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730" windowHeight="11730" activeTab="3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44" i="20" l="1"/>
  <c r="D35" i="19" l="1"/>
  <c r="C35" i="19"/>
  <c r="K21" i="17" l="1"/>
  <c r="K14" i="17"/>
  <c r="J21" i="17"/>
  <c r="J14" i="17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56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5" i="20" l="1"/>
  <c r="D46" i="20"/>
  <c r="C33" i="20"/>
  <c r="E10" i="18"/>
  <c r="E42" i="18"/>
  <c r="C42" i="18"/>
  <c r="F42" i="18"/>
  <c r="C46" i="20"/>
  <c r="C45" i="20"/>
  <c r="C32" i="20"/>
  <c r="D33" i="20"/>
  <c r="C20" i="20"/>
  <c r="D20" i="20"/>
  <c r="D32" i="20"/>
  <c r="D19" i="20"/>
  <c r="D47" i="20" s="1"/>
  <c r="D50" i="20" s="1"/>
  <c r="C19" i="20"/>
  <c r="C10" i="18"/>
  <c r="D42" i="18"/>
  <c r="F10" i="18"/>
  <c r="D10" i="18"/>
  <c r="C69" i="19"/>
  <c r="D69" i="19"/>
  <c r="D40" i="19"/>
  <c r="C40" i="19"/>
  <c r="D48" i="20" l="1"/>
  <c r="D51" i="20" s="1"/>
  <c r="F43" i="18"/>
  <c r="E43" i="18"/>
  <c r="D43" i="18"/>
  <c r="C43" i="18"/>
  <c r="C114" i="19"/>
  <c r="C47" i="20"/>
  <c r="C48" i="20"/>
  <c r="D114" i="19"/>
  <c r="F45" i="18" l="1"/>
  <c r="E44" i="18"/>
  <c r="F46" i="18"/>
  <c r="C51" i="20"/>
  <c r="C50" i="20"/>
  <c r="C46" i="18"/>
  <c r="C45" i="18"/>
  <c r="C44" i="18"/>
  <c r="D45" i="18"/>
  <c r="F44" i="18"/>
  <c r="D46" i="18"/>
  <c r="D44" i="18"/>
  <c r="E46" i="18"/>
  <c r="E45" i="18"/>
  <c r="D8" i="19"/>
  <c r="C8" i="19"/>
  <c r="E48" i="18" l="1"/>
  <c r="D48" i="18"/>
  <c r="C52" i="20"/>
  <c r="C48" i="18"/>
  <c r="F48" i="18"/>
  <c r="E50" i="18"/>
  <c r="C66" i="19"/>
  <c r="D66" i="19"/>
  <c r="D52" i="20"/>
  <c r="E49" i="18" l="1"/>
  <c r="D56" i="18"/>
  <c r="E56" i="18"/>
  <c r="D49" i="18"/>
  <c r="D50" i="18"/>
  <c r="C49" i="18"/>
  <c r="C56" i="18"/>
  <c r="C50" i="18"/>
  <c r="F56" i="18"/>
  <c r="F49" i="18"/>
  <c r="F50" i="18"/>
  <c r="D67" i="18" l="1"/>
  <c r="E67" i="18"/>
  <c r="C67" i="18"/>
  <c r="F67" i="18"/>
</calcChain>
</file>

<file path=xl/sharedStrings.xml><?xml version="1.0" encoding="utf-8"?>
<sst xmlns="http://schemas.openxmlformats.org/spreadsheetml/2006/main" count="340" uniqueCount="305">
  <si>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</si>
  <si>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</si>
  <si>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</si>
  <si>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</si>
  <si>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</si>
  <si>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</si>
  <si>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</si>
  <si>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</si>
  <si>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</si>
  <si>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</si>
  <si>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</si>
  <si>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</si>
  <si>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</si>
  <si>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</si>
  <si>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</si>
  <si>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</si>
  <si>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</si>
  <si>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</si>
  <si>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</si>
  <si>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</si>
  <si>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</si>
  <si>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</si>
  <si>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</si>
  <si>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</si>
  <si>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</si>
  <si>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</si>
  <si>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</si>
  <si>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</si>
  <si>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</si>
  <si>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</si>
  <si>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</si>
  <si>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</si>
  <si>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</si>
  <si>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</si>
  <si>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</si>
  <si>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</si>
  <si>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</si>
  <si>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</si>
  <si>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</si>
  <si>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</si>
  <si>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</si>
  <si>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</si>
  <si>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</si>
  <si>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</si>
  <si>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</si>
  <si>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</si>
  <si>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</si>
  <si>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</si>
  <si>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</si>
  <si>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</si>
  <si>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</si>
  <si>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</si>
  <si>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</si>
  <si>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</si>
  <si>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</si>
  <si>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</si>
  <si>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</si>
  <si>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</si>
  <si>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</si>
  <si>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</si>
  <si>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</si>
  <si>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</si>
  <si>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</si>
  <si>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</si>
  <si>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</si>
  <si>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</si>
  <si>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</si>
  <si>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</si>
  <si>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</si>
  <si>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</si>
  <si>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</si>
  <si>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</si>
  <si>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</si>
  <si>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</si>
  <si>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</si>
  <si>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</si>
  <si>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</si>
  <si>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</si>
  <si>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</si>
  <si>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</si>
  <si>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</si>
  <si>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</si>
  <si>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</si>
  <si>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</si>
  <si>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</si>
  <si>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</si>
  <si>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</si>
  <si>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</si>
  <si>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</si>
  <si>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</si>
  <si>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</si>
  <si>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</si>
  <si>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</si>
  <si>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</si>
  <si>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</si>
  <si>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</si>
  <si>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</si>
  <si>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</si>
  <si>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</si>
  <si>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</si>
  <si>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</si>
  <si>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</si>
  <si>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</si>
  <si>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</si>
  <si>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</si>
  <si>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</si>
  <si>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</si>
  <si>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</si>
  <si>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</si>
  <si>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</si>
  <si>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</si>
  <si>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</si>
  <si>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</si>
  <si>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</si>
  <si>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</si>
  <si>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</si>
  <si>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</si>
  <si>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</si>
  <si>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</si>
  <si>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</si>
  <si>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</si>
  <si>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</si>
  <si>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</si>
  <si>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</si>
  <si>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</si>
  <si>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</si>
  <si>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</si>
  <si>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</si>
  <si>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</si>
  <si>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</si>
  <si>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</si>
  <si>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</si>
  <si>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</si>
  <si>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</si>
  <si>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</si>
  <si>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</si>
  <si>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</si>
  <si>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</si>
  <si>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</si>
  <si>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</si>
  <si>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</si>
  <si>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</si>
  <si>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</si>
  <si>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</si>
  <si>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</si>
  <si>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</si>
  <si>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</si>
  <si>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</si>
  <si>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</si>
  <si>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</si>
  <si>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</si>
  <si>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</si>
  <si>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</si>
  <si>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</si>
  <si>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</si>
  <si>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</si>
  <si>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</si>
  <si>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</si>
  <si>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</si>
  <si>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</si>
  <si>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</si>
  <si>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</si>
  <si>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</si>
  <si>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</si>
  <si>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</si>
  <si>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</si>
  <si>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</si>
  <si>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</si>
  <si>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</si>
  <si>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</si>
  <si>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</si>
  <si>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</si>
  <si>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</si>
  <si>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</si>
  <si>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</si>
  <si>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</si>
  <si>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</si>
  <si>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</si>
  <si>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</si>
  <si>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</si>
  <si>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</si>
  <si>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</si>
  <si>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</si>
  <si>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</si>
  <si>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</si>
  <si>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</si>
  <si>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</si>
  <si>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</si>
  <si>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</si>
  <si>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</si>
  <si>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</si>
  <si>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</si>
  <si>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</si>
  <si>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</si>
  <si>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</si>
  <si>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</si>
  <si>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</si>
  <si>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</si>
  <si>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</si>
  <si>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</si>
  <si>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</si>
  <si>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</si>
  <si>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</si>
  <si>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</si>
  <si>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</si>
  <si>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</si>
  <si>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</si>
  <si>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</si>
  <si>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</si>
  <si>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</si>
  <si>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</si>
  <si>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</si>
  <si>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</si>
  <si>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</si>
  <si>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</si>
  <si>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</si>
  <si>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</si>
  <si>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</si>
  <si>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</si>
  <si>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</si>
  <si>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</si>
  <si>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</si>
  <si>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</si>
  <si>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</si>
  <si>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</si>
  <si>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</si>
  <si>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</si>
  <si>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</si>
  <si>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</si>
  <si>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</si>
  <si>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</si>
  <si>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</si>
  <si>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</si>
  <si>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</si>
  <si>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</si>
  <si>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</si>
  <si>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</si>
  <si>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</si>
  <si>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</si>
  <si>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</si>
  <si>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</si>
  <si>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</si>
  <si>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</si>
  <si>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</si>
  <si>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</si>
  <si>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</si>
  <si>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</si>
  <si>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</si>
  <si>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</si>
  <si>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</si>
  <si>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</si>
  <si>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</si>
  <si>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</si>
  <si>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</si>
  <si>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</si>
  <si>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</si>
  <si>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</si>
  <si>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</si>
  <si>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</si>
  <si>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</si>
  <si>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</si>
  <si>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</si>
  <si>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</si>
  <si>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</si>
  <si>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</si>
  <si>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</si>
  <si>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</si>
  <si>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</si>
  <si>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</si>
  <si>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</si>
  <si>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</si>
  <si>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</si>
  <si>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</si>
  <si>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</si>
  <si>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</si>
  <si>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</si>
  <si>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</si>
  <si>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</si>
  <si>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</si>
  <si>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</si>
  <si>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</si>
  <si>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</si>
  <si>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</si>
  <si>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</si>
  <si>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</si>
  <si>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</si>
  <si>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</si>
  <si>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YES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</si>
  <si>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</si>
  <si>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</si>
  <si>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</si>
  <si>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</si>
  <si>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</si>
  <si>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</si>
  <si>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</si>
  <si>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</si>
  <si>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</si>
  <si>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Other revaliuation/minority interest</t>
  </si>
  <si>
    <t>Previous period 31.12.2017.</t>
  </si>
  <si>
    <t>Kulonja Kristina</t>
  </si>
  <si>
    <t>kristina kulonja@remisens.com</t>
  </si>
  <si>
    <t>051 710-383</t>
  </si>
  <si>
    <t>as of 30.09.2018.</t>
  </si>
  <si>
    <t>period 01.01.2018. to 30.09.2018.</t>
  </si>
  <si>
    <t>Juroš Jasnica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</si>
</sst>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10" fillId="0" borderId="10" xfId="5110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0" fillId="2" borderId="25" xfId="5620" applyFont="1" applyFill="1" applyBorder="1" applyAlignment="1" applyProtection="1">
      <alignment horizontal="left" vertical="center"/>
      <protection locked="0" hidden="1"/>
    </xf>
    <xf numFmtId="0" fontId="11" fillId="0" borderId="16" xfId="5620" applyFont="1" applyBorder="1" applyAlignment="1">
      <alignment horizontal="left"/>
    </xf>
    <xf numFmtId="0" fontId="11" fillId="0" borderId="17" xfId="5620" applyFont="1" applyBorder="1" applyAlignment="1">
      <alignment horizontal="left"/>
    </xf>
    <xf numFmtId="0" fontId="10" fillId="2" borderId="25" xfId="5620" applyFont="1" applyFill="1" applyBorder="1" applyAlignment="1" applyProtection="1">
      <alignment horizontal="center" vertical="center"/>
      <protection locked="0" hidden="1"/>
    </xf>
    <xf numFmtId="0" fontId="11" fillId="0" borderId="16" xfId="5620" applyFont="1" applyBorder="1" applyAlignment="1">
      <alignment horizontal="center"/>
    </xf>
    <xf numFmtId="0" fontId="11" fillId="0" borderId="17" xfId="5620" applyFont="1" applyBorder="1" applyAlignment="1">
      <alignment horizontal="center"/>
    </xf>
    <xf numFmtId="49" fontId="10" fillId="2" borderId="25" xfId="562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620" applyNumberFormat="1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Border="1" applyAlignment="1"/>
    <xf numFmtId="0" fontId="18" fillId="0" borderId="7" xfId="3" applyFont="1" applyBorder="1" applyAlignment="1"/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137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8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9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30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1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2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3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4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5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6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7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8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9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40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1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2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3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4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5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6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7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8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9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50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1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2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3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4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5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6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7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8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9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60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1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2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3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4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5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6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7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8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9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70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1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2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3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4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5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6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7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8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9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80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1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2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3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4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5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6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7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8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9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90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1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2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3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4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5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6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7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8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9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700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1"/>
    <cellStyle name="Normal 19" xfId="2449"/>
    <cellStyle name="Normal 19 10" xfId="5702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3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4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5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6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7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8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9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1"/>
    <cellStyle name="Normal 2 2 2 2 2" xfId="2502"/>
    <cellStyle name="Normal 2 2 2 2 2 2" xfId="2503"/>
    <cellStyle name="Normal 2 2 2 2 2 2 10" xfId="5712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3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4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5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6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7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8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9"/>
    <cellStyle name="Normal 2 2 20" xfId="4126"/>
    <cellStyle name="Normal 2 2 21" xfId="4690"/>
    <cellStyle name="Normal 2 2 22" xfId="5200"/>
    <cellStyle name="Normal 2 2 23" xfId="5710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20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1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3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4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2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5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6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7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8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9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30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1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2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3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4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5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6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7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8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9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40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1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2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3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4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5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6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7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8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9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50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1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2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3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4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5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6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7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8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9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60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1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2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3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4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5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6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7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8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9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70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1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2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3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4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5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6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7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8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9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80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1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2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3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4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5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6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7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8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9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90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1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2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3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4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5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6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7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8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9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800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1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2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3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4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5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6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7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8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9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10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1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2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3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4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5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6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7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8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9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20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1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2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3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4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5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6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7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8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9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30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1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2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3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4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5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6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7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8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9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40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1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2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3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4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5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6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7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8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9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50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1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2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3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4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5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6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7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8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9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60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1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2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3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4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5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6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7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8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9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70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1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2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3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4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5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6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7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8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9"/>
    <cellStyle name="Normal 50" xfId="2908"/>
    <cellStyle name="Normal 50 10" xfId="5880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1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2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3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4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5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6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7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8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9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90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1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2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3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4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5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6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7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8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9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900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1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2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3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4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5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6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7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8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9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10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1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2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3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4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5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6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7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8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9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20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1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2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3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4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5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6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7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8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9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30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1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2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3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4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5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6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7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8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9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40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1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2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3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4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5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6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7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8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9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50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1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2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3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4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5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6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7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8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9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60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1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2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3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4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5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6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7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8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9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70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1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2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3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4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5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6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7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8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9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80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1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2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3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4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5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6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7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8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9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90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1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2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3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4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5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6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7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8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9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6000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1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2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3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4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5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6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7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8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9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10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1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2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3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4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5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6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7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8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9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20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1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2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3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4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5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6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7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8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9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30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1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2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3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4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5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6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7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8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9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40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1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2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3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4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5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6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7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8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9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50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1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2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3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4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5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6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7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8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9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60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1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2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3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4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5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6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7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8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9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70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1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2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3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4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5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6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7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8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9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80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1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2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3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4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5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6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7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8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9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90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1"/>
    <cellStyle name="Normal 9 8" xfId="3980"/>
    <cellStyle name="Normal 9 9" xfId="4531"/>
    <cellStyle name="Normal 90" xfId="3217"/>
    <cellStyle name="Normal 90 10" xfId="6092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3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4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5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6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7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8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9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100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1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2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3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4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5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6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7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8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9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10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1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2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3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4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5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6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7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8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9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20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1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2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3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4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5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6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7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8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9"/>
    <cellStyle name="Normal_TFI-POD" xfId="3"/>
    <cellStyle name="Normal_TFI-POD 2" xfId="5110"/>
    <cellStyle name="Normal_TFI-POD 2 2" xfId="562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2"/>
    <cellStyle name="Obično 3 20 2 6" xfId="6131"/>
    <cellStyle name="Obično 3 21" xfId="3399"/>
    <cellStyle name="Obično 3 21 2" xfId="4027"/>
    <cellStyle name="Obično 3 21 3" xfId="4584"/>
    <cellStyle name="Obično 3 21 4" xfId="5113"/>
    <cellStyle name="Obično 3 21 5" xfId="5623"/>
    <cellStyle name="Obično 3 21 6" xfId="6132"/>
    <cellStyle name="Obično 3 22" xfId="3400"/>
    <cellStyle name="Obično 3 22 2" xfId="4028"/>
    <cellStyle name="Obično 3 22 3" xfId="4585"/>
    <cellStyle name="Obično 3 22 4" xfId="5114"/>
    <cellStyle name="Obično 3 22 5" xfId="5624"/>
    <cellStyle name="Obično 3 22 6" xfId="6133"/>
    <cellStyle name="Obično 3 23" xfId="3401"/>
    <cellStyle name="Obično 3 23 2" xfId="4029"/>
    <cellStyle name="Obično 3 23 3" xfId="4586"/>
    <cellStyle name="Obično 3 23 4" xfId="5115"/>
    <cellStyle name="Obično 3 23 5" xfId="5625"/>
    <cellStyle name="Obično 3 23 6" xfId="6134"/>
    <cellStyle name="Obično 3 24" xfId="3402"/>
    <cellStyle name="Obično 3 24 2" xfId="4030"/>
    <cellStyle name="Obično 3 24 3" xfId="4587"/>
    <cellStyle name="Obično 3 24 4" xfId="5116"/>
    <cellStyle name="Obično 3 24 5" xfId="5626"/>
    <cellStyle name="Obično 3 24 6" xfId="6135"/>
    <cellStyle name="Obično 3 25" xfId="4025"/>
    <cellStyle name="Obično 3 26" xfId="4582"/>
    <cellStyle name="Obično 3 27" xfId="5111"/>
    <cellStyle name="Obično 3 28" xfId="5621"/>
    <cellStyle name="Obično 3 29" xfId="6130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7"/>
    <cellStyle name="Obično 3 4 2 7" xfId="6136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22" zoomScale="110" zoomScaleNormal="100" zoomScaleSheetLayoutView="100" workbookViewId="0">
      <selection activeCell="I24" sqref="I24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67" t="s">
        <v>21</v>
      </c>
      <c r="B1" s="268"/>
      <c r="C1" s="268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5" t="s">
        <v>22</v>
      </c>
      <c r="B2" s="206"/>
      <c r="C2" s="206"/>
      <c r="D2" s="207"/>
      <c r="E2" s="77">
        <v>43101</v>
      </c>
      <c r="F2" s="10"/>
      <c r="G2" s="11" t="s">
        <v>32</v>
      </c>
      <c r="H2" s="77">
        <v>43373</v>
      </c>
      <c r="I2" s="60"/>
      <c r="J2" s="8"/>
      <c r="K2" s="8"/>
      <c r="L2" s="8"/>
    </row>
    <row r="3" spans="1:12" x14ac:dyDescent="0.2">
      <c r="A3" s="149"/>
      <c r="B3" s="148"/>
      <c r="C3" s="148"/>
      <c r="D3" s="148"/>
      <c r="E3" s="12"/>
      <c r="F3" s="12"/>
      <c r="G3" s="148"/>
      <c r="H3" s="148"/>
      <c r="I3" s="61"/>
      <c r="J3" s="8"/>
      <c r="K3" s="8"/>
      <c r="L3" s="8"/>
    </row>
    <row r="4" spans="1:12" ht="15" x14ac:dyDescent="0.2">
      <c r="A4" s="208" t="s">
        <v>274</v>
      </c>
      <c r="B4" s="209"/>
      <c r="C4" s="209"/>
      <c r="D4" s="209"/>
      <c r="E4" s="209"/>
      <c r="F4" s="209"/>
      <c r="G4" s="209"/>
      <c r="H4" s="209"/>
      <c r="I4" s="210"/>
      <c r="J4" s="8"/>
      <c r="K4" s="8"/>
      <c r="L4" s="8"/>
    </row>
    <row r="5" spans="1:12" x14ac:dyDescent="0.2">
      <c r="A5" s="150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00" t="s">
        <v>6</v>
      </c>
      <c r="B6" s="201"/>
      <c r="C6" s="213" t="s">
        <v>277</v>
      </c>
      <c r="D6" s="214"/>
      <c r="E6" s="143"/>
      <c r="F6" s="143"/>
      <c r="G6" s="143"/>
      <c r="H6" s="143"/>
      <c r="I6" s="64"/>
      <c r="J6" s="8"/>
      <c r="K6" s="8"/>
      <c r="L6" s="8"/>
    </row>
    <row r="7" spans="1:12" x14ac:dyDescent="0.2">
      <c r="A7" s="151"/>
      <c r="B7" s="19"/>
      <c r="C7" s="80"/>
      <c r="D7" s="80"/>
      <c r="E7" s="143"/>
      <c r="F7" s="143"/>
      <c r="G7" s="143"/>
      <c r="H7" s="143"/>
      <c r="I7" s="64"/>
      <c r="J7" s="8"/>
      <c r="K7" s="8"/>
      <c r="L7" s="8"/>
    </row>
    <row r="8" spans="1:12" ht="12.75" customHeight="1" x14ac:dyDescent="0.2">
      <c r="A8" s="211" t="s">
        <v>7</v>
      </c>
      <c r="B8" s="212"/>
      <c r="C8" s="213" t="s">
        <v>278</v>
      </c>
      <c r="D8" s="214"/>
      <c r="E8" s="143"/>
      <c r="F8" s="143"/>
      <c r="G8" s="143"/>
      <c r="H8" s="143"/>
      <c r="I8" s="65"/>
      <c r="J8" s="8"/>
      <c r="K8" s="8"/>
      <c r="L8" s="8"/>
    </row>
    <row r="9" spans="1:12" x14ac:dyDescent="0.2">
      <c r="A9" s="152"/>
      <c r="B9" s="153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43" t="s">
        <v>8</v>
      </c>
      <c r="B10" s="272"/>
      <c r="C10" s="213" t="s">
        <v>279</v>
      </c>
      <c r="D10" s="269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73"/>
      <c r="B11" s="27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00" t="s">
        <v>9</v>
      </c>
      <c r="B12" s="201"/>
      <c r="C12" s="192" t="s">
        <v>280</v>
      </c>
      <c r="D12" s="193"/>
      <c r="E12" s="193"/>
      <c r="F12" s="193"/>
      <c r="G12" s="193"/>
      <c r="H12" s="193"/>
      <c r="I12" s="194"/>
      <c r="J12" s="8"/>
      <c r="K12" s="8"/>
      <c r="L12" s="8"/>
    </row>
    <row r="13" spans="1:12" x14ac:dyDescent="0.2">
      <c r="A13" s="151"/>
      <c r="B13" s="19"/>
      <c r="C13" s="82"/>
      <c r="D13" s="80"/>
      <c r="E13" s="80"/>
      <c r="F13" s="80"/>
      <c r="G13" s="80"/>
      <c r="H13" s="80"/>
      <c r="I13" s="154"/>
      <c r="J13" s="8"/>
      <c r="K13" s="8"/>
      <c r="L13" s="8"/>
    </row>
    <row r="14" spans="1:12" x14ac:dyDescent="0.2">
      <c r="A14" s="200" t="s">
        <v>10</v>
      </c>
      <c r="B14" s="275"/>
      <c r="C14" s="270">
        <v>10000</v>
      </c>
      <c r="D14" s="271"/>
      <c r="E14" s="80"/>
      <c r="F14" s="192" t="s">
        <v>281</v>
      </c>
      <c r="G14" s="193"/>
      <c r="H14" s="193"/>
      <c r="I14" s="194"/>
      <c r="J14" s="8"/>
      <c r="K14" s="8"/>
      <c r="L14" s="8"/>
    </row>
    <row r="15" spans="1:12" x14ac:dyDescent="0.2">
      <c r="A15" s="151"/>
      <c r="B15" s="19"/>
      <c r="C15" s="80"/>
      <c r="D15" s="80"/>
      <c r="E15" s="80"/>
      <c r="F15" s="80"/>
      <c r="G15" s="80"/>
      <c r="H15" s="80"/>
      <c r="I15" s="154"/>
      <c r="J15" s="8"/>
      <c r="K15" s="8"/>
      <c r="L15" s="8"/>
    </row>
    <row r="16" spans="1:12" x14ac:dyDescent="0.2">
      <c r="A16" s="200" t="s">
        <v>11</v>
      </c>
      <c r="B16" s="201"/>
      <c r="C16" s="192" t="s">
        <v>282</v>
      </c>
      <c r="D16" s="193"/>
      <c r="E16" s="193"/>
      <c r="F16" s="193"/>
      <c r="G16" s="193"/>
      <c r="H16" s="193"/>
      <c r="I16" s="194"/>
      <c r="J16" s="8"/>
      <c r="K16" s="8"/>
      <c r="L16" s="8"/>
    </row>
    <row r="17" spans="1:12" x14ac:dyDescent="0.2">
      <c r="A17" s="151"/>
      <c r="B17" s="19"/>
      <c r="C17" s="80"/>
      <c r="D17" s="80"/>
      <c r="E17" s="80"/>
      <c r="F17" s="80"/>
      <c r="G17" s="80"/>
      <c r="H17" s="80"/>
      <c r="I17" s="154"/>
      <c r="J17" s="8"/>
      <c r="K17" s="8"/>
      <c r="L17" s="8"/>
    </row>
    <row r="18" spans="1:12" x14ac:dyDescent="0.2">
      <c r="A18" s="200" t="s">
        <v>12</v>
      </c>
      <c r="B18" s="201"/>
      <c r="C18" s="195" t="s">
        <v>283</v>
      </c>
      <c r="D18" s="196"/>
      <c r="E18" s="196"/>
      <c r="F18" s="196"/>
      <c r="G18" s="196"/>
      <c r="H18" s="196"/>
      <c r="I18" s="197"/>
      <c r="J18" s="8"/>
      <c r="K18" s="8"/>
      <c r="L18" s="8"/>
    </row>
    <row r="19" spans="1:12" x14ac:dyDescent="0.2">
      <c r="A19" s="151"/>
      <c r="B19" s="19"/>
      <c r="C19" s="82"/>
      <c r="D19" s="80"/>
      <c r="E19" s="80"/>
      <c r="F19" s="80"/>
      <c r="G19" s="80"/>
      <c r="H19" s="80"/>
      <c r="I19" s="154"/>
      <c r="J19" s="8"/>
      <c r="K19" s="8"/>
      <c r="L19" s="8"/>
    </row>
    <row r="20" spans="1:12" x14ac:dyDescent="0.2">
      <c r="A20" s="200" t="s">
        <v>13</v>
      </c>
      <c r="B20" s="201"/>
      <c r="C20" s="202" t="s">
        <v>275</v>
      </c>
      <c r="D20" s="203"/>
      <c r="E20" s="203"/>
      <c r="F20" s="203"/>
      <c r="G20" s="203"/>
      <c r="H20" s="203"/>
      <c r="I20" s="204"/>
      <c r="J20" s="8"/>
      <c r="K20" s="8"/>
      <c r="L20" s="8"/>
    </row>
    <row r="21" spans="1:12" x14ac:dyDescent="0.2">
      <c r="A21" s="151"/>
      <c r="B21" s="19"/>
      <c r="C21" s="82"/>
      <c r="D21" s="80"/>
      <c r="E21" s="80"/>
      <c r="F21" s="80"/>
      <c r="G21" s="80"/>
      <c r="H21" s="80"/>
      <c r="I21" s="154"/>
      <c r="J21" s="8"/>
      <c r="K21" s="8"/>
      <c r="L21" s="8"/>
    </row>
    <row r="22" spans="1:12" x14ac:dyDescent="0.2">
      <c r="A22" s="200" t="s">
        <v>14</v>
      </c>
      <c r="B22" s="201"/>
      <c r="C22" s="186">
        <v>133</v>
      </c>
      <c r="D22" s="192" t="s">
        <v>281</v>
      </c>
      <c r="E22" s="198"/>
      <c r="F22" s="199"/>
      <c r="G22" s="200"/>
      <c r="H22" s="274"/>
      <c r="I22" s="155"/>
      <c r="J22" s="8"/>
      <c r="K22" s="8"/>
      <c r="L22" s="8"/>
    </row>
    <row r="23" spans="1:12" x14ac:dyDescent="0.2">
      <c r="A23" s="151"/>
      <c r="B23" s="19"/>
      <c r="C23" s="80"/>
      <c r="D23" s="80"/>
      <c r="E23" s="80"/>
      <c r="F23" s="80"/>
      <c r="G23" s="80"/>
      <c r="H23" s="80"/>
      <c r="I23" s="154"/>
      <c r="J23" s="8"/>
      <c r="K23" s="8"/>
      <c r="L23" s="8"/>
    </row>
    <row r="24" spans="1:12" x14ac:dyDescent="0.2">
      <c r="A24" s="200" t="s">
        <v>15</v>
      </c>
      <c r="B24" s="201"/>
      <c r="C24" s="187">
        <v>21</v>
      </c>
      <c r="D24" s="192" t="s">
        <v>284</v>
      </c>
      <c r="E24" s="198"/>
      <c r="F24" s="198"/>
      <c r="G24" s="199"/>
      <c r="H24" s="156" t="s">
        <v>25</v>
      </c>
      <c r="I24" s="188">
        <v>398</v>
      </c>
      <c r="J24" s="8"/>
      <c r="K24" s="8"/>
      <c r="L24" s="8"/>
    </row>
    <row r="25" spans="1:12" x14ac:dyDescent="0.2">
      <c r="A25" s="151"/>
      <c r="B25" s="19"/>
      <c r="C25" s="80"/>
      <c r="D25" s="80"/>
      <c r="E25" s="80"/>
      <c r="F25" s="80"/>
      <c r="G25" s="141"/>
      <c r="H25" s="19" t="s">
        <v>26</v>
      </c>
      <c r="I25" s="157"/>
      <c r="J25" s="8"/>
      <c r="K25" s="8"/>
      <c r="L25" s="8"/>
    </row>
    <row r="26" spans="1:12" x14ac:dyDescent="0.2">
      <c r="A26" s="200" t="s">
        <v>16</v>
      </c>
      <c r="B26" s="201"/>
      <c r="C26" s="83" t="s">
        <v>287</v>
      </c>
      <c r="D26" s="84"/>
      <c r="E26" s="158"/>
      <c r="F26" s="80"/>
      <c r="G26" s="276" t="s">
        <v>27</v>
      </c>
      <c r="H26" s="201"/>
      <c r="I26" s="132" t="s">
        <v>276</v>
      </c>
      <c r="J26" s="8"/>
      <c r="K26" s="8"/>
      <c r="L26" s="8"/>
    </row>
    <row r="27" spans="1:12" x14ac:dyDescent="0.2">
      <c r="A27" s="151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17" t="s">
        <v>23</v>
      </c>
      <c r="B28" s="218"/>
      <c r="C28" s="219"/>
      <c r="D28" s="219"/>
      <c r="E28" s="218" t="s">
        <v>24</v>
      </c>
      <c r="F28" s="220"/>
      <c r="G28" s="220"/>
      <c r="H28" s="221" t="s">
        <v>1</v>
      </c>
      <c r="I28" s="222"/>
      <c r="J28" s="8"/>
      <c r="K28" s="8"/>
      <c r="L28" s="8"/>
    </row>
    <row r="29" spans="1:12" x14ac:dyDescent="0.2">
      <c r="A29" s="159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30" t="s">
        <v>288</v>
      </c>
      <c r="B30" s="231"/>
      <c r="C30" s="231"/>
      <c r="D30" s="232"/>
      <c r="E30" s="233" t="s">
        <v>289</v>
      </c>
      <c r="F30" s="234"/>
      <c r="G30" s="235"/>
      <c r="H30" s="236" t="s">
        <v>290</v>
      </c>
      <c r="I30" s="237"/>
      <c r="J30" s="8"/>
      <c r="K30" s="8"/>
      <c r="L30" s="8"/>
    </row>
    <row r="31" spans="1:12" x14ac:dyDescent="0.2">
      <c r="A31" s="160"/>
      <c r="B31" s="141"/>
      <c r="C31" s="18"/>
      <c r="D31" s="228"/>
      <c r="E31" s="228"/>
      <c r="F31" s="228"/>
      <c r="G31" s="229"/>
      <c r="H31" s="13"/>
      <c r="I31" s="68"/>
      <c r="J31" s="8"/>
      <c r="K31" s="8"/>
      <c r="L31" s="8"/>
    </row>
    <row r="32" spans="1:12" x14ac:dyDescent="0.2">
      <c r="A32" s="230" t="s">
        <v>291</v>
      </c>
      <c r="B32" s="231"/>
      <c r="C32" s="231"/>
      <c r="D32" s="232"/>
      <c r="E32" s="233" t="s">
        <v>292</v>
      </c>
      <c r="F32" s="234"/>
      <c r="G32" s="235"/>
      <c r="H32" s="236" t="s">
        <v>293</v>
      </c>
      <c r="I32" s="237"/>
      <c r="J32" s="8"/>
      <c r="K32" s="8"/>
      <c r="L32" s="8"/>
    </row>
    <row r="33" spans="1:12" x14ac:dyDescent="0.2">
      <c r="A33" s="160"/>
      <c r="B33" s="141"/>
      <c r="C33" s="18"/>
      <c r="D33" s="142"/>
      <c r="E33" s="142"/>
      <c r="F33" s="142"/>
      <c r="G33" s="143"/>
      <c r="H33" s="13"/>
      <c r="I33" s="69"/>
      <c r="J33" s="8"/>
      <c r="K33" s="8"/>
      <c r="L33" s="8"/>
    </row>
    <row r="34" spans="1:12" x14ac:dyDescent="0.2">
      <c r="A34" s="230" t="s">
        <v>294</v>
      </c>
      <c r="B34" s="231"/>
      <c r="C34" s="231"/>
      <c r="D34" s="232"/>
      <c r="E34" s="233" t="s">
        <v>295</v>
      </c>
      <c r="F34" s="234"/>
      <c r="G34" s="235"/>
      <c r="H34" s="236" t="s">
        <v>296</v>
      </c>
      <c r="I34" s="237"/>
      <c r="J34" s="8"/>
      <c r="K34" s="8"/>
      <c r="L34" s="8"/>
    </row>
    <row r="35" spans="1:12" x14ac:dyDescent="0.2">
      <c r="A35" s="151"/>
      <c r="B35" s="19"/>
      <c r="C35" s="18"/>
      <c r="D35" s="142"/>
      <c r="E35" s="142"/>
      <c r="F35" s="142"/>
      <c r="G35" s="143"/>
      <c r="H35" s="13"/>
      <c r="I35" s="69"/>
      <c r="J35" s="8"/>
      <c r="K35" s="8"/>
      <c r="L35" s="8"/>
    </row>
    <row r="36" spans="1:12" x14ac:dyDescent="0.2">
      <c r="A36" s="223"/>
      <c r="B36" s="224"/>
      <c r="C36" s="224"/>
      <c r="D36" s="225"/>
      <c r="E36" s="223"/>
      <c r="F36" s="224"/>
      <c r="G36" s="225"/>
      <c r="H36" s="226"/>
      <c r="I36" s="227"/>
      <c r="J36" s="8"/>
      <c r="K36" s="8"/>
      <c r="L36" s="8"/>
    </row>
    <row r="37" spans="1:12" x14ac:dyDescent="0.2">
      <c r="A37" s="161"/>
      <c r="B37" s="23"/>
      <c r="C37" s="215"/>
      <c r="D37" s="216"/>
      <c r="E37" s="13"/>
      <c r="F37" s="215"/>
      <c r="G37" s="216"/>
      <c r="H37" s="13"/>
      <c r="I37" s="65"/>
      <c r="J37" s="8"/>
      <c r="K37" s="8"/>
      <c r="L37" s="8"/>
    </row>
    <row r="38" spans="1:12" x14ac:dyDescent="0.2">
      <c r="A38" s="223"/>
      <c r="B38" s="224"/>
      <c r="C38" s="224"/>
      <c r="D38" s="225"/>
      <c r="E38" s="223"/>
      <c r="F38" s="224"/>
      <c r="G38" s="225"/>
      <c r="H38" s="226"/>
      <c r="I38" s="227"/>
      <c r="J38" s="8"/>
      <c r="K38" s="8"/>
      <c r="L38" s="8"/>
    </row>
    <row r="39" spans="1:12" x14ac:dyDescent="0.2">
      <c r="A39" s="161"/>
      <c r="B39" s="23"/>
      <c r="C39" s="144"/>
      <c r="D39" s="145"/>
      <c r="E39" s="13"/>
      <c r="F39" s="144"/>
      <c r="G39" s="145"/>
      <c r="H39" s="13"/>
      <c r="I39" s="65"/>
      <c r="J39" s="8"/>
      <c r="K39" s="8"/>
      <c r="L39" s="8"/>
    </row>
    <row r="40" spans="1:12" x14ac:dyDescent="0.2">
      <c r="A40" s="223"/>
      <c r="B40" s="224"/>
      <c r="C40" s="224"/>
      <c r="D40" s="225"/>
      <c r="E40" s="223"/>
      <c r="F40" s="224"/>
      <c r="G40" s="225"/>
      <c r="H40" s="226"/>
      <c r="I40" s="227"/>
      <c r="J40" s="8"/>
      <c r="K40" s="8"/>
      <c r="L40" s="8"/>
    </row>
    <row r="41" spans="1:12" x14ac:dyDescent="0.2">
      <c r="A41" s="162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1"/>
      <c r="B42" s="23"/>
      <c r="C42" s="144"/>
      <c r="D42" s="145"/>
      <c r="E42" s="13"/>
      <c r="F42" s="144"/>
      <c r="G42" s="145"/>
      <c r="H42" s="13"/>
      <c r="I42" s="65"/>
      <c r="J42" s="8"/>
      <c r="K42" s="8"/>
      <c r="L42" s="8"/>
    </row>
    <row r="43" spans="1:12" x14ac:dyDescent="0.2">
      <c r="A43" s="163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43" t="s">
        <v>17</v>
      </c>
      <c r="B44" s="244"/>
      <c r="C44" s="226"/>
      <c r="D44" s="227"/>
      <c r="E44" s="21"/>
      <c r="F44" s="223"/>
      <c r="G44" s="262"/>
      <c r="H44" s="262"/>
      <c r="I44" s="263"/>
      <c r="J44" s="8"/>
      <c r="K44" s="8"/>
      <c r="L44" s="8"/>
    </row>
    <row r="45" spans="1:12" x14ac:dyDescent="0.2">
      <c r="A45" s="161"/>
      <c r="B45" s="23"/>
      <c r="C45" s="215"/>
      <c r="D45" s="216"/>
      <c r="E45" s="13"/>
      <c r="F45" s="215"/>
      <c r="G45" s="264"/>
      <c r="H45" s="26"/>
      <c r="I45" s="72"/>
      <c r="J45" s="8"/>
      <c r="K45" s="8"/>
      <c r="L45" s="8"/>
    </row>
    <row r="46" spans="1:12" ht="12.75" customHeight="1" x14ac:dyDescent="0.2">
      <c r="A46" s="243" t="s">
        <v>18</v>
      </c>
      <c r="B46" s="244"/>
      <c r="C46" s="223" t="s">
        <v>299</v>
      </c>
      <c r="D46" s="265"/>
      <c r="E46" s="265"/>
      <c r="F46" s="265"/>
      <c r="G46" s="265"/>
      <c r="H46" s="265"/>
      <c r="I46" s="266"/>
      <c r="J46" s="8"/>
      <c r="K46" s="8"/>
      <c r="L46" s="8"/>
    </row>
    <row r="47" spans="1:12" x14ac:dyDescent="0.2">
      <c r="A47" s="151"/>
      <c r="B47" s="19"/>
      <c r="C47" s="18" t="s">
        <v>28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43" t="s">
        <v>19</v>
      </c>
      <c r="B48" s="244"/>
      <c r="C48" s="248" t="s">
        <v>301</v>
      </c>
      <c r="D48" s="246"/>
      <c r="E48" s="247"/>
      <c r="F48" s="13"/>
      <c r="G48" s="35" t="s">
        <v>2</v>
      </c>
      <c r="H48" s="248"/>
      <c r="I48" s="247"/>
      <c r="J48" s="8"/>
      <c r="K48" s="8"/>
      <c r="L48" s="8"/>
    </row>
    <row r="49" spans="1:12" x14ac:dyDescent="0.2">
      <c r="A49" s="151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43" t="s">
        <v>12</v>
      </c>
      <c r="B50" s="244"/>
      <c r="C50" s="245" t="s">
        <v>300</v>
      </c>
      <c r="D50" s="246"/>
      <c r="E50" s="246"/>
      <c r="F50" s="246"/>
      <c r="G50" s="246"/>
      <c r="H50" s="246"/>
      <c r="I50" s="247"/>
      <c r="J50" s="8"/>
      <c r="K50" s="8"/>
      <c r="L50" s="8"/>
    </row>
    <row r="51" spans="1:12" x14ac:dyDescent="0.2">
      <c r="A51" s="151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00" t="s">
        <v>20</v>
      </c>
      <c r="B52" s="201"/>
      <c r="C52" s="248" t="s">
        <v>304</v>
      </c>
      <c r="D52" s="246"/>
      <c r="E52" s="246"/>
      <c r="F52" s="246"/>
      <c r="G52" s="246"/>
      <c r="H52" s="246"/>
      <c r="I52" s="249"/>
      <c r="J52" s="8"/>
      <c r="K52" s="8"/>
      <c r="L52" s="8"/>
    </row>
    <row r="53" spans="1:12" x14ac:dyDescent="0.2">
      <c r="A53" s="164"/>
      <c r="B53" s="17"/>
      <c r="C53" s="261" t="s">
        <v>29</v>
      </c>
      <c r="D53" s="261"/>
      <c r="E53" s="261"/>
      <c r="F53" s="261"/>
      <c r="G53" s="261"/>
      <c r="H53" s="261"/>
      <c r="I53" s="73"/>
      <c r="J53" s="8"/>
      <c r="K53" s="8"/>
      <c r="L53" s="8"/>
    </row>
    <row r="54" spans="1:12" x14ac:dyDescent="0.2">
      <c r="A54" s="164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4"/>
      <c r="B55" s="250"/>
      <c r="C55" s="251"/>
      <c r="D55" s="251"/>
      <c r="E55" s="251"/>
      <c r="F55" s="129"/>
      <c r="G55" s="129"/>
      <c r="H55" s="129"/>
      <c r="I55" s="165"/>
      <c r="J55" s="8"/>
      <c r="K55" s="8"/>
      <c r="L55" s="8"/>
    </row>
    <row r="56" spans="1:12" x14ac:dyDescent="0.2">
      <c r="A56" s="164"/>
      <c r="B56" s="252"/>
      <c r="C56" s="253"/>
      <c r="D56" s="253"/>
      <c r="E56" s="253"/>
      <c r="F56" s="253"/>
      <c r="G56" s="253"/>
      <c r="H56" s="253"/>
      <c r="I56" s="254"/>
      <c r="J56" s="8"/>
      <c r="K56" s="8"/>
      <c r="L56" s="8"/>
    </row>
    <row r="57" spans="1:12" x14ac:dyDescent="0.2">
      <c r="A57" s="164"/>
      <c r="B57" s="255"/>
      <c r="C57" s="256"/>
      <c r="D57" s="256"/>
      <c r="E57" s="256"/>
      <c r="F57" s="256"/>
      <c r="G57" s="256"/>
      <c r="H57" s="256"/>
      <c r="I57" s="257"/>
      <c r="J57" s="8"/>
      <c r="K57" s="8"/>
      <c r="L57" s="8"/>
    </row>
    <row r="58" spans="1:12" x14ac:dyDescent="0.2">
      <c r="A58" s="164"/>
      <c r="B58" s="255"/>
      <c r="C58" s="256"/>
      <c r="D58" s="256"/>
      <c r="E58" s="256"/>
      <c r="F58" s="256"/>
      <c r="G58" s="256"/>
      <c r="H58" s="256"/>
      <c r="I58" s="257"/>
      <c r="J58" s="8"/>
      <c r="K58" s="8"/>
      <c r="L58" s="8"/>
    </row>
    <row r="59" spans="1:12" x14ac:dyDescent="0.2">
      <c r="A59" s="164"/>
      <c r="B59" s="258"/>
      <c r="C59" s="259"/>
      <c r="D59" s="259"/>
      <c r="E59" s="259"/>
      <c r="F59" s="259"/>
      <c r="G59" s="259"/>
      <c r="H59" s="259"/>
      <c r="I59" s="260"/>
      <c r="J59" s="8"/>
      <c r="K59" s="8"/>
      <c r="L59" s="8"/>
    </row>
    <row r="60" spans="1:12" x14ac:dyDescent="0.2">
      <c r="A60" s="166" t="s">
        <v>3</v>
      </c>
      <c r="B60" s="13"/>
      <c r="C60" s="146"/>
      <c r="D60" s="146"/>
      <c r="E60" s="146"/>
      <c r="F60" s="146"/>
      <c r="G60" s="146"/>
      <c r="H60" s="146"/>
      <c r="I60" s="147"/>
      <c r="J60" s="8"/>
      <c r="K60" s="8"/>
      <c r="L60" s="8"/>
    </row>
    <row r="61" spans="1:12" ht="13.5" thickBot="1" x14ac:dyDescent="0.25">
      <c r="A61" s="150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7"/>
      <c r="B62" s="127"/>
      <c r="C62" s="13"/>
      <c r="D62" s="13"/>
      <c r="E62" s="81" t="s">
        <v>30</v>
      </c>
      <c r="F62" s="24"/>
      <c r="G62" s="238" t="s">
        <v>31</v>
      </c>
      <c r="H62" s="239"/>
      <c r="I62" s="240"/>
      <c r="J62" s="8"/>
      <c r="K62" s="8"/>
      <c r="L62" s="8"/>
    </row>
    <row r="63" spans="1:12" x14ac:dyDescent="0.2">
      <c r="A63" s="168"/>
      <c r="B63" s="169"/>
      <c r="C63" s="75"/>
      <c r="D63" s="75"/>
      <c r="E63" s="75"/>
      <c r="F63" s="75"/>
      <c r="G63" s="241"/>
      <c r="H63" s="242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H34:I34"/>
    <mergeCell ref="A34:D34"/>
    <mergeCell ref="A1:C1"/>
    <mergeCell ref="C10:D10"/>
    <mergeCell ref="C12:I12"/>
    <mergeCell ref="C14:D14"/>
    <mergeCell ref="F14:I14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C44:D4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53:H53"/>
    <mergeCell ref="C37:D37"/>
    <mergeCell ref="F37:G37"/>
    <mergeCell ref="A28:D28"/>
    <mergeCell ref="E28:G28"/>
    <mergeCell ref="H28:I28"/>
    <mergeCell ref="A36:D36"/>
    <mergeCell ref="E36:G36"/>
    <mergeCell ref="H36:I36"/>
    <mergeCell ref="D31:G31"/>
    <mergeCell ref="A30:D30"/>
    <mergeCell ref="E30:G30"/>
    <mergeCell ref="H30:I30"/>
    <mergeCell ref="A32:D32"/>
    <mergeCell ref="E32:G32"/>
    <mergeCell ref="H32:I32"/>
    <mergeCell ref="E34:G34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 display="biserka.kamenar@remisens.com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94" zoomScale="110" zoomScaleNormal="100" workbookViewId="0">
      <selection activeCell="F94" sqref="F1:I1048576"/>
    </sheetView>
  </sheetViews>
  <sheetFormatPr defaultRowHeight="12.75" x14ac:dyDescent="0.2"/>
  <cols>
    <col min="1" max="1" width="76.710937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272</v>
      </c>
      <c r="B1" s="105"/>
      <c r="C1" s="105"/>
      <c r="D1" s="105"/>
    </row>
    <row r="2" spans="1:4" ht="12.75" customHeight="1" x14ac:dyDescent="0.2">
      <c r="A2" s="106" t="s">
        <v>302</v>
      </c>
      <c r="B2" s="106"/>
      <c r="C2" s="106"/>
      <c r="D2" s="106"/>
    </row>
    <row r="3" spans="1:4" ht="12.75" customHeight="1" x14ac:dyDescent="0.2">
      <c r="A3" s="107" t="s">
        <v>285</v>
      </c>
      <c r="B3" s="108"/>
      <c r="C3" s="108"/>
      <c r="D3" s="109"/>
    </row>
    <row r="4" spans="1:4" ht="22.5" customHeight="1" x14ac:dyDescent="0.2">
      <c r="A4" s="110" t="s">
        <v>33</v>
      </c>
      <c r="B4" s="40" t="s">
        <v>34</v>
      </c>
      <c r="C4" s="41" t="s">
        <v>298</v>
      </c>
      <c r="D4" s="42" t="s">
        <v>36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37</v>
      </c>
      <c r="B6" s="112"/>
      <c r="C6" s="112"/>
      <c r="D6" s="113"/>
    </row>
    <row r="7" spans="1:4" ht="12.75" customHeight="1" x14ac:dyDescent="0.2">
      <c r="A7" s="99" t="s">
        <v>38</v>
      </c>
      <c r="B7" s="3">
        <v>1</v>
      </c>
      <c r="C7" s="137"/>
      <c r="D7" s="137"/>
    </row>
    <row r="8" spans="1:4" ht="12.75" customHeight="1" x14ac:dyDescent="0.2">
      <c r="A8" s="88" t="s">
        <v>39</v>
      </c>
      <c r="B8" s="1">
        <v>2</v>
      </c>
      <c r="C8" s="171">
        <f>C9+C16+C26+C35+C39</f>
        <v>402303378</v>
      </c>
      <c r="D8" s="171">
        <f>D9+D16+D26+D35+D39</f>
        <v>416059028</v>
      </c>
    </row>
    <row r="9" spans="1:4" ht="12.75" customHeight="1" x14ac:dyDescent="0.2">
      <c r="A9" s="101" t="s">
        <v>40</v>
      </c>
      <c r="B9" s="1">
        <v>3</v>
      </c>
      <c r="C9" s="171">
        <f>SUM(C10:C15)</f>
        <v>6393350</v>
      </c>
      <c r="D9" s="171">
        <f>SUM(D10:D15)</f>
        <v>6378379</v>
      </c>
    </row>
    <row r="10" spans="1:4" x14ac:dyDescent="0.2">
      <c r="A10" s="101" t="s">
        <v>41</v>
      </c>
      <c r="B10" s="1">
        <v>4</v>
      </c>
      <c r="C10" s="133"/>
      <c r="D10" s="133"/>
    </row>
    <row r="11" spans="1:4" x14ac:dyDescent="0.2">
      <c r="A11" s="101" t="s">
        <v>42</v>
      </c>
      <c r="B11" s="1">
        <v>5</v>
      </c>
      <c r="C11" s="133">
        <v>1665653</v>
      </c>
      <c r="D11" s="133">
        <v>1467005</v>
      </c>
    </row>
    <row r="12" spans="1:4" x14ac:dyDescent="0.2">
      <c r="A12" s="101" t="s">
        <v>0</v>
      </c>
      <c r="B12" s="1">
        <v>6</v>
      </c>
      <c r="C12" s="133">
        <v>4707697</v>
      </c>
      <c r="D12" s="133">
        <v>4707697</v>
      </c>
    </row>
    <row r="13" spans="1:4" x14ac:dyDescent="0.2">
      <c r="A13" s="101" t="s">
        <v>43</v>
      </c>
      <c r="B13" s="1">
        <v>7</v>
      </c>
      <c r="C13" s="133"/>
      <c r="D13" s="133"/>
    </row>
    <row r="14" spans="1:4" x14ac:dyDescent="0.2">
      <c r="A14" s="101" t="s">
        <v>44</v>
      </c>
      <c r="B14" s="1">
        <v>8</v>
      </c>
      <c r="C14" s="133"/>
      <c r="D14" s="133"/>
    </row>
    <row r="15" spans="1:4" x14ac:dyDescent="0.2">
      <c r="A15" s="101" t="s">
        <v>45</v>
      </c>
      <c r="B15" s="1">
        <v>9</v>
      </c>
      <c r="C15" s="133">
        <v>20000</v>
      </c>
      <c r="D15" s="133">
        <v>203677</v>
      </c>
    </row>
    <row r="16" spans="1:4" x14ac:dyDescent="0.2">
      <c r="A16" s="101" t="s">
        <v>46</v>
      </c>
      <c r="B16" s="1">
        <v>10</v>
      </c>
      <c r="C16" s="171">
        <f>SUM(C17:C25)</f>
        <v>394978015</v>
      </c>
      <c r="D16" s="171">
        <f>SUM(D17:D25)</f>
        <v>408751330</v>
      </c>
    </row>
    <row r="17" spans="1:4" x14ac:dyDescent="0.2">
      <c r="A17" s="101" t="s">
        <v>47</v>
      </c>
      <c r="B17" s="1">
        <v>11</v>
      </c>
      <c r="C17" s="133">
        <v>99562385</v>
      </c>
      <c r="D17" s="133">
        <v>99562385</v>
      </c>
    </row>
    <row r="18" spans="1:4" x14ac:dyDescent="0.2">
      <c r="A18" s="101" t="s">
        <v>48</v>
      </c>
      <c r="B18" s="1">
        <v>12</v>
      </c>
      <c r="C18" s="133">
        <v>244268557</v>
      </c>
      <c r="D18" s="133">
        <v>250919003</v>
      </c>
    </row>
    <row r="19" spans="1:4" x14ac:dyDescent="0.2">
      <c r="A19" s="101" t="s">
        <v>49</v>
      </c>
      <c r="B19" s="1">
        <v>13</v>
      </c>
      <c r="C19" s="133">
        <v>18828030</v>
      </c>
      <c r="D19" s="133">
        <v>32031064</v>
      </c>
    </row>
    <row r="20" spans="1:4" x14ac:dyDescent="0.2">
      <c r="A20" s="101" t="s">
        <v>50</v>
      </c>
      <c r="B20" s="1">
        <v>14</v>
      </c>
      <c r="C20" s="133">
        <v>19488107</v>
      </c>
      <c r="D20" s="133">
        <v>16892846</v>
      </c>
    </row>
    <row r="21" spans="1:4" x14ac:dyDescent="0.2">
      <c r="A21" s="101" t="s">
        <v>51</v>
      </c>
      <c r="B21" s="1">
        <v>15</v>
      </c>
      <c r="C21" s="133"/>
      <c r="D21" s="133"/>
    </row>
    <row r="22" spans="1:4" x14ac:dyDescent="0.2">
      <c r="A22" s="101" t="s">
        <v>52</v>
      </c>
      <c r="B22" s="1">
        <v>16</v>
      </c>
      <c r="C22" s="133">
        <v>428389</v>
      </c>
      <c r="D22" s="133">
        <v>208724</v>
      </c>
    </row>
    <row r="23" spans="1:4" x14ac:dyDescent="0.2">
      <c r="A23" s="101" t="s">
        <v>53</v>
      </c>
      <c r="B23" s="1">
        <v>17</v>
      </c>
      <c r="C23" s="133">
        <v>7045135</v>
      </c>
      <c r="D23" s="133">
        <v>4788457</v>
      </c>
    </row>
    <row r="24" spans="1:4" x14ac:dyDescent="0.2">
      <c r="A24" s="101" t="s">
        <v>54</v>
      </c>
      <c r="B24" s="1">
        <v>18</v>
      </c>
      <c r="C24" s="133"/>
      <c r="D24" s="133"/>
    </row>
    <row r="25" spans="1:4" x14ac:dyDescent="0.2">
      <c r="A25" s="101" t="s">
        <v>55</v>
      </c>
      <c r="B25" s="1">
        <v>19</v>
      </c>
      <c r="C25" s="133">
        <v>5357412</v>
      </c>
      <c r="D25" s="133">
        <v>4348851</v>
      </c>
    </row>
    <row r="26" spans="1:4" x14ac:dyDescent="0.2">
      <c r="A26" s="101" t="s">
        <v>56</v>
      </c>
      <c r="B26" s="1">
        <v>20</v>
      </c>
      <c r="C26" s="171">
        <f>SUM(C27:C34)</f>
        <v>143430</v>
      </c>
      <c r="D26" s="171">
        <f>SUM(D27:D34)</f>
        <v>143430</v>
      </c>
    </row>
    <row r="27" spans="1:4" x14ac:dyDescent="0.2">
      <c r="A27" s="101" t="s">
        <v>57</v>
      </c>
      <c r="B27" s="1">
        <v>21</v>
      </c>
      <c r="C27" s="133"/>
      <c r="D27" s="133"/>
    </row>
    <row r="28" spans="1:4" x14ac:dyDescent="0.2">
      <c r="A28" s="101" t="s">
        <v>58</v>
      </c>
      <c r="B28" s="1">
        <v>22</v>
      </c>
      <c r="C28" s="133"/>
      <c r="D28" s="133"/>
    </row>
    <row r="29" spans="1:4" x14ac:dyDescent="0.2">
      <c r="A29" s="101" t="s">
        <v>59</v>
      </c>
      <c r="B29" s="1">
        <v>23</v>
      </c>
      <c r="C29" s="133"/>
      <c r="D29" s="133"/>
    </row>
    <row r="30" spans="1:4" x14ac:dyDescent="0.2">
      <c r="A30" s="101" t="s">
        <v>60</v>
      </c>
      <c r="B30" s="1">
        <v>24</v>
      </c>
      <c r="C30" s="133"/>
      <c r="D30" s="133"/>
    </row>
    <row r="31" spans="1:4" x14ac:dyDescent="0.2">
      <c r="A31" s="101" t="s">
        <v>61</v>
      </c>
      <c r="B31" s="1">
        <v>25</v>
      </c>
      <c r="C31" s="133">
        <v>143430</v>
      </c>
      <c r="D31" s="133">
        <v>143430</v>
      </c>
    </row>
    <row r="32" spans="1:4" x14ac:dyDescent="0.2">
      <c r="A32" s="101" t="s">
        <v>62</v>
      </c>
      <c r="B32" s="1">
        <v>26</v>
      </c>
      <c r="C32" s="133"/>
      <c r="D32" s="133"/>
    </row>
    <row r="33" spans="1:4" x14ac:dyDescent="0.2">
      <c r="A33" s="101" t="s">
        <v>63</v>
      </c>
      <c r="B33" s="1">
        <v>27</v>
      </c>
      <c r="C33" s="133"/>
      <c r="D33" s="133"/>
    </row>
    <row r="34" spans="1:4" x14ac:dyDescent="0.2">
      <c r="A34" s="101" t="s">
        <v>64</v>
      </c>
      <c r="B34" s="1">
        <v>28</v>
      </c>
      <c r="C34" s="133"/>
      <c r="D34" s="133"/>
    </row>
    <row r="35" spans="1:4" x14ac:dyDescent="0.2">
      <c r="A35" s="101" t="s">
        <v>65</v>
      </c>
      <c r="B35" s="1">
        <v>29</v>
      </c>
      <c r="C35" s="190">
        <f>SUM(C36:C38)</f>
        <v>0</v>
      </c>
      <c r="D35" s="190">
        <f>SUM(D36:D38)</f>
        <v>0</v>
      </c>
    </row>
    <row r="36" spans="1:4" x14ac:dyDescent="0.2">
      <c r="A36" s="101" t="s">
        <v>66</v>
      </c>
      <c r="B36" s="1">
        <v>30</v>
      </c>
      <c r="C36" s="133"/>
      <c r="D36" s="133"/>
    </row>
    <row r="37" spans="1:4" x14ac:dyDescent="0.2">
      <c r="A37" s="101" t="s">
        <v>67</v>
      </c>
      <c r="B37" s="1">
        <v>31</v>
      </c>
      <c r="C37" s="133"/>
      <c r="D37" s="133"/>
    </row>
    <row r="38" spans="1:4" x14ac:dyDescent="0.2">
      <c r="A38" s="101" t="s">
        <v>68</v>
      </c>
      <c r="B38" s="1">
        <v>32</v>
      </c>
      <c r="C38" s="133"/>
      <c r="D38" s="133"/>
    </row>
    <row r="39" spans="1:4" x14ac:dyDescent="0.2">
      <c r="A39" s="101" t="s">
        <v>69</v>
      </c>
      <c r="B39" s="1">
        <v>33</v>
      </c>
      <c r="C39" s="133">
        <v>788583</v>
      </c>
      <c r="D39" s="133">
        <v>785889</v>
      </c>
    </row>
    <row r="40" spans="1:4" x14ac:dyDescent="0.2">
      <c r="A40" s="88" t="s">
        <v>70</v>
      </c>
      <c r="B40" s="1">
        <v>34</v>
      </c>
      <c r="C40" s="171">
        <f>C41+C49+C56+C64</f>
        <v>60129344</v>
      </c>
      <c r="D40" s="171">
        <f>D41+D49+D56+D64</f>
        <v>100449586</v>
      </c>
    </row>
    <row r="41" spans="1:4" x14ac:dyDescent="0.2">
      <c r="A41" s="101" t="s">
        <v>71</v>
      </c>
      <c r="B41" s="1">
        <v>35</v>
      </c>
      <c r="C41" s="171">
        <f>SUM(C42:C48)</f>
        <v>1523002</v>
      </c>
      <c r="D41" s="171">
        <f>SUM(D42:D48)</f>
        <v>2738475</v>
      </c>
    </row>
    <row r="42" spans="1:4" x14ac:dyDescent="0.2">
      <c r="A42" s="101" t="s">
        <v>72</v>
      </c>
      <c r="B42" s="1">
        <v>36</v>
      </c>
      <c r="C42" s="133">
        <v>1378898</v>
      </c>
      <c r="D42" s="133">
        <v>2582456</v>
      </c>
    </row>
    <row r="43" spans="1:4" x14ac:dyDescent="0.2">
      <c r="A43" s="101" t="s">
        <v>73</v>
      </c>
      <c r="B43" s="1">
        <v>37</v>
      </c>
      <c r="C43" s="133"/>
      <c r="D43" s="133"/>
    </row>
    <row r="44" spans="1:4" x14ac:dyDescent="0.2">
      <c r="A44" s="101" t="s">
        <v>74</v>
      </c>
      <c r="B44" s="1">
        <v>38</v>
      </c>
      <c r="C44" s="133"/>
      <c r="D44" s="133"/>
    </row>
    <row r="45" spans="1:4" x14ac:dyDescent="0.2">
      <c r="A45" s="101" t="s">
        <v>75</v>
      </c>
      <c r="B45" s="1">
        <v>39</v>
      </c>
      <c r="C45" s="133">
        <v>22789</v>
      </c>
      <c r="D45" s="133">
        <v>18906</v>
      </c>
    </row>
    <row r="46" spans="1:4" x14ac:dyDescent="0.2">
      <c r="A46" s="101" t="s">
        <v>76</v>
      </c>
      <c r="B46" s="1">
        <v>40</v>
      </c>
      <c r="C46" s="133">
        <v>121315</v>
      </c>
      <c r="D46" s="133">
        <v>137113</v>
      </c>
    </row>
    <row r="47" spans="1:4" x14ac:dyDescent="0.2">
      <c r="A47" s="101" t="s">
        <v>77</v>
      </c>
      <c r="B47" s="1">
        <v>41</v>
      </c>
      <c r="C47" s="133"/>
      <c r="D47" s="133"/>
    </row>
    <row r="48" spans="1:4" x14ac:dyDescent="0.2">
      <c r="A48" s="101" t="s">
        <v>78</v>
      </c>
      <c r="B48" s="1">
        <v>42</v>
      </c>
      <c r="C48" s="133"/>
      <c r="D48" s="133"/>
    </row>
    <row r="49" spans="1:4" x14ac:dyDescent="0.2">
      <c r="A49" s="101" t="s">
        <v>79</v>
      </c>
      <c r="B49" s="1">
        <v>43</v>
      </c>
      <c r="C49" s="171">
        <f>SUM(C50:C55)</f>
        <v>5843571</v>
      </c>
      <c r="D49" s="171">
        <f>SUM(D50:D55)</f>
        <v>71952909</v>
      </c>
    </row>
    <row r="50" spans="1:4" x14ac:dyDescent="0.2">
      <c r="A50" s="101" t="s">
        <v>80</v>
      </c>
      <c r="B50" s="1">
        <v>44</v>
      </c>
      <c r="C50" s="133"/>
      <c r="D50" s="133">
        <v>33000000</v>
      </c>
    </row>
    <row r="51" spans="1:4" x14ac:dyDescent="0.2">
      <c r="A51" s="101" t="s">
        <v>81</v>
      </c>
      <c r="B51" s="1">
        <v>45</v>
      </c>
      <c r="C51" s="133">
        <v>4365237</v>
      </c>
      <c r="D51" s="133">
        <v>33855094</v>
      </c>
    </row>
    <row r="52" spans="1:4" x14ac:dyDescent="0.2">
      <c r="A52" s="101" t="s">
        <v>82</v>
      </c>
      <c r="B52" s="1">
        <v>46</v>
      </c>
      <c r="C52" s="133"/>
      <c r="D52" s="133"/>
    </row>
    <row r="53" spans="1:4" x14ac:dyDescent="0.2">
      <c r="A53" s="101" t="s">
        <v>83</v>
      </c>
      <c r="B53" s="1">
        <v>47</v>
      </c>
      <c r="C53" s="133">
        <v>354351</v>
      </c>
      <c r="D53" s="133">
        <v>425400</v>
      </c>
    </row>
    <row r="54" spans="1:4" x14ac:dyDescent="0.2">
      <c r="A54" s="101" t="s">
        <v>84</v>
      </c>
      <c r="B54" s="1">
        <v>48</v>
      </c>
      <c r="C54" s="133">
        <v>602238</v>
      </c>
      <c r="D54" s="133">
        <v>4191988</v>
      </c>
    </row>
    <row r="55" spans="1:4" x14ac:dyDescent="0.2">
      <c r="A55" s="101" t="s">
        <v>85</v>
      </c>
      <c r="B55" s="1">
        <v>49</v>
      </c>
      <c r="C55" s="133">
        <v>521745</v>
      </c>
      <c r="D55" s="133">
        <v>480427</v>
      </c>
    </row>
    <row r="56" spans="1:4" x14ac:dyDescent="0.2">
      <c r="A56" s="101" t="s">
        <v>86</v>
      </c>
      <c r="B56" s="1">
        <v>50</v>
      </c>
      <c r="C56" s="171">
        <f>SUM(C57:C63)</f>
        <v>0</v>
      </c>
      <c r="D56" s="134">
        <f>SUM(D57:D63)</f>
        <v>0</v>
      </c>
    </row>
    <row r="57" spans="1:4" x14ac:dyDescent="0.2">
      <c r="A57" s="101" t="s">
        <v>57</v>
      </c>
      <c r="B57" s="1">
        <v>51</v>
      </c>
      <c r="C57" s="133"/>
      <c r="D57" s="133"/>
    </row>
    <row r="58" spans="1:4" x14ac:dyDescent="0.2">
      <c r="A58" s="101" t="s">
        <v>58</v>
      </c>
      <c r="B58" s="1">
        <v>52</v>
      </c>
      <c r="C58" s="133"/>
      <c r="D58" s="133"/>
    </row>
    <row r="59" spans="1:4" x14ac:dyDescent="0.2">
      <c r="A59" s="101" t="s">
        <v>59</v>
      </c>
      <c r="B59" s="1">
        <v>53</v>
      </c>
      <c r="C59" s="133"/>
      <c r="D59" s="133"/>
    </row>
    <row r="60" spans="1:4" x14ac:dyDescent="0.2">
      <c r="A60" s="101" t="s">
        <v>60</v>
      </c>
      <c r="B60" s="1">
        <v>54</v>
      </c>
      <c r="C60" s="133"/>
      <c r="D60" s="133"/>
    </row>
    <row r="61" spans="1:4" x14ac:dyDescent="0.2">
      <c r="A61" s="101" t="s">
        <v>61</v>
      </c>
      <c r="B61" s="1">
        <v>55</v>
      </c>
      <c r="C61" s="133"/>
      <c r="D61" s="133"/>
    </row>
    <row r="62" spans="1:4" x14ac:dyDescent="0.2">
      <c r="A62" s="101" t="s">
        <v>62</v>
      </c>
      <c r="B62" s="1">
        <v>56</v>
      </c>
      <c r="C62" s="133"/>
      <c r="D62" s="133"/>
    </row>
    <row r="63" spans="1:4" x14ac:dyDescent="0.2">
      <c r="A63" s="101" t="s">
        <v>87</v>
      </c>
      <c r="B63" s="1">
        <v>57</v>
      </c>
      <c r="C63" s="133"/>
      <c r="D63" s="133"/>
    </row>
    <row r="64" spans="1:4" x14ac:dyDescent="0.2">
      <c r="A64" s="101" t="s">
        <v>88</v>
      </c>
      <c r="B64" s="1">
        <v>58</v>
      </c>
      <c r="C64" s="133">
        <v>52762771</v>
      </c>
      <c r="D64" s="133">
        <v>25758202</v>
      </c>
    </row>
    <row r="65" spans="1:4" x14ac:dyDescent="0.2">
      <c r="A65" s="88" t="s">
        <v>89</v>
      </c>
      <c r="B65" s="1">
        <v>59</v>
      </c>
      <c r="C65" s="133"/>
      <c r="D65" s="133"/>
    </row>
    <row r="66" spans="1:4" x14ac:dyDescent="0.2">
      <c r="A66" s="88" t="s">
        <v>90</v>
      </c>
      <c r="B66" s="1">
        <v>60</v>
      </c>
      <c r="C66" s="171">
        <f>C7+C8+C40+C65</f>
        <v>462432722</v>
      </c>
      <c r="D66" s="171">
        <f>D7+D8+D40+D65</f>
        <v>516508614</v>
      </c>
    </row>
    <row r="67" spans="1:4" x14ac:dyDescent="0.2">
      <c r="A67" s="102" t="s">
        <v>91</v>
      </c>
      <c r="B67" s="4">
        <v>61</v>
      </c>
      <c r="C67" s="135"/>
      <c r="D67" s="135"/>
    </row>
    <row r="68" spans="1:4" x14ac:dyDescent="0.2">
      <c r="A68" s="95" t="s">
        <v>132</v>
      </c>
      <c r="B68" s="103"/>
      <c r="C68" s="103"/>
      <c r="D68" s="104"/>
    </row>
    <row r="69" spans="1:4" x14ac:dyDescent="0.2">
      <c r="A69" s="99" t="s">
        <v>92</v>
      </c>
      <c r="B69" s="3">
        <v>62</v>
      </c>
      <c r="C69" s="173">
        <f>C70+C71+C72+C78+C79+C82+C85</f>
        <v>259814403</v>
      </c>
      <c r="D69" s="173">
        <f>D70+D71+D72+D78+D79+D82+D85</f>
        <v>275686995</v>
      </c>
    </row>
    <row r="70" spans="1:4" x14ac:dyDescent="0.2">
      <c r="A70" s="101" t="s">
        <v>93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94</v>
      </c>
      <c r="B71" s="1">
        <v>64</v>
      </c>
      <c r="C71" s="133"/>
      <c r="D71" s="133"/>
    </row>
    <row r="72" spans="1:4" x14ac:dyDescent="0.2">
      <c r="A72" s="101" t="s">
        <v>95</v>
      </c>
      <c r="B72" s="1">
        <v>65</v>
      </c>
      <c r="C72" s="171">
        <f>C73+C74-C75+C76+C77</f>
        <v>39138251</v>
      </c>
      <c r="D72" s="171">
        <f>D73+D74-D75+D76+D77</f>
        <v>2081548</v>
      </c>
    </row>
    <row r="73" spans="1:4" x14ac:dyDescent="0.2">
      <c r="A73" s="101" t="s">
        <v>96</v>
      </c>
      <c r="B73" s="1">
        <v>66</v>
      </c>
      <c r="C73" s="133">
        <v>2939</v>
      </c>
      <c r="D73" s="133">
        <v>6966</v>
      </c>
    </row>
    <row r="74" spans="1:4" x14ac:dyDescent="0.2">
      <c r="A74" s="101" t="s">
        <v>97</v>
      </c>
      <c r="B74" s="1">
        <v>67</v>
      </c>
      <c r="C74" s="133"/>
      <c r="D74" s="133">
        <v>2166460</v>
      </c>
    </row>
    <row r="75" spans="1:4" x14ac:dyDescent="0.2">
      <c r="A75" s="101" t="s">
        <v>98</v>
      </c>
      <c r="B75" s="1">
        <v>68</v>
      </c>
      <c r="C75" s="133"/>
      <c r="D75" s="133">
        <v>2166460</v>
      </c>
    </row>
    <row r="76" spans="1:4" x14ac:dyDescent="0.2">
      <c r="A76" s="101" t="s">
        <v>99</v>
      </c>
      <c r="B76" s="1">
        <v>69</v>
      </c>
      <c r="C76" s="133"/>
      <c r="D76" s="133"/>
    </row>
    <row r="77" spans="1:4" x14ac:dyDescent="0.2">
      <c r="A77" s="101" t="s">
        <v>100</v>
      </c>
      <c r="B77" s="1">
        <v>70</v>
      </c>
      <c r="C77" s="133">
        <v>39135312</v>
      </c>
      <c r="D77" s="133">
        <v>2074582</v>
      </c>
    </row>
    <row r="78" spans="1:4" x14ac:dyDescent="0.2">
      <c r="A78" s="101" t="s">
        <v>101</v>
      </c>
      <c r="B78" s="1">
        <v>71</v>
      </c>
      <c r="C78" s="5"/>
      <c r="D78" s="133"/>
    </row>
    <row r="79" spans="1:4" x14ac:dyDescent="0.2">
      <c r="A79" s="101" t="s">
        <v>102</v>
      </c>
      <c r="B79" s="1">
        <v>72</v>
      </c>
      <c r="C79" s="171">
        <f>C80-C81</f>
        <v>-2919734</v>
      </c>
      <c r="D79" s="171">
        <f>D80-D81</f>
        <v>11569901</v>
      </c>
    </row>
    <row r="80" spans="1:4" x14ac:dyDescent="0.2">
      <c r="A80" s="101" t="s">
        <v>103</v>
      </c>
      <c r="B80" s="1">
        <v>73</v>
      </c>
      <c r="C80" s="5"/>
      <c r="D80" s="133">
        <v>11569901</v>
      </c>
    </row>
    <row r="81" spans="1:4" x14ac:dyDescent="0.2">
      <c r="A81" s="101" t="s">
        <v>104</v>
      </c>
      <c r="B81" s="1">
        <v>74</v>
      </c>
      <c r="C81" s="5">
        <v>2919734</v>
      </c>
      <c r="D81" s="133"/>
    </row>
    <row r="82" spans="1:4" x14ac:dyDescent="0.2">
      <c r="A82" s="101" t="s">
        <v>105</v>
      </c>
      <c r="B82" s="1">
        <v>75</v>
      </c>
      <c r="C82" s="171">
        <f>C83-C84</f>
        <v>20161723</v>
      </c>
      <c r="D82" s="171">
        <f>D83-D84</f>
        <v>58495084</v>
      </c>
    </row>
    <row r="83" spans="1:4" x14ac:dyDescent="0.2">
      <c r="A83" s="101" t="s">
        <v>106</v>
      </c>
      <c r="B83" s="1">
        <v>76</v>
      </c>
      <c r="C83" s="133">
        <v>20161723</v>
      </c>
      <c r="D83" s="133">
        <v>58495084</v>
      </c>
    </row>
    <row r="84" spans="1:4" x14ac:dyDescent="0.2">
      <c r="A84" s="101" t="s">
        <v>107</v>
      </c>
      <c r="B84" s="1">
        <v>77</v>
      </c>
      <c r="C84" s="133"/>
      <c r="D84" s="133"/>
    </row>
    <row r="85" spans="1:4" x14ac:dyDescent="0.2">
      <c r="A85" s="101" t="s">
        <v>108</v>
      </c>
      <c r="B85" s="1">
        <v>78</v>
      </c>
      <c r="C85" s="5">
        <v>664693</v>
      </c>
      <c r="D85" s="133">
        <v>770992</v>
      </c>
    </row>
    <row r="86" spans="1:4" x14ac:dyDescent="0.2">
      <c r="A86" s="88" t="s">
        <v>109</v>
      </c>
      <c r="B86" s="1">
        <v>79</v>
      </c>
      <c r="C86" s="171">
        <f>SUM(C87:C89)</f>
        <v>13400590</v>
      </c>
      <c r="D86" s="171">
        <f>SUM(D87:D89)</f>
        <v>12549491</v>
      </c>
    </row>
    <row r="87" spans="1:4" x14ac:dyDescent="0.2">
      <c r="A87" s="101" t="s">
        <v>110</v>
      </c>
      <c r="B87" s="1">
        <v>80</v>
      </c>
      <c r="C87" s="133">
        <v>933949</v>
      </c>
      <c r="D87" s="133">
        <v>855951</v>
      </c>
    </row>
    <row r="88" spans="1:4" x14ac:dyDescent="0.2">
      <c r="A88" s="101" t="s">
        <v>111</v>
      </c>
      <c r="B88" s="1">
        <v>81</v>
      </c>
      <c r="C88" s="133"/>
      <c r="D88" s="133"/>
    </row>
    <row r="89" spans="1:4" x14ac:dyDescent="0.2">
      <c r="A89" s="101" t="s">
        <v>112</v>
      </c>
      <c r="B89" s="1">
        <v>82</v>
      </c>
      <c r="C89" s="133">
        <v>12466641</v>
      </c>
      <c r="D89" s="133">
        <v>11693540</v>
      </c>
    </row>
    <row r="90" spans="1:4" x14ac:dyDescent="0.2">
      <c r="A90" s="88" t="s">
        <v>113</v>
      </c>
      <c r="B90" s="1">
        <v>83</v>
      </c>
      <c r="C90" s="171">
        <f>SUM(C91:C99)</f>
        <v>147480463</v>
      </c>
      <c r="D90" s="171">
        <f>SUM(D91:D99)</f>
        <v>147850470</v>
      </c>
    </row>
    <row r="91" spans="1:4" x14ac:dyDescent="0.2">
      <c r="A91" s="101" t="s">
        <v>114</v>
      </c>
      <c r="B91" s="1">
        <v>84</v>
      </c>
      <c r="C91" s="133"/>
      <c r="D91" s="133"/>
    </row>
    <row r="92" spans="1:4" x14ac:dyDescent="0.2">
      <c r="A92" s="101" t="s">
        <v>115</v>
      </c>
      <c r="B92" s="1">
        <v>85</v>
      </c>
      <c r="C92" s="133"/>
      <c r="D92" s="133"/>
    </row>
    <row r="93" spans="1:4" x14ac:dyDescent="0.2">
      <c r="A93" s="101" t="s">
        <v>116</v>
      </c>
      <c r="B93" s="1">
        <v>86</v>
      </c>
      <c r="C93" s="133">
        <v>135245664</v>
      </c>
      <c r="D93" s="133">
        <v>134908531</v>
      </c>
    </row>
    <row r="94" spans="1:4" x14ac:dyDescent="0.2">
      <c r="A94" s="101" t="s">
        <v>117</v>
      </c>
      <c r="B94" s="1">
        <v>87</v>
      </c>
      <c r="C94" s="133"/>
      <c r="D94" s="133"/>
    </row>
    <row r="95" spans="1:4" x14ac:dyDescent="0.2">
      <c r="A95" s="101" t="s">
        <v>118</v>
      </c>
      <c r="B95" s="1">
        <v>88</v>
      </c>
      <c r="C95" s="133"/>
      <c r="D95" s="133"/>
    </row>
    <row r="96" spans="1:4" x14ac:dyDescent="0.2">
      <c r="A96" s="101" t="s">
        <v>119</v>
      </c>
      <c r="B96" s="1">
        <v>89</v>
      </c>
      <c r="C96" s="133"/>
      <c r="D96" s="133"/>
    </row>
    <row r="97" spans="1:4" x14ac:dyDescent="0.2">
      <c r="A97" s="101" t="s">
        <v>120</v>
      </c>
      <c r="B97" s="1">
        <v>90</v>
      </c>
      <c r="C97" s="133"/>
      <c r="D97" s="133"/>
    </row>
    <row r="98" spans="1:4" x14ac:dyDescent="0.2">
      <c r="A98" s="101" t="s">
        <v>121</v>
      </c>
      <c r="B98" s="1">
        <v>91</v>
      </c>
      <c r="C98" s="133"/>
      <c r="D98" s="133"/>
    </row>
    <row r="99" spans="1:4" x14ac:dyDescent="0.2">
      <c r="A99" s="101" t="s">
        <v>122</v>
      </c>
      <c r="B99" s="1">
        <v>92</v>
      </c>
      <c r="C99" s="191">
        <v>12234799</v>
      </c>
      <c r="D99" s="189">
        <v>12941939</v>
      </c>
    </row>
    <row r="100" spans="1:4" x14ac:dyDescent="0.2">
      <c r="A100" s="88" t="s">
        <v>123</v>
      </c>
      <c r="B100" s="1">
        <v>93</v>
      </c>
      <c r="C100" s="171">
        <f>SUM(C101:C112)</f>
        <v>41737266</v>
      </c>
      <c r="D100" s="171">
        <f>SUM(D101:D112)</f>
        <v>80421232</v>
      </c>
    </row>
    <row r="101" spans="1:4" x14ac:dyDescent="0.2">
      <c r="A101" s="101" t="s">
        <v>114</v>
      </c>
      <c r="B101" s="1">
        <v>94</v>
      </c>
      <c r="C101" s="133"/>
      <c r="D101" s="133"/>
    </row>
    <row r="102" spans="1:4" x14ac:dyDescent="0.2">
      <c r="A102" s="101" t="s">
        <v>115</v>
      </c>
      <c r="B102" s="1">
        <v>95</v>
      </c>
      <c r="C102" s="133"/>
      <c r="D102" s="133">
        <v>37500000</v>
      </c>
    </row>
    <row r="103" spans="1:4" x14ac:dyDescent="0.2">
      <c r="A103" s="101" t="s">
        <v>116</v>
      </c>
      <c r="B103" s="1">
        <v>96</v>
      </c>
      <c r="C103" s="133">
        <v>22011096</v>
      </c>
      <c r="D103" s="133">
        <v>2472917</v>
      </c>
    </row>
    <row r="104" spans="1:4" x14ac:dyDescent="0.2">
      <c r="A104" s="101" t="s">
        <v>117</v>
      </c>
      <c r="B104" s="1">
        <v>97</v>
      </c>
      <c r="C104" s="133">
        <v>5987125</v>
      </c>
      <c r="D104" s="133">
        <v>16846105</v>
      </c>
    </row>
    <row r="105" spans="1:4" x14ac:dyDescent="0.2">
      <c r="A105" s="101" t="s">
        <v>118</v>
      </c>
      <c r="B105" s="1">
        <v>98</v>
      </c>
      <c r="C105" s="133">
        <v>6763298</v>
      </c>
      <c r="D105" s="133">
        <v>12189913</v>
      </c>
    </row>
    <row r="106" spans="1:4" x14ac:dyDescent="0.2">
      <c r="A106" s="101" t="s">
        <v>119</v>
      </c>
      <c r="B106" s="1">
        <v>99</v>
      </c>
      <c r="C106" s="133"/>
      <c r="D106" s="133"/>
    </row>
    <row r="107" spans="1:4" x14ac:dyDescent="0.2">
      <c r="A107" s="101" t="s">
        <v>120</v>
      </c>
      <c r="B107" s="1">
        <v>100</v>
      </c>
      <c r="C107" s="133"/>
      <c r="D107" s="133"/>
    </row>
    <row r="108" spans="1:4" x14ac:dyDescent="0.2">
      <c r="A108" s="101" t="s">
        <v>124</v>
      </c>
      <c r="B108" s="1">
        <v>101</v>
      </c>
      <c r="C108" s="133">
        <v>2442688</v>
      </c>
      <c r="D108" s="133">
        <v>4239767</v>
      </c>
    </row>
    <row r="109" spans="1:4" x14ac:dyDescent="0.2">
      <c r="A109" s="101" t="s">
        <v>125</v>
      </c>
      <c r="B109" s="1">
        <v>102</v>
      </c>
      <c r="C109" s="133">
        <v>2530072</v>
      </c>
      <c r="D109" s="133">
        <v>5604481</v>
      </c>
    </row>
    <row r="110" spans="1:4" x14ac:dyDescent="0.2">
      <c r="A110" s="101" t="s">
        <v>126</v>
      </c>
      <c r="B110" s="1">
        <v>103</v>
      </c>
      <c r="C110" s="133"/>
      <c r="D110" s="133"/>
    </row>
    <row r="111" spans="1:4" x14ac:dyDescent="0.2">
      <c r="A111" s="101" t="s">
        <v>127</v>
      </c>
      <c r="B111" s="1">
        <v>104</v>
      </c>
      <c r="C111" s="133"/>
      <c r="D111" s="133"/>
    </row>
    <row r="112" spans="1:4" x14ac:dyDescent="0.2">
      <c r="A112" s="101" t="s">
        <v>128</v>
      </c>
      <c r="B112" s="1">
        <v>105</v>
      </c>
      <c r="C112" s="133">
        <v>2002987</v>
      </c>
      <c r="D112" s="133">
        <v>1568049</v>
      </c>
    </row>
    <row r="113" spans="1:4" x14ac:dyDescent="0.2">
      <c r="A113" s="88" t="s">
        <v>129</v>
      </c>
      <c r="B113" s="1">
        <v>106</v>
      </c>
      <c r="C113" s="133"/>
      <c r="D113" s="133">
        <v>426</v>
      </c>
    </row>
    <row r="114" spans="1:4" x14ac:dyDescent="0.2">
      <c r="A114" s="88" t="s">
        <v>130</v>
      </c>
      <c r="B114" s="1">
        <v>107</v>
      </c>
      <c r="C114" s="171">
        <f>C69+C86+C90+C100+C113</f>
        <v>462432722</v>
      </c>
      <c r="D114" s="171">
        <f>D69+D86+D90+D100+D113</f>
        <v>516508614</v>
      </c>
    </row>
    <row r="115" spans="1:4" x14ac:dyDescent="0.2">
      <c r="A115" s="94" t="s">
        <v>131</v>
      </c>
      <c r="B115" s="2">
        <v>108</v>
      </c>
      <c r="C115" s="135"/>
      <c r="D115" s="135"/>
    </row>
    <row r="116" spans="1:4" x14ac:dyDescent="0.2">
      <c r="A116" s="95" t="s">
        <v>133</v>
      </c>
      <c r="B116" s="97"/>
      <c r="C116" s="97"/>
      <c r="D116" s="98"/>
    </row>
    <row r="117" spans="1:4" x14ac:dyDescent="0.2">
      <c r="A117" s="99" t="s">
        <v>134</v>
      </c>
      <c r="B117" s="37"/>
      <c r="C117" s="37"/>
      <c r="D117" s="100"/>
    </row>
    <row r="118" spans="1:4" x14ac:dyDescent="0.2">
      <c r="A118" s="101" t="s">
        <v>135</v>
      </c>
      <c r="B118" s="1">
        <v>109</v>
      </c>
      <c r="C118" s="133">
        <v>259149710</v>
      </c>
      <c r="D118" s="133">
        <v>274916003</v>
      </c>
    </row>
    <row r="119" spans="1:4" x14ac:dyDescent="0.2">
      <c r="A119" s="89" t="s">
        <v>136</v>
      </c>
      <c r="B119" s="4">
        <v>110</v>
      </c>
      <c r="C119" s="135">
        <v>664693</v>
      </c>
      <c r="D119" s="135">
        <v>770992</v>
      </c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9"/>
      <c r="D121" s="139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87:D87 C57:D65 D80 C83:D84 C80:C81 C91:D98">
      <formula1>0</formula1>
    </dataValidation>
    <dataValidation allowBlank="1" sqref="C42:D48 C7:D7 C10:D10 C15:D15 C115:D115 D85 C118:D119 D56 C88:D89 C71:D71 D81 C73:D76 C67:D67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55118110236220474" top="0.98425196850393704" bottom="0.98425196850393704" header="0.51181102362204722" footer="0.51181102362204722"/>
  <pageSetup paperSize="256" scale="77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34" zoomScaleNormal="100" zoomScaleSheetLayoutView="110" workbookViewId="0">
      <selection activeCell="H34" sqref="H1:Q1048576"/>
    </sheetView>
  </sheetViews>
  <sheetFormatPr defaultRowHeight="12.75" x14ac:dyDescent="0.2"/>
  <cols>
    <col min="1" max="1" width="78.85546875" style="130" customWidth="1"/>
    <col min="2" max="2" width="6.140625" style="36" customWidth="1"/>
    <col min="3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202</v>
      </c>
      <c r="B1" s="105"/>
      <c r="C1" s="105"/>
      <c r="D1" s="105"/>
      <c r="E1" s="105"/>
      <c r="F1" s="105"/>
    </row>
    <row r="2" spans="1:6" x14ac:dyDescent="0.2">
      <c r="A2" s="114" t="s">
        <v>303</v>
      </c>
      <c r="B2" s="114"/>
      <c r="C2" s="114"/>
      <c r="D2" s="114"/>
      <c r="E2" s="114"/>
      <c r="F2" s="114"/>
    </row>
    <row r="3" spans="1:6" x14ac:dyDescent="0.2">
      <c r="A3" s="119" t="s">
        <v>285</v>
      </c>
      <c r="B3" s="119"/>
      <c r="C3" s="119"/>
      <c r="D3" s="119"/>
      <c r="E3" s="119"/>
      <c r="F3" s="119"/>
    </row>
    <row r="4" spans="1:6" ht="22.5" customHeight="1" x14ac:dyDescent="0.2">
      <c r="A4" s="40" t="s">
        <v>33</v>
      </c>
      <c r="B4" s="40" t="s">
        <v>34</v>
      </c>
      <c r="C4" s="42" t="s">
        <v>35</v>
      </c>
      <c r="D4" s="42" t="s">
        <v>35</v>
      </c>
      <c r="E4" s="42" t="s">
        <v>36</v>
      </c>
      <c r="F4" s="42" t="s">
        <v>36</v>
      </c>
    </row>
    <row r="5" spans="1:6" ht="22.5" x14ac:dyDescent="0.2">
      <c r="A5" s="40"/>
      <c r="B5" s="40"/>
      <c r="C5" s="42" t="s">
        <v>201</v>
      </c>
      <c r="D5" s="42" t="s">
        <v>200</v>
      </c>
      <c r="E5" s="42" t="s">
        <v>201</v>
      </c>
      <c r="F5" s="42" t="s">
        <v>200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137</v>
      </c>
      <c r="B7" s="3">
        <v>111</v>
      </c>
      <c r="C7" s="176">
        <f>SUM(C8:C9)</f>
        <v>153979882</v>
      </c>
      <c r="D7" s="176">
        <f>SUM(D8:D9)</f>
        <v>97287133</v>
      </c>
      <c r="E7" s="176">
        <f>SUM(E8:E9)</f>
        <v>209430211</v>
      </c>
      <c r="F7" s="176">
        <f>SUM(F8:F9)</f>
        <v>101549621</v>
      </c>
    </row>
    <row r="8" spans="1:6" x14ac:dyDescent="0.2">
      <c r="A8" s="88" t="s">
        <v>138</v>
      </c>
      <c r="B8" s="1">
        <v>112</v>
      </c>
      <c r="C8" s="174">
        <v>149020483</v>
      </c>
      <c r="D8" s="174">
        <v>94526080</v>
      </c>
      <c r="E8" s="174">
        <v>160718593</v>
      </c>
      <c r="F8" s="174">
        <v>99647609</v>
      </c>
    </row>
    <row r="9" spans="1:6" x14ac:dyDescent="0.2">
      <c r="A9" s="88" t="s">
        <v>139</v>
      </c>
      <c r="B9" s="1">
        <v>113</v>
      </c>
      <c r="C9" s="174">
        <v>4959399</v>
      </c>
      <c r="D9" s="174">
        <v>2761053</v>
      </c>
      <c r="E9" s="174">
        <v>48711618</v>
      </c>
      <c r="F9" s="174">
        <v>1902012</v>
      </c>
    </row>
    <row r="10" spans="1:6" x14ac:dyDescent="0.2">
      <c r="A10" s="88" t="s">
        <v>140</v>
      </c>
      <c r="B10" s="1">
        <v>114</v>
      </c>
      <c r="C10" s="176">
        <f>C11+C12+C16+C20+C21+C22+C25+C26</f>
        <v>111551311</v>
      </c>
      <c r="D10" s="176">
        <f>D11+D12+D16+D20+D21+D22+D25+D26</f>
        <v>50477579</v>
      </c>
      <c r="E10" s="176">
        <f>E11+E12+E16+E20+E21+E22+E25+E26</f>
        <v>146397314</v>
      </c>
      <c r="F10" s="176">
        <f>F11+F12+F16+F20+F21+F22+F25+F26</f>
        <v>81456277</v>
      </c>
    </row>
    <row r="11" spans="1:6" x14ac:dyDescent="0.2">
      <c r="A11" s="88" t="s">
        <v>141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142</v>
      </c>
      <c r="B12" s="1">
        <v>116</v>
      </c>
      <c r="C12" s="176">
        <f>SUM(C13:C15)</f>
        <v>37492452</v>
      </c>
      <c r="D12" s="176">
        <f>SUM(D13:D15)</f>
        <v>18829395</v>
      </c>
      <c r="E12" s="176">
        <f>SUM(E13:E15)</f>
        <v>41133918</v>
      </c>
      <c r="F12" s="176">
        <f>SUM(F13:F15)</f>
        <v>21120753</v>
      </c>
    </row>
    <row r="13" spans="1:6" x14ac:dyDescent="0.2">
      <c r="A13" s="101" t="s">
        <v>143</v>
      </c>
      <c r="B13" s="1">
        <v>117</v>
      </c>
      <c r="C13" s="174">
        <v>17374072</v>
      </c>
      <c r="D13" s="174">
        <v>9784657</v>
      </c>
      <c r="E13" s="174">
        <v>19496658</v>
      </c>
      <c r="F13" s="174">
        <v>10935603</v>
      </c>
    </row>
    <row r="14" spans="1:6" x14ac:dyDescent="0.2">
      <c r="A14" s="101" t="s">
        <v>144</v>
      </c>
      <c r="B14" s="1">
        <v>118</v>
      </c>
      <c r="C14" s="174">
        <v>4240</v>
      </c>
      <c r="D14" s="174">
        <v>2721</v>
      </c>
      <c r="E14" s="174">
        <v>3721</v>
      </c>
      <c r="F14" s="174">
        <v>2756</v>
      </c>
    </row>
    <row r="15" spans="1:6" x14ac:dyDescent="0.2">
      <c r="A15" s="101" t="s">
        <v>145</v>
      </c>
      <c r="B15" s="1">
        <v>119</v>
      </c>
      <c r="C15" s="174">
        <v>20114140</v>
      </c>
      <c r="D15" s="174">
        <v>9042017</v>
      </c>
      <c r="E15" s="174">
        <v>21633539</v>
      </c>
      <c r="F15" s="174">
        <v>10182394</v>
      </c>
    </row>
    <row r="16" spans="1:6" x14ac:dyDescent="0.2">
      <c r="A16" s="88" t="s">
        <v>146</v>
      </c>
      <c r="B16" s="1">
        <v>120</v>
      </c>
      <c r="C16" s="176">
        <f>SUM(C17:C19)</f>
        <v>25126304</v>
      </c>
      <c r="D16" s="176">
        <f>SUM(D17:D19)</f>
        <v>11266529</v>
      </c>
      <c r="E16" s="176">
        <f>SUM(E17:E19)</f>
        <v>27714417</v>
      </c>
      <c r="F16" s="176">
        <f>SUM(F17:F19)</f>
        <v>12099466</v>
      </c>
    </row>
    <row r="17" spans="1:6" x14ac:dyDescent="0.2">
      <c r="A17" s="101" t="s">
        <v>147</v>
      </c>
      <c r="B17" s="1">
        <v>121</v>
      </c>
      <c r="C17" s="174">
        <v>15541653</v>
      </c>
      <c r="D17" s="174">
        <v>6978238</v>
      </c>
      <c r="E17" s="174">
        <v>16928220</v>
      </c>
      <c r="F17" s="174">
        <v>7540960</v>
      </c>
    </row>
    <row r="18" spans="1:6" x14ac:dyDescent="0.2">
      <c r="A18" s="101" t="s">
        <v>148</v>
      </c>
      <c r="B18" s="1">
        <v>122</v>
      </c>
      <c r="C18" s="174">
        <v>6043976</v>
      </c>
      <c r="D18" s="174">
        <v>2713759</v>
      </c>
      <c r="E18" s="174">
        <v>6914344</v>
      </c>
      <c r="F18" s="174">
        <v>2891232</v>
      </c>
    </row>
    <row r="19" spans="1:6" x14ac:dyDescent="0.2">
      <c r="A19" s="101" t="s">
        <v>149</v>
      </c>
      <c r="B19" s="1">
        <v>123</v>
      </c>
      <c r="C19" s="174">
        <v>3540675</v>
      </c>
      <c r="D19" s="174">
        <v>1574532</v>
      </c>
      <c r="E19" s="174">
        <v>3871853</v>
      </c>
      <c r="F19" s="174">
        <v>1667274</v>
      </c>
    </row>
    <row r="20" spans="1:6" x14ac:dyDescent="0.2">
      <c r="A20" s="88" t="s">
        <v>150</v>
      </c>
      <c r="B20" s="1">
        <v>124</v>
      </c>
      <c r="C20" s="174">
        <v>33892717</v>
      </c>
      <c r="D20" s="174">
        <v>12402158</v>
      </c>
      <c r="E20" s="174">
        <v>33456953</v>
      </c>
      <c r="F20" s="174">
        <v>10872316</v>
      </c>
    </row>
    <row r="21" spans="1:6" x14ac:dyDescent="0.2">
      <c r="A21" s="88" t="s">
        <v>151</v>
      </c>
      <c r="B21" s="1">
        <v>125</v>
      </c>
      <c r="C21" s="174">
        <v>13724793</v>
      </c>
      <c r="D21" s="174">
        <v>7450869</v>
      </c>
      <c r="E21" s="174">
        <v>43225075</v>
      </c>
      <c r="F21" s="174">
        <v>37332393</v>
      </c>
    </row>
    <row r="22" spans="1:6" x14ac:dyDescent="0.2">
      <c r="A22" s="88" t="s">
        <v>152</v>
      </c>
      <c r="B22" s="1">
        <v>126</v>
      </c>
      <c r="C22" s="176">
        <f t="shared" ref="C22:D22" si="0">SUM(C23:C24)</f>
        <v>1315045</v>
      </c>
      <c r="D22" s="176">
        <f t="shared" si="0"/>
        <v>528628</v>
      </c>
      <c r="E22" s="176">
        <f t="shared" ref="E22:F22" si="1">SUM(E23:E24)</f>
        <v>866951</v>
      </c>
      <c r="F22" s="176">
        <f t="shared" si="1"/>
        <v>31349</v>
      </c>
    </row>
    <row r="23" spans="1:6" x14ac:dyDescent="0.2">
      <c r="A23" s="101" t="s">
        <v>153</v>
      </c>
      <c r="B23" s="1">
        <v>127</v>
      </c>
      <c r="C23" s="174">
        <v>185478</v>
      </c>
      <c r="D23" s="174">
        <v>47490</v>
      </c>
      <c r="E23" s="174">
        <v>102535</v>
      </c>
      <c r="F23" s="174">
        <v>31252</v>
      </c>
    </row>
    <row r="24" spans="1:6" x14ac:dyDescent="0.2">
      <c r="A24" s="101" t="s">
        <v>154</v>
      </c>
      <c r="B24" s="1">
        <v>128</v>
      </c>
      <c r="C24" s="174">
        <v>1129567</v>
      </c>
      <c r="D24" s="174">
        <v>481138</v>
      </c>
      <c r="E24" s="174">
        <v>764416</v>
      </c>
      <c r="F24" s="174">
        <v>97</v>
      </c>
    </row>
    <row r="25" spans="1:6" x14ac:dyDescent="0.2">
      <c r="A25" s="88" t="s">
        <v>155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156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157</v>
      </c>
      <c r="B27" s="1">
        <v>131</v>
      </c>
      <c r="C27" s="176">
        <f>SUM(C28:C32)</f>
        <v>246723</v>
      </c>
      <c r="D27" s="176">
        <f>SUM(D28:D32)</f>
        <v>143624</v>
      </c>
      <c r="E27" s="176">
        <f>SUM(E28:E32)</f>
        <v>285346</v>
      </c>
      <c r="F27" s="176">
        <f>SUM(F28:F32)</f>
        <v>191160</v>
      </c>
    </row>
    <row r="28" spans="1:6" x14ac:dyDescent="0.2">
      <c r="A28" s="88" t="s">
        <v>158</v>
      </c>
      <c r="B28" s="1">
        <v>132</v>
      </c>
      <c r="C28" s="174"/>
      <c r="D28" s="174"/>
      <c r="E28" s="174"/>
      <c r="F28" s="174"/>
    </row>
    <row r="29" spans="1:6" x14ac:dyDescent="0.2">
      <c r="A29" s="88" t="s">
        <v>159</v>
      </c>
      <c r="B29" s="1">
        <v>133</v>
      </c>
      <c r="C29" s="174">
        <v>246723</v>
      </c>
      <c r="D29" s="174">
        <v>143624</v>
      </c>
      <c r="E29" s="174">
        <v>285346</v>
      </c>
      <c r="F29" s="174">
        <v>191160</v>
      </c>
    </row>
    <row r="30" spans="1:6" x14ac:dyDescent="0.2">
      <c r="A30" s="88" t="s">
        <v>160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161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162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163</v>
      </c>
      <c r="B33" s="1">
        <v>137</v>
      </c>
      <c r="C33" s="176">
        <f>SUM(C34:C37)</f>
        <v>5034625</v>
      </c>
      <c r="D33" s="176">
        <f>SUM(D34:D37)</f>
        <v>1630772</v>
      </c>
      <c r="E33" s="176">
        <f>SUM(E34:E37)</f>
        <v>2686745</v>
      </c>
      <c r="F33" s="176">
        <f>SUM(F34:F37)</f>
        <v>922034</v>
      </c>
    </row>
    <row r="34" spans="1:6" x14ac:dyDescent="0.2">
      <c r="A34" s="88" t="s">
        <v>164</v>
      </c>
      <c r="B34" s="1">
        <v>138</v>
      </c>
      <c r="C34" s="174"/>
      <c r="D34" s="174"/>
      <c r="E34" s="174"/>
      <c r="F34" s="174"/>
    </row>
    <row r="35" spans="1:6" x14ac:dyDescent="0.2">
      <c r="A35" s="88" t="s">
        <v>165</v>
      </c>
      <c r="B35" s="1">
        <v>139</v>
      </c>
      <c r="C35" s="174">
        <v>5034625</v>
      </c>
      <c r="D35" s="174">
        <v>1630772</v>
      </c>
      <c r="E35" s="174">
        <v>2686745</v>
      </c>
      <c r="F35" s="174">
        <v>922034</v>
      </c>
    </row>
    <row r="36" spans="1:6" x14ac:dyDescent="0.2">
      <c r="A36" s="88" t="s">
        <v>166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167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168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169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170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171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172</v>
      </c>
      <c r="B42" s="1">
        <v>146</v>
      </c>
      <c r="C42" s="176">
        <f>C7+C27+C38+C40</f>
        <v>154226605</v>
      </c>
      <c r="D42" s="176">
        <f>D7+D27+D38+D40</f>
        <v>97430757</v>
      </c>
      <c r="E42" s="176">
        <f>E7+E27+E38+E40</f>
        <v>209715557</v>
      </c>
      <c r="F42" s="176">
        <f>F7+F27+F38+F40</f>
        <v>101740781</v>
      </c>
    </row>
    <row r="43" spans="1:6" x14ac:dyDescent="0.2">
      <c r="A43" s="88" t="s">
        <v>173</v>
      </c>
      <c r="B43" s="1">
        <v>147</v>
      </c>
      <c r="C43" s="176">
        <f>C10+C33+C39+C41</f>
        <v>116585936</v>
      </c>
      <c r="D43" s="176">
        <f>D10+D33+D39+D41</f>
        <v>52108351</v>
      </c>
      <c r="E43" s="176">
        <f>E10+E33+E39+E41</f>
        <v>149084059</v>
      </c>
      <c r="F43" s="176">
        <f>F10+F33+F39+F41</f>
        <v>82378311</v>
      </c>
    </row>
    <row r="44" spans="1:6" x14ac:dyDescent="0.2">
      <c r="A44" s="88" t="s">
        <v>174</v>
      </c>
      <c r="B44" s="1">
        <v>148</v>
      </c>
      <c r="C44" s="176">
        <f>C42-C43</f>
        <v>37640669</v>
      </c>
      <c r="D44" s="176">
        <f>D42-D43</f>
        <v>45322406</v>
      </c>
      <c r="E44" s="176">
        <f>E42-E43</f>
        <v>60631498</v>
      </c>
      <c r="F44" s="176">
        <f>F42-F43</f>
        <v>19362470</v>
      </c>
    </row>
    <row r="45" spans="1:6" x14ac:dyDescent="0.2">
      <c r="A45" s="101" t="s">
        <v>175</v>
      </c>
      <c r="B45" s="1">
        <v>149</v>
      </c>
      <c r="C45" s="175">
        <f>IF(C42&gt;C43,C42-C43,0)</f>
        <v>37640669</v>
      </c>
      <c r="D45" s="175">
        <f>IF(D42&gt;D43,D42-D43,0)</f>
        <v>45322406</v>
      </c>
      <c r="E45" s="175">
        <f>IF(E42&gt;E43,E42-E43,0)</f>
        <v>60631498</v>
      </c>
      <c r="F45" s="175">
        <f>IF(F42&gt;F43,F42-F43,0)</f>
        <v>19362470</v>
      </c>
    </row>
    <row r="46" spans="1:6" x14ac:dyDescent="0.2">
      <c r="A46" s="101" t="s">
        <v>176</v>
      </c>
      <c r="B46" s="1">
        <v>150</v>
      </c>
      <c r="C46" s="176">
        <f>IF(C43&gt;C42,C43-C42,0)</f>
        <v>0</v>
      </c>
      <c r="D46" s="176">
        <f>IF(D43&gt;D42,D43-D42,0)</f>
        <v>0</v>
      </c>
      <c r="E46" s="176">
        <f>IF(E43&gt;E42,E43-E42,0)</f>
        <v>0</v>
      </c>
      <c r="F46" s="176">
        <f>IF(F43&gt;F42,F43-F42,0)</f>
        <v>0</v>
      </c>
    </row>
    <row r="47" spans="1:6" x14ac:dyDescent="0.2">
      <c r="A47" s="88" t="s">
        <v>177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178</v>
      </c>
      <c r="B48" s="1">
        <v>152</v>
      </c>
      <c r="C48" s="176">
        <f>C44-C47</f>
        <v>37640669</v>
      </c>
      <c r="D48" s="176">
        <f>D44-D47</f>
        <v>45322406</v>
      </c>
      <c r="E48" s="176">
        <f>E44-E47</f>
        <v>60631498</v>
      </c>
      <c r="F48" s="176">
        <f>F44-F47</f>
        <v>19362470</v>
      </c>
    </row>
    <row r="49" spans="1:6" x14ac:dyDescent="0.2">
      <c r="A49" s="101" t="s">
        <v>179</v>
      </c>
      <c r="B49" s="1">
        <v>153</v>
      </c>
      <c r="C49" s="175">
        <f>IF(C48&gt;0,C48,0)</f>
        <v>37640669</v>
      </c>
      <c r="D49" s="175">
        <f>IF(D48&gt;0,D48,0)</f>
        <v>45322406</v>
      </c>
      <c r="E49" s="175">
        <f>IF(E48&gt;0,E48,0)</f>
        <v>60631498</v>
      </c>
      <c r="F49" s="175">
        <f>IF(F48&gt;0,F48,0)</f>
        <v>19362470</v>
      </c>
    </row>
    <row r="50" spans="1:6" x14ac:dyDescent="0.2">
      <c r="A50" s="131" t="s">
        <v>180</v>
      </c>
      <c r="B50" s="2">
        <v>154</v>
      </c>
      <c r="C50" s="176">
        <f>IF(C48&lt;0,-C48,0)</f>
        <v>0</v>
      </c>
      <c r="D50" s="176">
        <f>IF(D48&lt;0,-D48,0)</f>
        <v>0</v>
      </c>
      <c r="E50" s="176">
        <f>IF(E48&lt;0,-E48,0)</f>
        <v>0</v>
      </c>
      <c r="F50" s="176">
        <f>IF(F48&lt;0,-F48,0)</f>
        <v>0</v>
      </c>
    </row>
    <row r="51" spans="1:6" x14ac:dyDescent="0.2">
      <c r="A51" s="95" t="s">
        <v>181</v>
      </c>
      <c r="B51" s="96"/>
      <c r="C51" s="96"/>
      <c r="D51" s="96"/>
      <c r="E51" s="96"/>
      <c r="F51" s="96"/>
    </row>
    <row r="52" spans="1:6" x14ac:dyDescent="0.2">
      <c r="A52" s="99" t="s">
        <v>182</v>
      </c>
      <c r="B52" s="37"/>
      <c r="C52" s="37"/>
      <c r="D52" s="37"/>
      <c r="E52" s="37"/>
      <c r="F52" s="43"/>
    </row>
    <row r="53" spans="1:6" x14ac:dyDescent="0.2">
      <c r="A53" s="88" t="s">
        <v>183</v>
      </c>
      <c r="B53" s="1">
        <v>155</v>
      </c>
      <c r="C53" s="5">
        <v>37557657</v>
      </c>
      <c r="D53" s="5">
        <v>45297582</v>
      </c>
      <c r="E53" s="5">
        <v>60529189</v>
      </c>
      <c r="F53" s="5">
        <v>19332949</v>
      </c>
    </row>
    <row r="54" spans="1:6" x14ac:dyDescent="0.2">
      <c r="A54" s="88" t="s">
        <v>184</v>
      </c>
      <c r="B54" s="1">
        <v>156</v>
      </c>
      <c r="C54" s="6">
        <v>83012</v>
      </c>
      <c r="D54" s="6">
        <v>24824</v>
      </c>
      <c r="E54" s="6">
        <v>102309</v>
      </c>
      <c r="F54" s="6">
        <v>29521</v>
      </c>
    </row>
    <row r="55" spans="1:6" x14ac:dyDescent="0.2">
      <c r="A55" s="95" t="s">
        <v>185</v>
      </c>
      <c r="B55" s="96"/>
      <c r="C55" s="96"/>
      <c r="D55" s="96"/>
      <c r="E55" s="96"/>
      <c r="F55" s="96"/>
    </row>
    <row r="56" spans="1:6" x14ac:dyDescent="0.2">
      <c r="A56" s="99" t="s">
        <v>186</v>
      </c>
      <c r="B56" s="7">
        <v>157</v>
      </c>
      <c r="C56" s="176">
        <f>C48</f>
        <v>37640669</v>
      </c>
      <c r="D56" s="176">
        <f>D48</f>
        <v>45322406</v>
      </c>
      <c r="E56" s="176">
        <f>E48</f>
        <v>60631498</v>
      </c>
      <c r="F56" s="176">
        <f>F48</f>
        <v>19362470</v>
      </c>
    </row>
    <row r="57" spans="1:6" x14ac:dyDescent="0.2">
      <c r="A57" s="88" t="s">
        <v>187</v>
      </c>
      <c r="B57" s="1">
        <v>158</v>
      </c>
      <c r="C57" s="138">
        <f>SUM(C58:C64)</f>
        <v>0</v>
      </c>
      <c r="D57" s="138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188</v>
      </c>
      <c r="B58" s="1">
        <v>159</v>
      </c>
      <c r="C58" s="5"/>
      <c r="D58" s="5"/>
      <c r="E58" s="174"/>
      <c r="F58" s="174"/>
    </row>
    <row r="59" spans="1:6" x14ac:dyDescent="0.2">
      <c r="A59" s="88" t="s">
        <v>189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190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191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192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193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194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195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196</v>
      </c>
      <c r="B66" s="1">
        <v>167</v>
      </c>
      <c r="C66" s="138">
        <f>C57-C65</f>
        <v>0</v>
      </c>
      <c r="D66" s="138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197</v>
      </c>
      <c r="B67" s="1">
        <v>168</v>
      </c>
      <c r="C67" s="176">
        <f>C56+C66</f>
        <v>37640669</v>
      </c>
      <c r="D67" s="176">
        <f>D56+D66</f>
        <v>45322406</v>
      </c>
      <c r="E67" s="176">
        <f>E56+E66</f>
        <v>60631498</v>
      </c>
      <c r="F67" s="176">
        <f>F56+F66</f>
        <v>19362470</v>
      </c>
    </row>
    <row r="68" spans="1:6" ht="24" x14ac:dyDescent="0.2">
      <c r="A68" s="115" t="s">
        <v>198</v>
      </c>
      <c r="B68" s="116"/>
      <c r="C68" s="116"/>
      <c r="D68" s="116"/>
      <c r="E68" s="116"/>
      <c r="F68" s="116"/>
    </row>
    <row r="69" spans="1:6" x14ac:dyDescent="0.2">
      <c r="A69" s="117" t="s">
        <v>199</v>
      </c>
      <c r="B69" s="118"/>
      <c r="C69" s="118"/>
      <c r="D69" s="118"/>
      <c r="E69" s="118"/>
      <c r="F69" s="118"/>
    </row>
    <row r="70" spans="1:6" x14ac:dyDescent="0.2">
      <c r="A70" s="88" t="s">
        <v>183</v>
      </c>
      <c r="B70" s="1">
        <v>169</v>
      </c>
      <c r="C70" s="5"/>
      <c r="D70" s="5"/>
      <c r="E70" s="5"/>
      <c r="F70" s="5"/>
    </row>
    <row r="71" spans="1:6" x14ac:dyDescent="0.2">
      <c r="A71" s="102" t="s">
        <v>184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59055118110236227" header="0.51181102362204722" footer="0.51181102362204722"/>
  <pageSetup paperSize="256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tabSelected="1" view="pageBreakPreview" topLeftCell="A19" zoomScale="110" zoomScaleNormal="100" workbookViewId="0">
      <selection activeCell="D35" sqref="D35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273</v>
      </c>
      <c r="B1" s="125"/>
      <c r="C1" s="125"/>
      <c r="D1" s="125"/>
    </row>
    <row r="2" spans="1:4" x14ac:dyDescent="0.2">
      <c r="A2" s="126" t="s">
        <v>303</v>
      </c>
      <c r="B2" s="126"/>
      <c r="C2" s="126"/>
      <c r="D2" s="126"/>
    </row>
    <row r="3" spans="1:4" x14ac:dyDescent="0.2">
      <c r="A3" s="122" t="s">
        <v>286</v>
      </c>
      <c r="B3" s="123"/>
      <c r="C3" s="123"/>
      <c r="D3" s="124"/>
    </row>
    <row r="4" spans="1:4" ht="22.5" x14ac:dyDescent="0.2">
      <c r="A4" s="45" t="s">
        <v>33</v>
      </c>
      <c r="B4" s="45" t="s">
        <v>34</v>
      </c>
      <c r="C4" s="46" t="s">
        <v>35</v>
      </c>
      <c r="D4" s="46" t="s">
        <v>36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203</v>
      </c>
      <c r="B6" s="120"/>
      <c r="C6" s="120"/>
      <c r="D6" s="121"/>
    </row>
    <row r="7" spans="1:4" x14ac:dyDescent="0.2">
      <c r="A7" s="101" t="s">
        <v>204</v>
      </c>
      <c r="B7" s="1">
        <v>1</v>
      </c>
      <c r="C7" s="177">
        <v>37640669</v>
      </c>
      <c r="D7" s="180">
        <v>60631498</v>
      </c>
    </row>
    <row r="8" spans="1:4" x14ac:dyDescent="0.2">
      <c r="A8" s="101" t="s">
        <v>205</v>
      </c>
      <c r="B8" s="1">
        <v>2</v>
      </c>
      <c r="C8" s="177">
        <v>33892717</v>
      </c>
      <c r="D8" s="181">
        <v>33456953</v>
      </c>
    </row>
    <row r="9" spans="1:4" x14ac:dyDescent="0.2">
      <c r="A9" s="101" t="s">
        <v>206</v>
      </c>
      <c r="B9" s="1">
        <v>3</v>
      </c>
      <c r="C9" s="177">
        <v>10791966</v>
      </c>
      <c r="D9" s="181">
        <v>5426625</v>
      </c>
    </row>
    <row r="10" spans="1:4" x14ac:dyDescent="0.2">
      <c r="A10" s="101" t="s">
        <v>207</v>
      </c>
      <c r="B10" s="1">
        <v>4</v>
      </c>
      <c r="C10" s="177"/>
      <c r="D10" s="181"/>
    </row>
    <row r="11" spans="1:4" x14ac:dyDescent="0.2">
      <c r="A11" s="101" t="s">
        <v>208</v>
      </c>
      <c r="B11" s="1">
        <v>5</v>
      </c>
      <c r="C11" s="177"/>
      <c r="D11" s="181"/>
    </row>
    <row r="12" spans="1:4" x14ac:dyDescent="0.2">
      <c r="A12" s="101" t="s">
        <v>209</v>
      </c>
      <c r="B12" s="1">
        <v>6</v>
      </c>
      <c r="C12" s="177"/>
      <c r="D12" s="181"/>
    </row>
    <row r="13" spans="1:4" x14ac:dyDescent="0.2">
      <c r="A13" s="88" t="s">
        <v>210</v>
      </c>
      <c r="B13" s="1">
        <v>7</v>
      </c>
      <c r="C13" s="178">
        <f>SUM(C7:C12)</f>
        <v>82325352</v>
      </c>
      <c r="D13" s="182">
        <f>SUM(D7:D12)</f>
        <v>99515076</v>
      </c>
    </row>
    <row r="14" spans="1:4" x14ac:dyDescent="0.2">
      <c r="A14" s="101" t="s">
        <v>211</v>
      </c>
      <c r="B14" s="1">
        <v>8</v>
      </c>
      <c r="C14" s="177"/>
      <c r="D14" s="181"/>
    </row>
    <row r="15" spans="1:4" x14ac:dyDescent="0.2">
      <c r="A15" s="101" t="s">
        <v>212</v>
      </c>
      <c r="B15" s="1">
        <v>9</v>
      </c>
      <c r="C15" s="177">
        <v>5939858</v>
      </c>
      <c r="D15" s="181">
        <v>18370364</v>
      </c>
    </row>
    <row r="16" spans="1:4" x14ac:dyDescent="0.2">
      <c r="A16" s="101" t="s">
        <v>213</v>
      </c>
      <c r="B16" s="1">
        <v>10</v>
      </c>
      <c r="C16" s="177">
        <v>502439</v>
      </c>
      <c r="D16" s="181">
        <v>1215373</v>
      </c>
    </row>
    <row r="17" spans="1:4" x14ac:dyDescent="0.2">
      <c r="A17" s="101" t="s">
        <v>214</v>
      </c>
      <c r="B17" s="1">
        <v>11</v>
      </c>
      <c r="C17" s="177">
        <v>4655738</v>
      </c>
      <c r="D17" s="181">
        <v>5002424</v>
      </c>
    </row>
    <row r="18" spans="1:4" x14ac:dyDescent="0.2">
      <c r="A18" s="88" t="s">
        <v>215</v>
      </c>
      <c r="B18" s="1">
        <v>12</v>
      </c>
      <c r="C18" s="178">
        <f>SUM(C14:C17)</f>
        <v>11098035</v>
      </c>
      <c r="D18" s="182">
        <f>SUM(D14:D17)</f>
        <v>24588161</v>
      </c>
    </row>
    <row r="19" spans="1:4" x14ac:dyDescent="0.2">
      <c r="A19" s="88" t="s">
        <v>216</v>
      </c>
      <c r="B19" s="1">
        <v>13</v>
      </c>
      <c r="C19" s="178">
        <f>IF(C13&gt;C18,C13-C18,0)</f>
        <v>71227317</v>
      </c>
      <c r="D19" s="182">
        <f>IF(D13&gt;D18,D13-D18,0)</f>
        <v>74926915</v>
      </c>
    </row>
    <row r="20" spans="1:4" x14ac:dyDescent="0.2">
      <c r="A20" s="88" t="s">
        <v>217</v>
      </c>
      <c r="B20" s="1">
        <v>14</v>
      </c>
      <c r="C20" s="178">
        <f>IF(C18&gt;C13,C18-C13,0)</f>
        <v>0</v>
      </c>
      <c r="D20" s="183">
        <f>IF(D18&gt;D13,D18-D13,0)</f>
        <v>0</v>
      </c>
    </row>
    <row r="21" spans="1:4" x14ac:dyDescent="0.2">
      <c r="A21" s="95" t="s">
        <v>218</v>
      </c>
      <c r="B21" s="120"/>
      <c r="C21" s="120"/>
      <c r="D21" s="121"/>
    </row>
    <row r="22" spans="1:4" x14ac:dyDescent="0.2">
      <c r="A22" s="101" t="s">
        <v>219</v>
      </c>
      <c r="B22" s="1">
        <v>15</v>
      </c>
      <c r="C22" s="177">
        <v>137630</v>
      </c>
      <c r="D22" s="180"/>
    </row>
    <row r="23" spans="1:4" x14ac:dyDescent="0.2">
      <c r="A23" s="101" t="s">
        <v>220</v>
      </c>
      <c r="B23" s="1">
        <v>16</v>
      </c>
      <c r="C23" s="177"/>
      <c r="D23" s="181"/>
    </row>
    <row r="24" spans="1:4" x14ac:dyDescent="0.2">
      <c r="A24" s="101" t="s">
        <v>221</v>
      </c>
      <c r="B24" s="1">
        <v>17</v>
      </c>
      <c r="C24" s="177">
        <v>327840</v>
      </c>
      <c r="D24" s="181">
        <v>33969</v>
      </c>
    </row>
    <row r="25" spans="1:4" x14ac:dyDescent="0.2">
      <c r="A25" s="101" t="s">
        <v>222</v>
      </c>
      <c r="B25" s="1">
        <v>18</v>
      </c>
      <c r="C25" s="177"/>
      <c r="D25" s="181"/>
    </row>
    <row r="26" spans="1:4" x14ac:dyDescent="0.2">
      <c r="A26" s="101" t="s">
        <v>223</v>
      </c>
      <c r="B26" s="1">
        <v>19</v>
      </c>
      <c r="C26" s="177"/>
      <c r="D26" s="181"/>
    </row>
    <row r="27" spans="1:4" x14ac:dyDescent="0.2">
      <c r="A27" s="88" t="s">
        <v>224</v>
      </c>
      <c r="B27" s="1">
        <v>20</v>
      </c>
      <c r="C27" s="178">
        <f>SUM(C22:C26)</f>
        <v>465470</v>
      </c>
      <c r="D27" s="182">
        <f>SUM(D22:D26)</f>
        <v>33969</v>
      </c>
    </row>
    <row r="28" spans="1:4" x14ac:dyDescent="0.2">
      <c r="A28" s="101" t="s">
        <v>225</v>
      </c>
      <c r="B28" s="1">
        <v>21</v>
      </c>
      <c r="C28" s="177">
        <v>75609394</v>
      </c>
      <c r="D28" s="181">
        <v>49402459</v>
      </c>
    </row>
    <row r="29" spans="1:4" x14ac:dyDescent="0.2">
      <c r="A29" s="101" t="s">
        <v>226</v>
      </c>
      <c r="B29" s="1">
        <v>22</v>
      </c>
      <c r="C29" s="177"/>
      <c r="D29" s="181"/>
    </row>
    <row r="30" spans="1:4" x14ac:dyDescent="0.2">
      <c r="A30" s="101" t="s">
        <v>227</v>
      </c>
      <c r="B30" s="1">
        <v>23</v>
      </c>
      <c r="C30" s="177"/>
      <c r="D30" s="181"/>
    </row>
    <row r="31" spans="1:4" x14ac:dyDescent="0.2">
      <c r="A31" s="88" t="s">
        <v>228</v>
      </c>
      <c r="B31" s="1">
        <v>24</v>
      </c>
      <c r="C31" s="178">
        <f>SUM(C28:C30)</f>
        <v>75609394</v>
      </c>
      <c r="D31" s="182">
        <f>SUM(D28:D30)</f>
        <v>49402459</v>
      </c>
    </row>
    <row r="32" spans="1:4" x14ac:dyDescent="0.2">
      <c r="A32" s="88" t="s">
        <v>229</v>
      </c>
      <c r="B32" s="1">
        <v>25</v>
      </c>
      <c r="C32" s="178">
        <f>IF(C27&gt;C31,C27-C31,0)</f>
        <v>0</v>
      </c>
      <c r="D32" s="182">
        <f>IF(D27&gt;D31,D27-D31,0)</f>
        <v>0</v>
      </c>
    </row>
    <row r="33" spans="1:4" x14ac:dyDescent="0.2">
      <c r="A33" s="88" t="s">
        <v>230</v>
      </c>
      <c r="B33" s="1">
        <v>26</v>
      </c>
      <c r="C33" s="178">
        <f>IF(C31&gt;C27,C31-C27,0)</f>
        <v>75143924</v>
      </c>
      <c r="D33" s="183">
        <f>IF(D31&gt;D27,D31-D27,0)</f>
        <v>49368490</v>
      </c>
    </row>
    <row r="34" spans="1:4" x14ac:dyDescent="0.2">
      <c r="A34" s="95" t="s">
        <v>231</v>
      </c>
      <c r="B34" s="120"/>
      <c r="C34" s="120"/>
      <c r="D34" s="121"/>
    </row>
    <row r="35" spans="1:4" x14ac:dyDescent="0.2">
      <c r="A35" s="101" t="s">
        <v>232</v>
      </c>
      <c r="B35" s="1">
        <v>27</v>
      </c>
      <c r="C35" s="177"/>
      <c r="D35" s="180"/>
    </row>
    <row r="36" spans="1:4" x14ac:dyDescent="0.2">
      <c r="A36" s="101" t="s">
        <v>233</v>
      </c>
      <c r="B36" s="1">
        <v>28</v>
      </c>
      <c r="C36" s="177">
        <v>35237017</v>
      </c>
      <c r="D36" s="189">
        <v>63500000</v>
      </c>
    </row>
    <row r="37" spans="1:4" x14ac:dyDescent="0.2">
      <c r="A37" s="101" t="s">
        <v>234</v>
      </c>
      <c r="B37" s="1">
        <v>29</v>
      </c>
      <c r="C37" s="177"/>
      <c r="D37" s="189">
        <v>0</v>
      </c>
    </row>
    <row r="38" spans="1:4" x14ac:dyDescent="0.2">
      <c r="A38" s="88" t="s">
        <v>235</v>
      </c>
      <c r="B38" s="1">
        <v>30</v>
      </c>
      <c r="C38" s="178">
        <f>SUM(C35:C37)</f>
        <v>35237017</v>
      </c>
      <c r="D38" s="190">
        <f>SUM(D35:D37)</f>
        <v>63500000</v>
      </c>
    </row>
    <row r="39" spans="1:4" x14ac:dyDescent="0.2">
      <c r="A39" s="101" t="s">
        <v>236</v>
      </c>
      <c r="B39" s="1">
        <v>31</v>
      </c>
      <c r="C39" s="177">
        <v>9522408</v>
      </c>
      <c r="D39" s="189">
        <v>19558534</v>
      </c>
    </row>
    <row r="40" spans="1:4" x14ac:dyDescent="0.2">
      <c r="A40" s="101" t="s">
        <v>237</v>
      </c>
      <c r="B40" s="1">
        <v>32</v>
      </c>
      <c r="C40" s="177"/>
      <c r="D40" s="189"/>
    </row>
    <row r="41" spans="1:4" x14ac:dyDescent="0.2">
      <c r="A41" s="101" t="s">
        <v>238</v>
      </c>
      <c r="B41" s="1">
        <v>33</v>
      </c>
      <c r="C41" s="177"/>
      <c r="D41" s="189"/>
    </row>
    <row r="42" spans="1:4" x14ac:dyDescent="0.2">
      <c r="A42" s="101" t="s">
        <v>239</v>
      </c>
      <c r="B42" s="1">
        <v>34</v>
      </c>
      <c r="C42" s="177"/>
      <c r="D42" s="189">
        <v>2166460</v>
      </c>
    </row>
    <row r="43" spans="1:4" x14ac:dyDescent="0.2">
      <c r="A43" s="101" t="s">
        <v>240</v>
      </c>
      <c r="B43" s="1">
        <v>35</v>
      </c>
      <c r="C43" s="177">
        <v>7436136</v>
      </c>
      <c r="D43" s="189">
        <v>94338000</v>
      </c>
    </row>
    <row r="44" spans="1:4" x14ac:dyDescent="0.2">
      <c r="A44" s="88" t="s">
        <v>241</v>
      </c>
      <c r="B44" s="1">
        <v>36</v>
      </c>
      <c r="C44" s="178">
        <f>SUM(C39:C43)</f>
        <v>16958544</v>
      </c>
      <c r="D44" s="190">
        <f>SUM(D39:D43)</f>
        <v>116062994</v>
      </c>
    </row>
    <row r="45" spans="1:4" x14ac:dyDescent="0.2">
      <c r="A45" s="88" t="s">
        <v>242</v>
      </c>
      <c r="B45" s="1">
        <v>37</v>
      </c>
      <c r="C45" s="178">
        <f>IF(C38&gt;C44,C38-C44,0)</f>
        <v>18278473</v>
      </c>
      <c r="D45" s="190">
        <f>IF(D38&gt;D44,D38-D44,0)</f>
        <v>0</v>
      </c>
    </row>
    <row r="46" spans="1:4" x14ac:dyDescent="0.2">
      <c r="A46" s="88" t="s">
        <v>243</v>
      </c>
      <c r="B46" s="1">
        <v>38</v>
      </c>
      <c r="C46" s="178">
        <f>IF(C44&gt;C38,C44-C38,0)</f>
        <v>0</v>
      </c>
      <c r="D46" s="190">
        <f>IF(D44&gt;D38,D44-D38,0)</f>
        <v>52562994</v>
      </c>
    </row>
    <row r="47" spans="1:4" x14ac:dyDescent="0.2">
      <c r="A47" s="101" t="s">
        <v>244</v>
      </c>
      <c r="B47" s="1">
        <v>39</v>
      </c>
      <c r="C47" s="178">
        <f>IF(C19-C20+C32-C33+C45-C46&gt;0,C19-C20+C32-C33+C45-C46,0)</f>
        <v>14361866</v>
      </c>
      <c r="D47" s="190">
        <f>IF(D19-D20+D32-D33+D45-D46&gt;0,D19-D20+D32-D33+D45-D46,0)</f>
        <v>0</v>
      </c>
    </row>
    <row r="48" spans="1:4" x14ac:dyDescent="0.2">
      <c r="A48" s="101" t="s">
        <v>245</v>
      </c>
      <c r="B48" s="1">
        <v>40</v>
      </c>
      <c r="C48" s="178">
        <f>IF(C20-C19+C33-C32+C46-C45&gt;0,C20-C19+C33-C32+C46-C45,0)</f>
        <v>0</v>
      </c>
      <c r="D48" s="190">
        <f>IF(D20-D19+D33-D32+D46-D45&gt;0,D20-D19+D33-D32+D46-D45,0)</f>
        <v>27004569</v>
      </c>
    </row>
    <row r="49" spans="1:4" x14ac:dyDescent="0.2">
      <c r="A49" s="101" t="s">
        <v>246</v>
      </c>
      <c r="B49" s="1">
        <v>41</v>
      </c>
      <c r="C49" s="177">
        <v>42369620</v>
      </c>
      <c r="D49" s="189">
        <v>52762771</v>
      </c>
    </row>
    <row r="50" spans="1:4" x14ac:dyDescent="0.2">
      <c r="A50" s="101" t="s">
        <v>247</v>
      </c>
      <c r="B50" s="1">
        <v>42</v>
      </c>
      <c r="C50" s="177">
        <f>C47</f>
        <v>14361866</v>
      </c>
      <c r="D50" s="189">
        <f>D47</f>
        <v>0</v>
      </c>
    </row>
    <row r="51" spans="1:4" x14ac:dyDescent="0.2">
      <c r="A51" s="101" t="s">
        <v>248</v>
      </c>
      <c r="B51" s="1">
        <v>43</v>
      </c>
      <c r="C51" s="177">
        <f>C48</f>
        <v>0</v>
      </c>
      <c r="D51" s="189">
        <f>D48</f>
        <v>27004569</v>
      </c>
    </row>
    <row r="52" spans="1:4" x14ac:dyDescent="0.2">
      <c r="A52" s="89" t="s">
        <v>249</v>
      </c>
      <c r="B52" s="4">
        <v>44</v>
      </c>
      <c r="C52" s="179">
        <f>C49+C50-C51</f>
        <v>56731486</v>
      </c>
      <c r="D52" s="185">
        <f>D49+D50-D51</f>
        <v>25758202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5"/>
  <sheetViews>
    <sheetView view="pageBreakPreview" zoomScaleNormal="100" zoomScaleSheetLayoutView="100" workbookViewId="0">
      <selection activeCell="N1" sqref="N1:O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5" x14ac:dyDescent="0.2">
      <c r="A1" s="289" t="s">
        <v>271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50"/>
    </row>
    <row r="2" spans="1:15" ht="15.75" x14ac:dyDescent="0.2">
      <c r="A2" s="30"/>
      <c r="B2" s="49"/>
      <c r="C2" s="277" t="s">
        <v>250</v>
      </c>
      <c r="D2" s="277"/>
      <c r="E2" s="52">
        <v>43101</v>
      </c>
      <c r="F2" s="31" t="s">
        <v>32</v>
      </c>
      <c r="G2" s="278">
        <v>43373</v>
      </c>
      <c r="H2" s="279"/>
      <c r="I2" s="49"/>
      <c r="J2" s="49"/>
      <c r="K2" s="49"/>
      <c r="L2" s="53"/>
    </row>
    <row r="3" spans="1:15" ht="22.5" x14ac:dyDescent="0.2">
      <c r="A3" s="280" t="s">
        <v>33</v>
      </c>
      <c r="B3" s="280"/>
      <c r="C3" s="280"/>
      <c r="D3" s="280"/>
      <c r="E3" s="280"/>
      <c r="F3" s="280"/>
      <c r="G3" s="280"/>
      <c r="H3" s="280"/>
      <c r="I3" s="54" t="s">
        <v>34</v>
      </c>
      <c r="J3" s="55" t="s">
        <v>251</v>
      </c>
      <c r="K3" s="55" t="s">
        <v>252</v>
      </c>
    </row>
    <row r="4" spans="1:15" x14ac:dyDescent="0.2">
      <c r="A4" s="281">
        <v>1</v>
      </c>
      <c r="B4" s="281"/>
      <c r="C4" s="281"/>
      <c r="D4" s="281"/>
      <c r="E4" s="281"/>
      <c r="F4" s="281"/>
      <c r="G4" s="281"/>
      <c r="H4" s="281"/>
      <c r="I4" s="57">
        <v>2</v>
      </c>
      <c r="J4" s="56" t="s">
        <v>4</v>
      </c>
      <c r="K4" s="56" t="s">
        <v>5</v>
      </c>
    </row>
    <row r="5" spans="1:15" x14ac:dyDescent="0.2">
      <c r="A5" s="282" t="s">
        <v>253</v>
      </c>
      <c r="B5" s="283"/>
      <c r="C5" s="283"/>
      <c r="D5" s="283"/>
      <c r="E5" s="283"/>
      <c r="F5" s="283"/>
      <c r="G5" s="283"/>
      <c r="H5" s="283"/>
      <c r="I5" s="32">
        <v>1</v>
      </c>
      <c r="J5" s="137">
        <v>202769470</v>
      </c>
      <c r="K5" s="137">
        <v>202769470</v>
      </c>
      <c r="M5" s="85"/>
      <c r="N5" s="85"/>
      <c r="O5" s="85"/>
    </row>
    <row r="6" spans="1:15" x14ac:dyDescent="0.2">
      <c r="A6" s="282" t="s">
        <v>254</v>
      </c>
      <c r="B6" s="283"/>
      <c r="C6" s="283"/>
      <c r="D6" s="283"/>
      <c r="E6" s="283"/>
      <c r="F6" s="283"/>
      <c r="G6" s="283"/>
      <c r="H6" s="283"/>
      <c r="I6" s="32">
        <v>2</v>
      </c>
      <c r="J6" s="133">
        <v>1973</v>
      </c>
      <c r="K6" s="133">
        <v>6966</v>
      </c>
      <c r="M6" s="85"/>
      <c r="N6" s="85"/>
      <c r="O6" s="85"/>
    </row>
    <row r="7" spans="1:15" x14ac:dyDescent="0.2">
      <c r="A7" s="282" t="s">
        <v>255</v>
      </c>
      <c r="B7" s="283"/>
      <c r="C7" s="283"/>
      <c r="D7" s="283"/>
      <c r="E7" s="283"/>
      <c r="F7" s="283"/>
      <c r="G7" s="283"/>
      <c r="H7" s="283"/>
      <c r="I7" s="32">
        <v>3</v>
      </c>
      <c r="J7" s="133">
        <v>37541005</v>
      </c>
      <c r="K7" s="133">
        <v>2074582</v>
      </c>
      <c r="M7" s="85"/>
      <c r="N7" s="85"/>
      <c r="O7" s="85"/>
    </row>
    <row r="8" spans="1:15" x14ac:dyDescent="0.2">
      <c r="A8" s="282" t="s">
        <v>256</v>
      </c>
      <c r="B8" s="283"/>
      <c r="C8" s="283"/>
      <c r="D8" s="283"/>
      <c r="E8" s="283"/>
      <c r="F8" s="283"/>
      <c r="G8" s="283"/>
      <c r="H8" s="283"/>
      <c r="I8" s="32">
        <v>4</v>
      </c>
      <c r="J8" s="140">
        <v>-5236041</v>
      </c>
      <c r="K8" s="140">
        <v>11569901</v>
      </c>
      <c r="M8" s="85"/>
      <c r="N8" s="85"/>
      <c r="O8" s="85"/>
    </row>
    <row r="9" spans="1:15" x14ac:dyDescent="0.2">
      <c r="A9" s="282" t="s">
        <v>257</v>
      </c>
      <c r="B9" s="283"/>
      <c r="C9" s="283"/>
      <c r="D9" s="283"/>
      <c r="E9" s="283"/>
      <c r="F9" s="283"/>
      <c r="G9" s="283"/>
      <c r="H9" s="283"/>
      <c r="I9" s="32">
        <v>5</v>
      </c>
      <c r="J9" s="5">
        <v>37557657</v>
      </c>
      <c r="K9" s="181">
        <v>58495084</v>
      </c>
      <c r="M9" s="85"/>
      <c r="N9" s="85"/>
      <c r="O9" s="85"/>
    </row>
    <row r="10" spans="1:15" x14ac:dyDescent="0.2">
      <c r="A10" s="282" t="s">
        <v>258</v>
      </c>
      <c r="B10" s="283"/>
      <c r="C10" s="283"/>
      <c r="D10" s="283"/>
      <c r="E10" s="283"/>
      <c r="F10" s="283"/>
      <c r="G10" s="283"/>
      <c r="H10" s="283"/>
      <c r="I10" s="32">
        <v>6</v>
      </c>
      <c r="J10" s="133"/>
      <c r="K10" s="133"/>
      <c r="M10" s="85"/>
      <c r="N10" s="85"/>
      <c r="O10" s="85"/>
    </row>
    <row r="11" spans="1:15" x14ac:dyDescent="0.2">
      <c r="A11" s="282" t="s">
        <v>259</v>
      </c>
      <c r="B11" s="283"/>
      <c r="C11" s="283"/>
      <c r="D11" s="283"/>
      <c r="E11" s="283"/>
      <c r="F11" s="283"/>
      <c r="G11" s="283"/>
      <c r="H11" s="283"/>
      <c r="I11" s="32">
        <v>7</v>
      </c>
      <c r="J11" s="133"/>
      <c r="K11" s="133"/>
      <c r="M11" s="85"/>
      <c r="N11" s="85"/>
      <c r="O11" s="85"/>
    </row>
    <row r="12" spans="1:15" x14ac:dyDescent="0.2">
      <c r="A12" s="282" t="s">
        <v>260</v>
      </c>
      <c r="B12" s="283"/>
      <c r="C12" s="283"/>
      <c r="D12" s="283"/>
      <c r="E12" s="283"/>
      <c r="F12" s="283"/>
      <c r="G12" s="283"/>
      <c r="H12" s="283"/>
      <c r="I12" s="32">
        <v>8</v>
      </c>
      <c r="J12" s="133"/>
      <c r="K12" s="133"/>
      <c r="M12" s="85"/>
      <c r="N12" s="85"/>
      <c r="O12" s="85"/>
    </row>
    <row r="13" spans="1:15" x14ac:dyDescent="0.2">
      <c r="A13" s="284" t="s">
        <v>297</v>
      </c>
      <c r="B13" s="283"/>
      <c r="C13" s="283"/>
      <c r="D13" s="283"/>
      <c r="E13" s="283"/>
      <c r="F13" s="283"/>
      <c r="G13" s="283"/>
      <c r="H13" s="283"/>
      <c r="I13" s="32">
        <v>9</v>
      </c>
      <c r="J13" s="133">
        <v>658925</v>
      </c>
      <c r="K13" s="133">
        <v>770992</v>
      </c>
      <c r="M13" s="85"/>
      <c r="N13" s="85"/>
      <c r="O13" s="85"/>
    </row>
    <row r="14" spans="1:15" x14ac:dyDescent="0.2">
      <c r="A14" s="285" t="s">
        <v>261</v>
      </c>
      <c r="B14" s="286"/>
      <c r="C14" s="286"/>
      <c r="D14" s="286"/>
      <c r="E14" s="286"/>
      <c r="F14" s="286"/>
      <c r="G14" s="286"/>
      <c r="H14" s="286"/>
      <c r="I14" s="32">
        <v>10</v>
      </c>
      <c r="J14" s="184">
        <f>SUM(J5:J13)</f>
        <v>273292989</v>
      </c>
      <c r="K14" s="184">
        <f>SUM(K5:K13)</f>
        <v>275686995</v>
      </c>
      <c r="L14" s="85"/>
      <c r="M14" s="85"/>
      <c r="N14" s="85"/>
      <c r="O14" s="85"/>
    </row>
    <row r="15" spans="1:15" x14ac:dyDescent="0.2">
      <c r="A15" s="282" t="s">
        <v>270</v>
      </c>
      <c r="B15" s="283"/>
      <c r="C15" s="283"/>
      <c r="D15" s="283"/>
      <c r="E15" s="283"/>
      <c r="F15" s="283"/>
      <c r="G15" s="283"/>
      <c r="H15" s="283"/>
      <c r="I15" s="32">
        <v>11</v>
      </c>
      <c r="J15" s="5"/>
      <c r="K15" s="181"/>
      <c r="M15" s="85"/>
      <c r="N15" s="85"/>
      <c r="O15" s="85"/>
    </row>
    <row r="16" spans="1:15" x14ac:dyDescent="0.2">
      <c r="A16" s="282" t="s">
        <v>269</v>
      </c>
      <c r="B16" s="283"/>
      <c r="C16" s="283"/>
      <c r="D16" s="283"/>
      <c r="E16" s="283"/>
      <c r="F16" s="283"/>
      <c r="G16" s="283"/>
      <c r="H16" s="283"/>
      <c r="I16" s="32">
        <v>12</v>
      </c>
      <c r="J16" s="5"/>
      <c r="K16" s="181"/>
      <c r="M16" s="85"/>
      <c r="N16" s="85"/>
      <c r="O16" s="85"/>
    </row>
    <row r="17" spans="1:15" x14ac:dyDescent="0.2">
      <c r="A17" s="282" t="s">
        <v>268</v>
      </c>
      <c r="B17" s="283"/>
      <c r="C17" s="283"/>
      <c r="D17" s="283"/>
      <c r="E17" s="283"/>
      <c r="F17" s="283"/>
      <c r="G17" s="283"/>
      <c r="H17" s="283"/>
      <c r="I17" s="32">
        <v>13</v>
      </c>
      <c r="J17" s="133"/>
      <c r="K17" s="133"/>
      <c r="M17" s="85"/>
      <c r="N17" s="85"/>
      <c r="O17" s="85"/>
    </row>
    <row r="18" spans="1:15" x14ac:dyDescent="0.2">
      <c r="A18" s="282" t="s">
        <v>267</v>
      </c>
      <c r="B18" s="283"/>
      <c r="C18" s="283"/>
      <c r="D18" s="283"/>
      <c r="E18" s="283"/>
      <c r="F18" s="283"/>
      <c r="G18" s="283"/>
      <c r="H18" s="283"/>
      <c r="I18" s="32">
        <v>14</v>
      </c>
      <c r="J18" s="5"/>
      <c r="K18" s="181"/>
      <c r="M18" s="85"/>
      <c r="N18" s="85"/>
      <c r="O18" s="85"/>
    </row>
    <row r="19" spans="1:15" x14ac:dyDescent="0.2">
      <c r="A19" s="282" t="s">
        <v>266</v>
      </c>
      <c r="B19" s="283"/>
      <c r="C19" s="283"/>
      <c r="D19" s="283"/>
      <c r="E19" s="283"/>
      <c r="F19" s="283"/>
      <c r="G19" s="283"/>
      <c r="H19" s="283"/>
      <c r="I19" s="32">
        <v>15</v>
      </c>
      <c r="J19" s="5"/>
      <c r="K19" s="181"/>
      <c r="M19" s="85"/>
      <c r="N19" s="85"/>
      <c r="O19" s="85"/>
    </row>
    <row r="20" spans="1:15" x14ac:dyDescent="0.2">
      <c r="A20" s="282" t="s">
        <v>265</v>
      </c>
      <c r="B20" s="283"/>
      <c r="C20" s="283"/>
      <c r="D20" s="283"/>
      <c r="E20" s="283"/>
      <c r="F20" s="283"/>
      <c r="G20" s="283"/>
      <c r="H20" s="283"/>
      <c r="I20" s="32">
        <v>16</v>
      </c>
      <c r="J20" s="133"/>
      <c r="K20" s="133"/>
      <c r="M20" s="85"/>
      <c r="N20" s="85"/>
      <c r="O20" s="85"/>
    </row>
    <row r="21" spans="1:15" x14ac:dyDescent="0.2">
      <c r="A21" s="285" t="s">
        <v>264</v>
      </c>
      <c r="B21" s="286"/>
      <c r="C21" s="286"/>
      <c r="D21" s="286"/>
      <c r="E21" s="286"/>
      <c r="F21" s="286"/>
      <c r="G21" s="286"/>
      <c r="H21" s="286"/>
      <c r="I21" s="32">
        <v>17</v>
      </c>
      <c r="J21" s="185">
        <f>SUM(J15:J20)</f>
        <v>0</v>
      </c>
      <c r="K21" s="185">
        <f>SUM(K15:K20)</f>
        <v>0</v>
      </c>
      <c r="M21" s="85"/>
      <c r="N21" s="85"/>
      <c r="O21" s="85"/>
    </row>
    <row r="22" spans="1:15" x14ac:dyDescent="0.2">
      <c r="A22" s="291"/>
      <c r="B22" s="292"/>
      <c r="C22" s="292"/>
      <c r="D22" s="292"/>
      <c r="E22" s="292"/>
      <c r="F22" s="292"/>
      <c r="G22" s="292"/>
      <c r="H22" s="292"/>
      <c r="I22" s="293"/>
      <c r="J22" s="293"/>
      <c r="K22" s="294"/>
      <c r="N22" s="85"/>
      <c r="O22" s="85"/>
    </row>
    <row r="23" spans="1:15" x14ac:dyDescent="0.2">
      <c r="A23" s="295" t="s">
        <v>263</v>
      </c>
      <c r="B23" s="296"/>
      <c r="C23" s="296"/>
      <c r="D23" s="296"/>
      <c r="E23" s="296"/>
      <c r="F23" s="296"/>
      <c r="G23" s="296"/>
      <c r="H23" s="296"/>
      <c r="I23" s="33">
        <v>18</v>
      </c>
      <c r="J23" s="137">
        <v>272634064</v>
      </c>
      <c r="K23" s="137">
        <v>274916003</v>
      </c>
      <c r="N23" s="85"/>
      <c r="O23" s="85"/>
    </row>
    <row r="24" spans="1:15" ht="17.25" customHeight="1" x14ac:dyDescent="0.2">
      <c r="A24" s="297" t="s">
        <v>262</v>
      </c>
      <c r="B24" s="298"/>
      <c r="C24" s="298"/>
      <c r="D24" s="298"/>
      <c r="E24" s="298"/>
      <c r="F24" s="298"/>
      <c r="G24" s="298"/>
      <c r="H24" s="298"/>
      <c r="I24" s="34">
        <v>19</v>
      </c>
      <c r="J24" s="136">
        <v>658925</v>
      </c>
      <c r="K24" s="136">
        <v>770992</v>
      </c>
      <c r="N24" s="85"/>
      <c r="O24" s="85"/>
    </row>
    <row r="25" spans="1:15" ht="30" customHeight="1" x14ac:dyDescent="0.2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2018-10-23T10:04:46Z</cp:lastPrinted>
  <dcterms:created xsi:type="dcterms:W3CDTF">2008-10-17T11:51:54Z</dcterms:created>
  <dcterms:modified xsi:type="dcterms:W3CDTF">2018-10-24T10:59:31Z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