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<sst xmlns="http://schemas.openxmlformats.org/spreadsheetml/2006/main" count="400" uniqueCount="348">
  <si>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</si>
  <si>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</si>
  <si>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</si>
  <si>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</si>
  <si>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</si>
  <si>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</si>
  <si>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</si>
  <si>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</si>
  <si>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</si>
  <si>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</si>
  <si>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</si>
  <si>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</si>
  <si>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</si>
  <si>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</si>
  <si>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</si>
  <si>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</si>
  <si>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</si>
  <si>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</si>
  <si>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</si>
  <si>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</si>
  <si>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</si>
  <si>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</si>
  <si>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</si>
  <si>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</si>
  <si>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</si>
  <si>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</si>
  <si>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</si>
  <si>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</si>
  <si>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</si>
  <si>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</si>
  <si>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</si>
  <si>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</si>
  <si>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</si>
  <si>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</si>
  <si>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</si>
  <si>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</si>
  <si>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</si>
  <si>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</si>
  <si>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</si>
  <si>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</si>
  <si>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</si>
  <si>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</si>
  <si>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</si>
  <si>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</si>
  <si>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</si>
  <si>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</si>
  <si>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</si>
  <si>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</si>
  <si>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</si>
  <si>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</si>
  <si>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</si>
  <si>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</si>
  <si>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</si>
  <si>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</si>
  <si>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</si>
  <si>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</si>
  <si>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</si>
  <si>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</si>
  <si>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</si>
  <si>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</si>
  <si>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</si>
  <si>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</si>
  <si>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</si>
  <si>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</si>
  <si>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</si>
  <si>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</si>
  <si>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</si>
  <si>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</si>
  <si>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</si>
  <si>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</si>
  <si>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</si>
  <si>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</si>
  <si>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</si>
  <si>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</si>
  <si>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</si>
  <si>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</si>
  <si>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</si>
  <si>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</si>
  <si>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</si>
  <si>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</si>
  <si>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</si>
  <si>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</si>
  <si>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</si>
  <si>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</si>
  <si>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</si>
  <si>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</si>
  <si>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</si>
  <si>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</si>
  <si>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</si>
  <si>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</si>
  <si>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</si>
  <si>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</si>
  <si>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</si>
  <si>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</si>
  <si>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</si>
  <si>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</si>
  <si>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</si>
  <si>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</si>
  <si>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</si>
  <si>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</si>
  <si>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</si>
  <si>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</si>
  <si>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</si>
  <si>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</si>
  <si>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</si>
  <si>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</si>
  <si>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</si>
  <si>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</si>
  <si>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</si>
  <si>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</si>
  <si>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</si>
  <si>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</si>
  <si>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</si>
  <si>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</si>
  <si>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</si>
  <si>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</si>
  <si>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</si>
  <si>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</si>
  <si>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</si>
  <si>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</si>
  <si>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</si>
  <si>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</si>
  <si>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</si>
  <si>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</si>
  <si>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</si>
  <si>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</si>
  <si>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</si>
  <si>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</si>
  <si>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</si>
  <si>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</si>
  <si>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</si>
  <si>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</si>
  <si>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</si>
  <si>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</si>
  <si>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</si>
  <si>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</si>
  <si>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</si>
  <si>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</si>
  <si>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</si>
  <si>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</si>
  <si>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</si>
  <si>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</si>
  <si>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</si>
  <si>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</si>
  <si>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</si>
  <si>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</si>
  <si>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</si>
  <si>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</si>
  <si>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</si>
  <si>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</si>
  <si>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</si>
  <si>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</si>
  <si>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</si>
  <si>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</si>
  <si>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</si>
  <si>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</si>
  <si>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</si>
  <si>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</si>
  <si>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</si>
  <si>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</si>
  <si>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</si>
  <si>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</si>
  <si>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</si>
  <si>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</si>
  <si>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</si>
  <si>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</si>
  <si>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</si>
  <si>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</si>
  <si>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</si>
  <si>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</si>
  <si>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</si>
  <si>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</si>
  <si>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</si>
  <si>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</si>
  <si>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</si>
  <si>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</si>
  <si>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</si>
  <si>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</si>
  <si>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</si>
  <si>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</si>
  <si>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</si>
  <si>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</si>
  <si>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</si>
  <si>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</si>
  <si>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</si>
  <si>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</si>
  <si>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</si>
  <si>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</si>
  <si>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</si>
  <si>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</si>
  <si>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</si>
  <si>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</si>
  <si>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</si>
  <si>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</si>
  <si>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</si>
  <si>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</si>
  <si>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</si>
  <si>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</si>
  <si>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</si>
  <si>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</si>
  <si>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</si>
  <si>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</si>
  <si>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</si>
  <si>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</si>
  <si>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</si>
  <si>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</si>
  <si>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</si>
  <si>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</si>
  <si>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</si>
  <si>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</si>
  <si>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</si>
  <si>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</si>
  <si>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</si>
  <si>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</si>
  <si>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</si>
  <si>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</si>
  <si>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</si>
  <si>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</si>
  <si>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</si>
  <si>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</si>
  <si>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</si>
  <si>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</si>
  <si>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</si>
  <si>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</si>
  <si>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</si>
  <si>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</si>
  <si>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</si>
  <si>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</si>
  <si>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</si>
  <si>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</si>
  <si>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</si>
  <si>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</si>
  <si>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</si>
  <si>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</si>
  <si>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</si>
  <si>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</si>
  <si>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</si>
  <si>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</si>
  <si>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</si>
  <si>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</si>
  <si>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</si>
  <si>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</si>
  <si>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</si>
  <si>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</si>
  <si>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</si>
  <si>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</si>
  <si>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</si>
  <si>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</si>
  <si>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</si>
  <si>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</si>
  <si>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</si>
  <si>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</si>
  <si>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</si>
  <si>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</si>
  <si>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</si>
  <si>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</si>
  <si>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</si>
  <si>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</si>
  <si>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</si>
  <si>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</si>
  <si>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</si>
  <si>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</si>
  <si>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</si>
  <si>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</si>
  <si>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</si>
  <si>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</si>
  <si>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</si>
  <si>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</si>
  <si>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</si>
  <si>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</si>
  <si>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</si>
  <si>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</si>
  <si>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</si>
  <si>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</si>
  <si>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</si>
  <si>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</si>
  <si>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</si>
  <si>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</si>
  <si>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</si>
  <si>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</si>
  <si>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</si>
  <si>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</si>
  <si>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</si>
  <si>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</si>
  <si>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</si>
  <si>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</si>
  <si>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</si>
  <si>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</si>
  <si>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</si>
  <si>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</si>
  <si>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</si>
  <si>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</si>
  <si>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</si>
  <si>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</si>
  <si>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</si>
  <si>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</si>
  <si>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</si>
  <si>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</si>
  <si>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</si>
  <si>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</si>
  <si>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</si>
  <si>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</si>
  <si>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</si>
  <si>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</si>
  <si>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</si>
  <si>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</si>
  <si>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</si>
  <si>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</si>
  <si>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</si>
  <si>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</si>
  <si>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</si>
  <si>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</si>
  <si>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</si>
  <si>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</si>
  <si>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</si>
  <si>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</si>
  <si>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</si>
  <si>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</si>
  <si>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</si>
  <si>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</si>
  <si>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</si>
  <si>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</si>
  <si>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r>
      <t xml:space="preserve">Obveznik: </t>
    </r>
    <r>
      <rPr>
        <b/>
        <u val="single"/>
        <sz val="10"/>
        <rFont val="Arial"/>
        <family val="2"/>
      </rPr>
      <t>LIBURNIA RIVIERA HOTELI d.d. OPATIJA</t>
    </r>
  </si>
  <si>
    <r>
      <t xml:space="preserve">u razdoblju </t>
    </r>
    <r>
      <rPr>
        <b/>
        <u val="single"/>
        <sz val="10"/>
        <rFont val="Arial"/>
        <family val="2"/>
      </rPr>
      <t>01.01.2013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31.03.2013.</t>
    </r>
  </si>
  <si>
    <t xml:space="preserve"> </t>
  </si>
  <si>
    <t>31.03.2013.</t>
  </si>
  <si>
    <t>03166619</t>
  </si>
  <si>
    <t>15573308024</t>
  </si>
  <si>
    <t>LIBURNIA RIVIERA HOTELI d.d. OPATIJA</t>
  </si>
  <si>
    <t>OPATIJA</t>
  </si>
  <si>
    <t>MARŠALA TITA 198</t>
  </si>
  <si>
    <t>liburnia@liburnia.hr</t>
  </si>
  <si>
    <t>www.liburnia.hr</t>
  </si>
  <si>
    <t>PRIMORSKO GORANSKA</t>
  </si>
  <si>
    <t>5510</t>
  </si>
  <si>
    <t>040008080</t>
  </si>
  <si>
    <t>NE</t>
  </si>
  <si>
    <t>Kamenar Biserka</t>
  </si>
  <si>
    <t>051/710-395</t>
  </si>
  <si>
    <t>051/710-404</t>
  </si>
  <si>
    <t>biserka.kamenar@liburnia.hr</t>
  </si>
  <si>
    <t>stanje na dan 31.03.2013.</t>
  </si>
  <si>
    <t>Prethodno razdoblje 31.12.2012.</t>
  </si>
  <si>
    <r>
      <t xml:space="preserve">u razdoblju  </t>
    </r>
    <r>
      <rPr>
        <b/>
        <u val="single"/>
        <sz val="10"/>
        <rFont val="Arial"/>
        <family val="2"/>
      </rPr>
      <t>01.01.2013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31.03.2013.</t>
    </r>
  </si>
  <si>
    <r>
      <t xml:space="preserve">Obveznik: </t>
    </r>
    <r>
      <rPr>
        <b/>
        <u val="single"/>
        <sz val="8"/>
        <rFont val="Arial"/>
        <family val="2"/>
      </rPr>
      <t>LIBURNIA RIVIERA HOTELI d.d. OPATIJA</t>
    </r>
  </si>
  <si>
    <t>01.01.2013.</t>
  </si>
  <si>
    <r>
      <t xml:space="preserve">IV. FINANCIJSKI RASHODI </t>
    </r>
    <r>
      <rPr>
        <sz val="9"/>
        <rFont val="Arial"/>
        <family val="2"/>
      </rPr>
      <t>(138 do 141)</t>
    </r>
  </si>
  <si>
    <t>dr.sc. Igor Šehanovič,        Dino Hrelja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</si>
</sst>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u val="single"/>
      <sz val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38" borderId="1" applyNumberFormat="0" applyFon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41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2" fillId="48" borderId="7" applyNumberFormat="0" applyAlignment="0" applyProtection="0"/>
    <xf numFmtId="0" fontId="43" fillId="48" borderId="8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4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51" fillId="52" borderId="14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53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194" applyFont="1" applyAlignment="1">
      <alignment/>
      <protection/>
    </xf>
    <xf numFmtId="0" fontId="0" fillId="0" borderId="0" xfId="194" applyFont="1" applyAlignment="1">
      <alignment/>
      <protection/>
    </xf>
    <xf numFmtId="0" fontId="3" fillId="0" borderId="23" xfId="194" applyFont="1" applyFill="1" applyBorder="1" applyAlignment="1" applyProtection="1">
      <alignment horizontal="center" vertical="center"/>
      <protection hidden="1" locked="0"/>
    </xf>
    <xf numFmtId="0" fontId="2" fillId="0" borderId="0" xfId="194" applyFont="1" applyFill="1" applyBorder="1" applyAlignment="1" applyProtection="1">
      <alignment horizontal="left" vertical="center"/>
      <protection hidden="1"/>
    </xf>
    <xf numFmtId="0" fontId="3" fillId="0" borderId="0" xfId="194" applyFont="1" applyFill="1" applyBorder="1" applyAlignment="1" applyProtection="1">
      <alignment vertical="center"/>
      <protection hidden="1"/>
    </xf>
    <xf numFmtId="0" fontId="3" fillId="0" borderId="0" xfId="194" applyFont="1" applyFill="1" applyBorder="1" applyAlignment="1" applyProtection="1">
      <alignment horizontal="center" vertical="center" wrapText="1"/>
      <protection hidden="1"/>
    </xf>
    <xf numFmtId="0" fontId="3" fillId="0" borderId="0" xfId="194" applyFont="1" applyBorder="1" applyAlignment="1" applyProtection="1">
      <alignment/>
      <protection hidden="1"/>
    </xf>
    <xf numFmtId="0" fontId="12" fillId="0" borderId="0" xfId="194" applyFont="1" applyBorder="1" applyAlignment="1" applyProtection="1">
      <alignment horizontal="right" vertical="center" wrapText="1"/>
      <protection hidden="1"/>
    </xf>
    <xf numFmtId="0" fontId="12" fillId="0" borderId="0" xfId="19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94" applyFont="1" applyFill="1" applyBorder="1" applyAlignment="1" applyProtection="1">
      <alignment horizontal="left" vertical="center"/>
      <protection hidden="1"/>
    </xf>
    <xf numFmtId="0" fontId="3" fillId="0" borderId="0" xfId="194" applyFont="1" applyBorder="1" applyAlignment="1" applyProtection="1">
      <alignment horizontal="left"/>
      <protection hidden="1"/>
    </xf>
    <xf numFmtId="0" fontId="3" fillId="0" borderId="0" xfId="194" applyFont="1" applyBorder="1" applyAlignment="1" applyProtection="1">
      <alignment vertical="top"/>
      <protection hidden="1"/>
    </xf>
    <xf numFmtId="0" fontId="3" fillId="0" borderId="0" xfId="194" applyFont="1" applyBorder="1" applyAlignment="1" applyProtection="1">
      <alignment horizontal="right"/>
      <protection hidden="1"/>
    </xf>
    <xf numFmtId="0" fontId="2" fillId="0" borderId="0" xfId="194" applyFont="1" applyFill="1" applyBorder="1" applyAlignment="1" applyProtection="1">
      <alignment horizontal="right" vertical="center"/>
      <protection hidden="1" locked="0"/>
    </xf>
    <xf numFmtId="0" fontId="3" fillId="0" borderId="0" xfId="194" applyFont="1" applyBorder="1" applyAlignment="1" applyProtection="1">
      <alignment/>
      <protection hidden="1"/>
    </xf>
    <xf numFmtId="0" fontId="2" fillId="0" borderId="0" xfId="194" applyFont="1" applyBorder="1" applyAlignment="1" applyProtection="1">
      <alignment vertical="top"/>
      <protection hidden="1"/>
    </xf>
    <xf numFmtId="0" fontId="3" fillId="0" borderId="0" xfId="194" applyFont="1" applyFill="1" applyBorder="1" applyAlignment="1" applyProtection="1">
      <alignment/>
      <protection hidden="1"/>
    </xf>
    <xf numFmtId="0" fontId="3" fillId="0" borderId="0" xfId="194" applyFont="1" applyBorder="1" applyAlignment="1" applyProtection="1">
      <alignment horizontal="center" vertical="center"/>
      <protection hidden="1" locked="0"/>
    </xf>
    <xf numFmtId="0" fontId="3" fillId="0" borderId="0" xfId="194" applyFont="1" applyBorder="1" applyAlignment="1" applyProtection="1">
      <alignment vertical="top" wrapText="1"/>
      <protection hidden="1"/>
    </xf>
    <xf numFmtId="0" fontId="3" fillId="0" borderId="0" xfId="194" applyFont="1" applyBorder="1" applyAlignment="1" applyProtection="1">
      <alignment wrapText="1"/>
      <protection hidden="1"/>
    </xf>
    <xf numFmtId="0" fontId="3" fillId="0" borderId="0" xfId="194" applyFont="1" applyBorder="1" applyAlignment="1" applyProtection="1">
      <alignment horizontal="right" vertical="top"/>
      <protection hidden="1"/>
    </xf>
    <xf numFmtId="0" fontId="3" fillId="0" borderId="0" xfId="194" applyFont="1" applyBorder="1" applyAlignment="1" applyProtection="1">
      <alignment horizontal="center" vertical="top"/>
      <protection hidden="1"/>
    </xf>
    <xf numFmtId="0" fontId="3" fillId="0" borderId="0" xfId="194" applyFont="1" applyBorder="1" applyAlignment="1" applyProtection="1">
      <alignment horizontal="center"/>
      <protection hidden="1"/>
    </xf>
    <xf numFmtId="0" fontId="3" fillId="0" borderId="0" xfId="194" applyFont="1" applyBorder="1" applyAlignment="1">
      <alignment/>
      <protection/>
    </xf>
    <xf numFmtId="0" fontId="3" fillId="0" borderId="0" xfId="194" applyFont="1" applyBorder="1" applyAlignment="1" applyProtection="1">
      <alignment horizontal="left" vertical="top"/>
      <protection hidden="1"/>
    </xf>
    <xf numFmtId="0" fontId="3" fillId="0" borderId="24" xfId="194" applyFont="1" applyBorder="1" applyAlignment="1" applyProtection="1">
      <alignment/>
      <protection hidden="1"/>
    </xf>
    <xf numFmtId="0" fontId="3" fillId="0" borderId="0" xfId="194" applyFont="1" applyBorder="1" applyAlignment="1" applyProtection="1">
      <alignment vertical="center"/>
      <protection hidden="1"/>
    </xf>
    <xf numFmtId="0" fontId="3" fillId="0" borderId="25" xfId="194" applyFont="1" applyBorder="1" applyAlignment="1" applyProtection="1">
      <alignment/>
      <protection hidden="1"/>
    </xf>
    <xf numFmtId="0" fontId="3" fillId="0" borderId="25" xfId="194" applyFont="1" applyBorder="1" applyAlignment="1">
      <alignment/>
      <protection/>
    </xf>
    <xf numFmtId="0" fontId="9" fillId="0" borderId="0" xfId="201">
      <alignment vertical="top"/>
      <protection/>
    </xf>
    <xf numFmtId="0" fontId="9" fillId="0" borderId="0" xfId="201" applyAlignment="1">
      <alignment/>
      <protection/>
    </xf>
    <xf numFmtId="0" fontId="16" fillId="0" borderId="0" xfId="201" applyFont="1" applyAlignment="1">
      <alignment/>
      <protection/>
    </xf>
    <xf numFmtId="0" fontId="10" fillId="0" borderId="0" xfId="201" applyFont="1" applyFill="1" applyBorder="1" applyAlignment="1">
      <alignment horizontal="center" vertical="center" wrapText="1"/>
      <protection/>
    </xf>
    <xf numFmtId="0" fontId="7" fillId="0" borderId="0" xfId="201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0" fontId="13" fillId="0" borderId="0" xfId="201" applyFont="1" applyBorder="1" applyAlignment="1" applyProtection="1">
      <alignment vertical="center"/>
      <protection hidden="1"/>
    </xf>
    <xf numFmtId="0" fontId="3" fillId="0" borderId="0" xfId="194" applyFont="1" applyBorder="1" applyAlignment="1" applyProtection="1">
      <alignment horizontal="right" wrapText="1"/>
      <protection hidden="1"/>
    </xf>
    <xf numFmtId="0" fontId="3" fillId="0" borderId="0" xfId="19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>
      <alignment vertical="center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0" fillId="0" borderId="26" xfId="0" applyFill="1" applyBorder="1" applyAlignment="1">
      <alignment/>
    </xf>
    <xf numFmtId="0" fontId="6" fillId="0" borderId="28" xfId="0" applyFont="1" applyFill="1" applyBorder="1" applyAlignment="1" applyProtection="1">
      <alignment horizontal="center"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0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201" applyFont="1" applyFill="1" applyBorder="1" applyAlignment="1">
      <alignment wrapText="1"/>
      <protection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3" fillId="0" borderId="24" xfId="194" applyFont="1" applyBorder="1" applyAlignment="1">
      <alignment/>
      <protection/>
    </xf>
    <xf numFmtId="0" fontId="3" fillId="0" borderId="31" xfId="194" applyFont="1" applyBorder="1" applyAlignment="1">
      <alignment/>
      <protection/>
    </xf>
    <xf numFmtId="0" fontId="3" fillId="0" borderId="32" xfId="194" applyFont="1" applyFill="1" applyBorder="1" applyAlignment="1" applyProtection="1">
      <alignment horizontal="left" vertical="center" wrapText="1"/>
      <protection hidden="1"/>
    </xf>
    <xf numFmtId="0" fontId="3" fillId="0" borderId="23" xfId="194" applyFont="1" applyFill="1" applyBorder="1" applyAlignment="1" applyProtection="1">
      <alignment vertical="center"/>
      <protection hidden="1"/>
    </xf>
    <xf numFmtId="0" fontId="3" fillId="0" borderId="32" xfId="194" applyFont="1" applyBorder="1" applyAlignment="1" applyProtection="1">
      <alignment horizontal="left" vertical="center" wrapText="1"/>
      <protection hidden="1"/>
    </xf>
    <xf numFmtId="0" fontId="3" fillId="0" borderId="23" xfId="194" applyFont="1" applyBorder="1" applyAlignment="1" applyProtection="1">
      <alignment/>
      <protection hidden="1"/>
    </xf>
    <xf numFmtId="0" fontId="12" fillId="0" borderId="0" xfId="194" applyFont="1" applyBorder="1" applyAlignment="1" applyProtection="1">
      <alignment horizontal="right"/>
      <protection hidden="1"/>
    </xf>
    <xf numFmtId="0" fontId="3" fillId="0" borderId="32" xfId="194" applyFont="1" applyFill="1" applyBorder="1" applyAlignment="1" applyProtection="1">
      <alignment/>
      <protection hidden="1"/>
    </xf>
    <xf numFmtId="0" fontId="3" fillId="0" borderId="32" xfId="194" applyFont="1" applyBorder="1" applyAlignment="1" applyProtection="1">
      <alignment wrapText="1"/>
      <protection hidden="1"/>
    </xf>
    <xf numFmtId="0" fontId="3" fillId="0" borderId="23" xfId="194" applyFont="1" applyBorder="1" applyAlignment="1" applyProtection="1">
      <alignment horizontal="right"/>
      <protection hidden="1"/>
    </xf>
    <xf numFmtId="0" fontId="3" fillId="0" borderId="32" xfId="194" applyFont="1" applyBorder="1" applyAlignment="1" applyProtection="1">
      <alignment/>
      <protection hidden="1"/>
    </xf>
    <xf numFmtId="0" fontId="3" fillId="0" borderId="23" xfId="194" applyFont="1" applyBorder="1" applyAlignment="1" applyProtection="1">
      <alignment horizontal="right" wrapText="1"/>
      <protection hidden="1"/>
    </xf>
    <xf numFmtId="0" fontId="2" fillId="0" borderId="32" xfId="194" applyFont="1" applyFill="1" applyBorder="1" applyAlignment="1" applyProtection="1">
      <alignment horizontal="right" vertical="center"/>
      <protection hidden="1" locked="0"/>
    </xf>
    <xf numFmtId="0" fontId="3" fillId="0" borderId="32" xfId="194" applyFont="1" applyBorder="1" applyAlignment="1" applyProtection="1">
      <alignment vertical="top"/>
      <protection hidden="1"/>
    </xf>
    <xf numFmtId="0" fontId="3" fillId="0" borderId="32" xfId="194" applyFont="1" applyBorder="1" applyAlignment="1" applyProtection="1">
      <alignment horizontal="left" vertical="top" wrapText="1"/>
      <protection hidden="1"/>
    </xf>
    <xf numFmtId="0" fontId="3" fillId="0" borderId="23" xfId="194" applyFont="1" applyBorder="1" applyAlignment="1">
      <alignment/>
      <protection/>
    </xf>
    <xf numFmtId="0" fontId="3" fillId="0" borderId="32" xfId="194" applyFont="1" applyBorder="1" applyAlignment="1" applyProtection="1">
      <alignment horizontal="left" vertical="top" indent="2"/>
      <protection hidden="1"/>
    </xf>
    <xf numFmtId="0" fontId="3" fillId="0" borderId="32" xfId="194" applyFont="1" applyBorder="1" applyAlignment="1" applyProtection="1">
      <alignment horizontal="left" vertical="top" wrapText="1" indent="2"/>
      <protection hidden="1"/>
    </xf>
    <xf numFmtId="0" fontId="3" fillId="0" borderId="23" xfId="194" applyFont="1" applyBorder="1" applyAlignment="1" applyProtection="1">
      <alignment horizontal="right" vertical="top"/>
      <protection hidden="1"/>
    </xf>
    <xf numFmtId="49" fontId="2" fillId="0" borderId="32" xfId="194" applyNumberFormat="1" applyFont="1" applyBorder="1" applyAlignment="1" applyProtection="1">
      <alignment horizontal="center" vertical="center"/>
      <protection hidden="1" locked="0"/>
    </xf>
    <xf numFmtId="0" fontId="3" fillId="0" borderId="23" xfId="194" applyFont="1" applyBorder="1" applyAlignment="1" applyProtection="1">
      <alignment horizontal="left" vertical="top"/>
      <protection hidden="1"/>
    </xf>
    <xf numFmtId="0" fontId="3" fillId="0" borderId="32" xfId="194" applyFont="1" applyBorder="1" applyAlignment="1" applyProtection="1">
      <alignment horizontal="left"/>
      <protection hidden="1"/>
    </xf>
    <xf numFmtId="0" fontId="3" fillId="0" borderId="31" xfId="194" applyFont="1" applyBorder="1" applyAlignment="1" applyProtection="1">
      <alignment/>
      <protection hidden="1"/>
    </xf>
    <xf numFmtId="0" fontId="3" fillId="0" borderId="23" xfId="194" applyFont="1" applyBorder="1" applyAlignment="1" applyProtection="1">
      <alignment horizontal="left"/>
      <protection hidden="1"/>
    </xf>
    <xf numFmtId="0" fontId="3" fillId="0" borderId="32" xfId="194" applyFont="1" applyFill="1" applyBorder="1" applyAlignment="1" applyProtection="1">
      <alignment vertical="center"/>
      <protection hidden="1"/>
    </xf>
    <xf numFmtId="0" fontId="13" fillId="0" borderId="32" xfId="201" applyFont="1" applyFill="1" applyBorder="1" applyAlignment="1" applyProtection="1">
      <alignment vertical="center"/>
      <protection hidden="1"/>
    </xf>
    <xf numFmtId="0" fontId="13" fillId="0" borderId="0" xfId="201" applyFont="1" applyBorder="1" applyAlignment="1" applyProtection="1">
      <alignment horizontal="left"/>
      <protection hidden="1"/>
    </xf>
    <xf numFmtId="0" fontId="9" fillId="0" borderId="0" xfId="201" applyBorder="1" applyAlignment="1">
      <alignment/>
      <protection/>
    </xf>
    <xf numFmtId="0" fontId="9" fillId="0" borderId="32" xfId="201" applyBorder="1" applyAlignment="1">
      <alignment/>
      <protection/>
    </xf>
    <xf numFmtId="0" fontId="2" fillId="0" borderId="23" xfId="194" applyFont="1" applyBorder="1" applyAlignment="1" applyProtection="1">
      <alignment vertical="center"/>
      <protection hidden="1"/>
    </xf>
    <xf numFmtId="0" fontId="3" fillId="0" borderId="33" xfId="194" applyFont="1" applyBorder="1" applyAlignment="1" applyProtection="1">
      <alignment/>
      <protection hidden="1"/>
    </xf>
    <xf numFmtId="0" fontId="3" fillId="0" borderId="34" xfId="194" applyFont="1" applyFill="1" applyBorder="1" applyAlignment="1" applyProtection="1">
      <alignment horizontal="right" vertical="top" wrapText="1"/>
      <protection hidden="1"/>
    </xf>
    <xf numFmtId="0" fontId="3" fillId="0" borderId="35" xfId="194" applyFont="1" applyFill="1" applyBorder="1" applyAlignment="1" applyProtection="1">
      <alignment horizontal="right" vertical="top" wrapText="1"/>
      <protection hidden="1"/>
    </xf>
    <xf numFmtId="0" fontId="3" fillId="0" borderId="35" xfId="194" applyFont="1" applyFill="1" applyBorder="1" applyAlignment="1" applyProtection="1">
      <alignment/>
      <protection hidden="1"/>
    </xf>
    <xf numFmtId="0" fontId="3" fillId="0" borderId="36" xfId="194" applyFont="1" applyFill="1" applyBorder="1" applyAlignment="1" applyProtection="1">
      <alignment/>
      <protection hidden="1"/>
    </xf>
    <xf numFmtId="14" fontId="2" fillId="0" borderId="28" xfId="194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194" applyNumberFormat="1" applyFont="1" applyFill="1" applyBorder="1" applyAlignment="1" applyProtection="1">
      <alignment horizontal="center" vertical="center"/>
      <protection hidden="1" locked="0"/>
    </xf>
    <xf numFmtId="3" fontId="2" fillId="0" borderId="27" xfId="194" applyNumberFormat="1" applyFont="1" applyFill="1" applyBorder="1" applyAlignment="1" applyProtection="1">
      <alignment horizontal="right" vertical="center"/>
      <protection hidden="1" locked="0"/>
    </xf>
    <xf numFmtId="0" fontId="2" fillId="0" borderId="27" xfId="194" applyFont="1" applyFill="1" applyBorder="1" applyAlignment="1" applyProtection="1">
      <alignment horizontal="center" vertical="center"/>
      <protection hidden="1" locked="0"/>
    </xf>
    <xf numFmtId="49" fontId="2" fillId="0" borderId="27" xfId="194" applyNumberFormat="1" applyFont="1" applyFill="1" applyBorder="1" applyAlignment="1" applyProtection="1">
      <alignment horizontal="right" vertical="center"/>
      <protection hidden="1" locked="0"/>
    </xf>
    <xf numFmtId="0" fontId="2" fillId="0" borderId="23" xfId="194" applyFont="1" applyFill="1" applyBorder="1" applyAlignment="1" applyProtection="1">
      <alignment horizontal="right" vertical="center"/>
      <protection hidden="1" locked="0"/>
    </xf>
    <xf numFmtId="0" fontId="3" fillId="0" borderId="0" xfId="194" applyFont="1" applyFill="1" applyBorder="1" applyAlignment="1">
      <alignment/>
      <protection/>
    </xf>
    <xf numFmtId="49" fontId="2" fillId="0" borderId="0" xfId="194" applyNumberFormat="1" applyFont="1" applyFill="1" applyBorder="1" applyAlignment="1" applyProtection="1">
      <alignment horizontal="center" vertical="center"/>
      <protection hidden="1" locked="0"/>
    </xf>
    <xf numFmtId="0" fontId="4" fillId="0" borderId="0" xfId="163" applyBorder="1" applyAlignment="1" applyProtection="1">
      <alignment vertical="top"/>
      <protection hidden="1"/>
    </xf>
    <xf numFmtId="14" fontId="20" fillId="0" borderId="0" xfId="201" applyNumberFormat="1" applyFont="1" applyFill="1" applyBorder="1" applyAlignment="1" applyProtection="1">
      <alignment horizontal="center" vertical="center"/>
      <protection hidden="1" locked="0"/>
    </xf>
    <xf numFmtId="4" fontId="39" fillId="0" borderId="0" xfId="196" applyNumberFormat="1" applyFont="1">
      <alignment/>
      <protection/>
    </xf>
    <xf numFmtId="4" fontId="39" fillId="0" borderId="0" xfId="196" applyNumberFormat="1" applyFont="1">
      <alignment/>
      <protection/>
    </xf>
    <xf numFmtId="4" fontId="39" fillId="0" borderId="0" xfId="196" applyNumberFormat="1" applyFont="1">
      <alignment/>
      <protection/>
    </xf>
    <xf numFmtId="3" fontId="0" fillId="0" borderId="0" xfId="0" applyNumberFormat="1" applyFill="1" applyAlignment="1">
      <alignment/>
    </xf>
    <xf numFmtId="0" fontId="3" fillId="0" borderId="35" xfId="194" applyFont="1" applyFill="1" applyBorder="1" applyAlignment="1" applyProtection="1">
      <alignment horizontal="center" vertical="top"/>
      <protection hidden="1"/>
    </xf>
    <xf numFmtId="0" fontId="3" fillId="0" borderId="35" xfId="194" applyFont="1" applyFill="1" applyBorder="1" applyAlignment="1" applyProtection="1">
      <alignment horizontal="center"/>
      <protection hidden="1"/>
    </xf>
    <xf numFmtId="0" fontId="3" fillId="0" borderId="23" xfId="194" applyFont="1" applyBorder="1" applyAlignment="1" applyProtection="1">
      <alignment horizontal="right" vertical="center" wrapText="1"/>
      <protection hidden="1"/>
    </xf>
    <xf numFmtId="0" fontId="3" fillId="0" borderId="32" xfId="194" applyFont="1" applyBorder="1" applyAlignment="1" applyProtection="1">
      <alignment horizontal="right" wrapText="1"/>
      <protection hidden="1"/>
    </xf>
    <xf numFmtId="49" fontId="4" fillId="0" borderId="34" xfId="163" applyNumberFormat="1" applyFill="1" applyBorder="1" applyAlignment="1" applyProtection="1">
      <alignment horizontal="left" vertical="center"/>
      <protection hidden="1" locked="0"/>
    </xf>
    <xf numFmtId="49" fontId="2" fillId="0" borderId="35" xfId="194" applyNumberFormat="1" applyFont="1" applyFill="1" applyBorder="1" applyAlignment="1" applyProtection="1">
      <alignment horizontal="left" vertical="center"/>
      <protection hidden="1" locked="0"/>
    </xf>
    <xf numFmtId="49" fontId="2" fillId="0" borderId="36" xfId="194" applyNumberFormat="1" applyFont="1" applyFill="1" applyBorder="1" applyAlignment="1" applyProtection="1">
      <alignment horizontal="left" vertical="center"/>
      <protection hidden="1" locked="0"/>
    </xf>
    <xf numFmtId="0" fontId="3" fillId="0" borderId="23" xfId="194" applyFont="1" applyBorder="1" applyAlignment="1" applyProtection="1">
      <alignment horizontal="right" vertical="center"/>
      <protection hidden="1"/>
    </xf>
    <xf numFmtId="0" fontId="3" fillId="0" borderId="32" xfId="194" applyFont="1" applyBorder="1" applyAlignment="1" applyProtection="1">
      <alignment horizontal="right"/>
      <protection hidden="1"/>
    </xf>
    <xf numFmtId="49" fontId="2" fillId="0" borderId="34" xfId="194" applyNumberFormat="1" applyFont="1" applyFill="1" applyBorder="1" applyAlignment="1" applyProtection="1">
      <alignment horizontal="left" vertical="center"/>
      <protection hidden="1" locked="0"/>
    </xf>
    <xf numFmtId="0" fontId="3" fillId="0" borderId="36" xfId="194" applyFont="1" applyFill="1" applyBorder="1" applyAlignment="1">
      <alignment horizontal="left" vertical="center"/>
      <protection/>
    </xf>
    <xf numFmtId="0" fontId="17" fillId="0" borderId="0" xfId="201" applyFont="1" applyBorder="1" applyAlignment="1" applyProtection="1">
      <alignment horizontal="left"/>
      <protection hidden="1"/>
    </xf>
    <xf numFmtId="0" fontId="18" fillId="0" borderId="0" xfId="201" applyFont="1" applyBorder="1" applyAlignment="1">
      <alignment/>
      <protection/>
    </xf>
    <xf numFmtId="0" fontId="13" fillId="0" borderId="0" xfId="201" applyFont="1" applyBorder="1" applyAlignment="1" applyProtection="1">
      <alignment horizontal="left"/>
      <protection hidden="1"/>
    </xf>
    <xf numFmtId="0" fontId="9" fillId="0" borderId="0" xfId="201" applyBorder="1" applyAlignment="1">
      <alignment/>
      <protection/>
    </xf>
    <xf numFmtId="0" fontId="9" fillId="0" borderId="32" xfId="201" applyBorder="1" applyAlignment="1">
      <alignment/>
      <protection/>
    </xf>
    <xf numFmtId="0" fontId="10" fillId="0" borderId="37" xfId="194" applyFont="1" applyBorder="1" applyAlignment="1">
      <alignment/>
      <protection/>
    </xf>
    <xf numFmtId="0" fontId="10" fillId="0" borderId="24" xfId="194" applyFont="1" applyBorder="1" applyAlignment="1">
      <alignment/>
      <protection/>
    </xf>
    <xf numFmtId="0" fontId="3" fillId="0" borderId="0" xfId="194" applyFont="1" applyBorder="1" applyAlignment="1" applyProtection="1">
      <alignment vertical="center"/>
      <protection hidden="1"/>
    </xf>
    <xf numFmtId="0" fontId="3" fillId="0" borderId="38" xfId="194" applyFont="1" applyBorder="1" applyAlignment="1" applyProtection="1">
      <alignment horizontal="center" vertical="top"/>
      <protection hidden="1"/>
    </xf>
    <xf numFmtId="0" fontId="3" fillId="0" borderId="38" xfId="194" applyFont="1" applyBorder="1" applyAlignment="1">
      <alignment horizontal="center"/>
      <protection/>
    </xf>
    <xf numFmtId="0" fontId="3" fillId="0" borderId="39" xfId="194" applyFont="1" applyBorder="1" applyAlignment="1">
      <alignment/>
      <protection/>
    </xf>
    <xf numFmtId="49" fontId="2" fillId="0" borderId="34" xfId="194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194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194" applyFont="1" applyFill="1" applyBorder="1" applyAlignment="1" applyProtection="1">
      <alignment horizontal="left" vertical="center"/>
      <protection hidden="1" locked="0"/>
    </xf>
    <xf numFmtId="0" fontId="3" fillId="0" borderId="35" xfId="194" applyFont="1" applyFill="1" applyBorder="1" applyAlignment="1">
      <alignment/>
      <protection/>
    </xf>
    <xf numFmtId="0" fontId="3" fillId="0" borderId="36" xfId="194" applyFont="1" applyFill="1" applyBorder="1" applyAlignment="1">
      <alignment/>
      <protection/>
    </xf>
    <xf numFmtId="0" fontId="3" fillId="0" borderId="0" xfId="194" applyFont="1" applyBorder="1" applyAlignment="1" applyProtection="1">
      <alignment horizontal="center" vertical="top"/>
      <protection hidden="1"/>
    </xf>
    <xf numFmtId="0" fontId="3" fillId="0" borderId="0" xfId="194" applyFont="1" applyBorder="1" applyAlignment="1" applyProtection="1">
      <alignment horizontal="center"/>
      <protection hidden="1"/>
    </xf>
    <xf numFmtId="0" fontId="3" fillId="0" borderId="24" xfId="194" applyFont="1" applyBorder="1" applyAlignment="1" applyProtection="1">
      <alignment horizontal="center"/>
      <protection hidden="1"/>
    </xf>
    <xf numFmtId="0" fontId="2" fillId="0" borderId="35" xfId="194" applyFont="1" applyFill="1" applyBorder="1" applyAlignment="1" applyProtection="1">
      <alignment horizontal="left" vertical="center"/>
      <protection hidden="1" locked="0"/>
    </xf>
    <xf numFmtId="0" fontId="2" fillId="0" borderId="36" xfId="194" applyFont="1" applyFill="1" applyBorder="1" applyAlignment="1" applyProtection="1">
      <alignment horizontal="left" vertical="center"/>
      <protection hidden="1" locked="0"/>
    </xf>
    <xf numFmtId="0" fontId="2" fillId="0" borderId="34" xfId="194" applyFont="1" applyFill="1" applyBorder="1" applyAlignment="1" applyProtection="1">
      <alignment horizontal="right" vertical="center"/>
      <protection hidden="1" locked="0"/>
    </xf>
    <xf numFmtId="0" fontId="3" fillId="0" borderId="0" xfId="194" applyFont="1" applyBorder="1" applyAlignment="1" applyProtection="1">
      <alignment vertical="top" wrapText="1"/>
      <protection hidden="1"/>
    </xf>
    <xf numFmtId="0" fontId="3" fillId="0" borderId="0" xfId="194" applyFont="1" applyBorder="1" applyAlignment="1" applyProtection="1">
      <alignment wrapText="1"/>
      <protection hidden="1"/>
    </xf>
    <xf numFmtId="0" fontId="3" fillId="0" borderId="35" xfId="194" applyFont="1" applyFill="1" applyBorder="1" applyAlignment="1">
      <alignment horizontal="left"/>
      <protection/>
    </xf>
    <xf numFmtId="0" fontId="3" fillId="0" borderId="36" xfId="194" applyFont="1" applyFill="1" applyBorder="1" applyAlignment="1">
      <alignment horizontal="left"/>
      <protection/>
    </xf>
    <xf numFmtId="0" fontId="3" fillId="0" borderId="0" xfId="194" applyFont="1" applyBorder="1" applyAlignment="1" applyProtection="1">
      <alignment horizontal="right" vertical="center"/>
      <protection hidden="1"/>
    </xf>
    <xf numFmtId="0" fontId="3" fillId="0" borderId="23" xfId="194" applyFont="1" applyBorder="1" applyAlignment="1" applyProtection="1">
      <alignment horizontal="center" vertical="center"/>
      <protection hidden="1"/>
    </xf>
    <xf numFmtId="0" fontId="3" fillId="0" borderId="0" xfId="194" applyFont="1" applyBorder="1" applyAlignment="1">
      <alignment horizontal="center" vertical="center"/>
      <protection/>
    </xf>
    <xf numFmtId="0" fontId="3" fillId="0" borderId="0" xfId="194" applyFont="1" applyBorder="1" applyAlignment="1">
      <alignment horizontal="center"/>
      <protection/>
    </xf>
    <xf numFmtId="0" fontId="3" fillId="0" borderId="0" xfId="194" applyFont="1" applyBorder="1" applyAlignment="1">
      <alignment horizontal="center" vertical="center"/>
      <protection/>
    </xf>
    <xf numFmtId="0" fontId="3" fillId="0" borderId="0" xfId="194" applyFont="1" applyBorder="1" applyAlignment="1">
      <alignment vertical="center"/>
      <protection/>
    </xf>
    <xf numFmtId="0" fontId="3" fillId="0" borderId="0" xfId="194" applyFont="1" applyBorder="1" applyAlignment="1">
      <alignment horizontal="center"/>
      <protection/>
    </xf>
    <xf numFmtId="0" fontId="3" fillId="0" borderId="32" xfId="194" applyFont="1" applyBorder="1" applyAlignment="1">
      <alignment horizontal="center"/>
      <protection/>
    </xf>
    <xf numFmtId="0" fontId="4" fillId="0" borderId="34" xfId="163" applyFill="1" applyBorder="1" applyAlignment="1" applyProtection="1">
      <alignment/>
      <protection hidden="1" locked="0"/>
    </xf>
    <xf numFmtId="0" fontId="2" fillId="0" borderId="35" xfId="194" applyFont="1" applyFill="1" applyBorder="1" applyAlignment="1" applyProtection="1">
      <alignment/>
      <protection hidden="1" locked="0"/>
    </xf>
    <xf numFmtId="0" fontId="2" fillId="0" borderId="36" xfId="194" applyFont="1" applyFill="1" applyBorder="1" applyAlignment="1" applyProtection="1">
      <alignment/>
      <protection hidden="1" locked="0"/>
    </xf>
    <xf numFmtId="0" fontId="3" fillId="0" borderId="0" xfId="194" applyFont="1" applyBorder="1" applyAlignment="1" applyProtection="1">
      <alignment horizontal="right"/>
      <protection hidden="1"/>
    </xf>
    <xf numFmtId="0" fontId="3" fillId="0" borderId="35" xfId="194" applyFont="1" applyFill="1" applyBorder="1" applyAlignment="1">
      <alignment horizontal="left" vertical="center"/>
      <protection/>
    </xf>
    <xf numFmtId="1" fontId="2" fillId="0" borderId="34" xfId="19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19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94" applyFont="1" applyBorder="1" applyAlignment="1" applyProtection="1">
      <alignment horizontal="right" wrapText="1"/>
      <protection hidden="1"/>
    </xf>
    <xf numFmtId="0" fontId="3" fillId="0" borderId="23" xfId="194" applyFont="1" applyBorder="1" applyAlignment="1" applyProtection="1">
      <alignment horizontal="right" wrapText="1"/>
      <protection hidden="1"/>
    </xf>
    <xf numFmtId="0" fontId="2" fillId="0" borderId="23" xfId="194" applyFont="1" applyFill="1" applyBorder="1" applyAlignment="1" applyProtection="1">
      <alignment horizontal="left" vertical="center" wrapText="1"/>
      <protection hidden="1"/>
    </xf>
    <xf numFmtId="0" fontId="2" fillId="0" borderId="0" xfId="194" applyFont="1" applyFill="1" applyBorder="1" applyAlignment="1" applyProtection="1">
      <alignment horizontal="left" vertical="center" wrapText="1"/>
      <protection hidden="1"/>
    </xf>
    <xf numFmtId="0" fontId="2" fillId="0" borderId="32" xfId="194" applyFont="1" applyFill="1" applyBorder="1" applyAlignment="1" applyProtection="1">
      <alignment horizontal="left" vertical="center" wrapText="1"/>
      <protection hidden="1"/>
    </xf>
    <xf numFmtId="0" fontId="11" fillId="0" borderId="23" xfId="194" applyFont="1" applyBorder="1" applyAlignment="1" applyProtection="1">
      <alignment horizontal="center" vertical="center" wrapText="1"/>
      <protection hidden="1"/>
    </xf>
    <xf numFmtId="0" fontId="11" fillId="0" borderId="0" xfId="194" applyFont="1" applyBorder="1" applyAlignment="1" applyProtection="1">
      <alignment horizontal="center" vertical="center" wrapText="1"/>
      <protection hidden="1"/>
    </xf>
    <xf numFmtId="0" fontId="11" fillId="0" borderId="32" xfId="194" applyFont="1" applyBorder="1" applyAlignment="1" applyProtection="1">
      <alignment horizontal="center" vertical="center" wrapText="1"/>
      <protection hidden="1"/>
    </xf>
    <xf numFmtId="0" fontId="1" fillId="0" borderId="23" xfId="194" applyFont="1" applyBorder="1" applyAlignment="1" applyProtection="1">
      <alignment horizontal="right" vertical="center" wrapText="1"/>
      <protection hidden="1"/>
    </xf>
    <xf numFmtId="0" fontId="1" fillId="0" borderId="32" xfId="194" applyFont="1" applyBorder="1" applyAlignment="1" applyProtection="1">
      <alignment horizontal="right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" fillId="0" borderId="4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0" fillId="0" borderId="0" xfId="20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20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4" fontId="20" fillId="0" borderId="35" xfId="201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201" applyFont="1" applyAlignment="1">
      <alignment/>
      <protection/>
    </xf>
    <xf numFmtId="0" fontId="15" fillId="0" borderId="0" xfId="201" applyFont="1" applyBorder="1" applyAlignment="1">
      <alignment horizontal="justify" vertical="top" wrapText="1"/>
      <protection/>
    </xf>
    <xf numFmtId="0" fontId="9" fillId="0" borderId="0" xfId="201" applyAlignment="1">
      <alignment/>
      <protection/>
    </xf>
  </cellXfs>
  <cellStyles count="200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Isticanje1" xfId="39"/>
    <cellStyle name="20% - Isticanje2" xfId="40"/>
    <cellStyle name="20% - Isticanje3" xfId="41"/>
    <cellStyle name="20% - Isticanje4" xfId="42"/>
    <cellStyle name="20% - Isticanje5" xfId="43"/>
    <cellStyle name="20% - Isticanje6" xfId="44"/>
    <cellStyle name="40% - Accent1" xfId="45"/>
    <cellStyle name="40% - Accent1 2" xfId="46"/>
    <cellStyle name="40% - Accent1 3" xfId="47"/>
    <cellStyle name="40% - Accent1 4" xfId="48"/>
    <cellStyle name="40% - Accent2" xfId="49"/>
    <cellStyle name="40% - Accent2 2" xfId="50"/>
    <cellStyle name="40% - Accent2 3" xfId="51"/>
    <cellStyle name="40% - Accent2 4" xfId="52"/>
    <cellStyle name="40% - Accent3" xfId="53"/>
    <cellStyle name="40% - Accent3 2" xfId="54"/>
    <cellStyle name="40% - Accent3 3" xfId="55"/>
    <cellStyle name="40% - Accent3 4" xfId="56"/>
    <cellStyle name="40% - Accent4" xfId="57"/>
    <cellStyle name="40% - Accent4 2" xfId="58"/>
    <cellStyle name="40% - Accent4 3" xfId="59"/>
    <cellStyle name="40% - Accent4 4" xfId="60"/>
    <cellStyle name="40% - Accent5" xfId="61"/>
    <cellStyle name="40% - Accent5 2" xfId="62"/>
    <cellStyle name="40% - Accent5 3" xfId="63"/>
    <cellStyle name="40% - Accent5 4" xfId="64"/>
    <cellStyle name="40% - Accent6" xfId="65"/>
    <cellStyle name="40% - Accent6 2" xfId="66"/>
    <cellStyle name="40% - Accent6 3" xfId="67"/>
    <cellStyle name="40% - Accent6 4" xfId="68"/>
    <cellStyle name="40% - Isticanje1" xfId="69"/>
    <cellStyle name="40% - Isticanje2" xfId="70"/>
    <cellStyle name="40% - Isticanje3" xfId="71"/>
    <cellStyle name="40% - Isticanje4" xfId="72"/>
    <cellStyle name="40% - Isticanje5" xfId="73"/>
    <cellStyle name="40% - Isticanje6" xfId="74"/>
    <cellStyle name="60% - Accent1" xfId="75"/>
    <cellStyle name="60% - Accent1 2" xfId="76"/>
    <cellStyle name="60% - Accent1 3" xfId="77"/>
    <cellStyle name="60% - Accent1 4" xfId="78"/>
    <cellStyle name="60% - Accent2" xfId="79"/>
    <cellStyle name="60% - Accent2 2" xfId="80"/>
    <cellStyle name="60% - Accent2 3" xfId="81"/>
    <cellStyle name="60% - Accent2 4" xfId="82"/>
    <cellStyle name="60% - Accent3" xfId="83"/>
    <cellStyle name="60% - Accent3 2" xfId="84"/>
    <cellStyle name="60% - Accent3 3" xfId="85"/>
    <cellStyle name="60% - Accent3 4" xfId="86"/>
    <cellStyle name="60% - Accent4" xfId="87"/>
    <cellStyle name="60% - Accent4 2" xfId="88"/>
    <cellStyle name="60% - Accent4 3" xfId="89"/>
    <cellStyle name="60% - Accent4 4" xfId="90"/>
    <cellStyle name="60% - Accent5" xfId="91"/>
    <cellStyle name="60% - Accent5 2" xfId="92"/>
    <cellStyle name="60% - Accent5 3" xfId="93"/>
    <cellStyle name="60% - Accent5 4" xfId="94"/>
    <cellStyle name="60% - Accent6" xfId="95"/>
    <cellStyle name="60% - Accent6 2" xfId="96"/>
    <cellStyle name="60% - Accent6 3" xfId="97"/>
    <cellStyle name="60% - Accent6 4" xfId="98"/>
    <cellStyle name="60% - Isticanje1" xfId="99"/>
    <cellStyle name="60% - Isticanje2" xfId="100"/>
    <cellStyle name="60% - Isticanje3" xfId="101"/>
    <cellStyle name="60% - Isticanje4" xfId="102"/>
    <cellStyle name="60% - Isticanje5" xfId="103"/>
    <cellStyle name="60% - Isticanje6" xfId="104"/>
    <cellStyle name="Accent1" xfId="105"/>
    <cellStyle name="Accent1 2" xfId="106"/>
    <cellStyle name="Accent1 3" xfId="107"/>
    <cellStyle name="Accent1 4" xfId="108"/>
    <cellStyle name="Accent2" xfId="109"/>
    <cellStyle name="Accent2 2" xfId="110"/>
    <cellStyle name="Accent2 3" xfId="111"/>
    <cellStyle name="Accent2 4" xfId="112"/>
    <cellStyle name="Accent3" xfId="113"/>
    <cellStyle name="Accent3 2" xfId="114"/>
    <cellStyle name="Accent3 3" xfId="115"/>
    <cellStyle name="Accent3 4" xfId="116"/>
    <cellStyle name="Accent4" xfId="117"/>
    <cellStyle name="Accent4 2" xfId="118"/>
    <cellStyle name="Accent4 3" xfId="119"/>
    <cellStyle name="Accent4 4" xfId="120"/>
    <cellStyle name="Accent5" xfId="121"/>
    <cellStyle name="Accent5 2" xfId="122"/>
    <cellStyle name="Accent5 3" xfId="123"/>
    <cellStyle name="Accent5 4" xfId="124"/>
    <cellStyle name="Accent6" xfId="125"/>
    <cellStyle name="Accent6 2" xfId="126"/>
    <cellStyle name="Accent6 3" xfId="127"/>
    <cellStyle name="Accent6 4" xfId="128"/>
    <cellStyle name="Bad" xfId="129"/>
    <cellStyle name="Bad 2" xfId="130"/>
    <cellStyle name="Bad 3" xfId="131"/>
    <cellStyle name="Bad 4" xfId="132"/>
    <cellStyle name="Bilješka" xfId="133"/>
    <cellStyle name="Calculation" xfId="134"/>
    <cellStyle name="Calculation 2" xfId="135"/>
    <cellStyle name="Calculation 3" xfId="136"/>
    <cellStyle name="Calculation 4" xfId="137"/>
    <cellStyle name="Check Cell" xfId="138"/>
    <cellStyle name="Check Cell 2" xfId="139"/>
    <cellStyle name="Check Cell 3" xfId="140"/>
    <cellStyle name="Check Cell 4" xfId="141"/>
    <cellStyle name="Dobro" xfId="142"/>
    <cellStyle name="Explanatory Text" xfId="143"/>
    <cellStyle name="Explanatory Text 2" xfId="144"/>
    <cellStyle name="Explanatory Text 3" xfId="145"/>
    <cellStyle name="Explanatory Text 4" xfId="146"/>
    <cellStyle name="Heading 1" xfId="147"/>
    <cellStyle name="Heading 1 2" xfId="148"/>
    <cellStyle name="Heading 1 3" xfId="149"/>
    <cellStyle name="Heading 1 4" xfId="150"/>
    <cellStyle name="Heading 2" xfId="151"/>
    <cellStyle name="Heading 2 2" xfId="152"/>
    <cellStyle name="Heading 2 3" xfId="153"/>
    <cellStyle name="Heading 2 4" xfId="154"/>
    <cellStyle name="Heading 3" xfId="155"/>
    <cellStyle name="Heading 3 2" xfId="156"/>
    <cellStyle name="Heading 3 3" xfId="157"/>
    <cellStyle name="Heading 3 4" xfId="158"/>
    <cellStyle name="Heading 4" xfId="159"/>
    <cellStyle name="Heading 4 2" xfId="160"/>
    <cellStyle name="Heading 4 3" xfId="161"/>
    <cellStyle name="Heading 4 4" xfId="162"/>
    <cellStyle name="Hyperlink" xfId="163"/>
    <cellStyle name="Input" xfId="164"/>
    <cellStyle name="Input 2" xfId="165"/>
    <cellStyle name="Input 3" xfId="166"/>
    <cellStyle name="Input 4" xfId="167"/>
    <cellStyle name="Isticanje1" xfId="168"/>
    <cellStyle name="Isticanje2" xfId="169"/>
    <cellStyle name="Isticanje3" xfId="170"/>
    <cellStyle name="Isticanje4" xfId="171"/>
    <cellStyle name="Isticanje5" xfId="172"/>
    <cellStyle name="Isticanje6" xfId="173"/>
    <cellStyle name="Izlaz" xfId="174"/>
    <cellStyle name="Izračun" xfId="175"/>
    <cellStyle name="Linked Cell" xfId="176"/>
    <cellStyle name="Linked Cell 2" xfId="177"/>
    <cellStyle name="Linked Cell 3" xfId="178"/>
    <cellStyle name="Linked Cell 4" xfId="179"/>
    <cellStyle name="Loše" xfId="180"/>
    <cellStyle name="Naslov" xfId="181"/>
    <cellStyle name="Naslov 1" xfId="182"/>
    <cellStyle name="Naslov 2" xfId="183"/>
    <cellStyle name="Naslov 3" xfId="184"/>
    <cellStyle name="Naslov 4" xfId="185"/>
    <cellStyle name="Neutral" xfId="186"/>
    <cellStyle name="Neutral 2" xfId="187"/>
    <cellStyle name="Neutral 3" xfId="188"/>
    <cellStyle name="Neutral 4" xfId="189"/>
    <cellStyle name="Neutralno" xfId="190"/>
    <cellStyle name="Normal 2" xfId="191"/>
    <cellStyle name="Normal 3" xfId="192"/>
    <cellStyle name="Normal 4" xfId="193"/>
    <cellStyle name="Normal_TFI-POD" xfId="194"/>
    <cellStyle name="Obično 2" xfId="195"/>
    <cellStyle name="Obično 3" xfId="196"/>
    <cellStyle name="Percent" xfId="197"/>
    <cellStyle name="Povezana ćelija" xfId="198"/>
    <cellStyle name="Followed Hyperlink" xfId="199"/>
    <cellStyle name="Provjera ćelije" xfId="200"/>
    <cellStyle name="Style 1" xfId="201"/>
    <cellStyle name="Tekst objašnjenja" xfId="202"/>
    <cellStyle name="Tekst upozorenja" xfId="203"/>
    <cellStyle name="Total" xfId="204"/>
    <cellStyle name="Total 2" xfId="205"/>
    <cellStyle name="Total 3" xfId="206"/>
    <cellStyle name="Total 4" xfId="207"/>
    <cellStyle name="Ukupni zbroj" xfId="208"/>
    <cellStyle name="Unos" xfId="209"/>
    <cellStyle name="Currency" xfId="210"/>
    <cellStyle name="Currency [0]" xfId="211"/>
    <cellStyle name="Comma" xfId="212"/>
    <cellStyle name="Comma [0]" xfId="21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a@liburnia.hr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hyperlink" Target="mailto:biserka.kamenar@libur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247</v>
      </c>
      <c r="B1" s="150"/>
      <c r="C1" s="150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7" t="s">
        <v>248</v>
      </c>
      <c r="B2" s="188"/>
      <c r="C2" s="188"/>
      <c r="D2" s="189"/>
      <c r="E2" s="119">
        <v>41275</v>
      </c>
      <c r="F2" s="12"/>
      <c r="G2" s="13" t="s">
        <v>249</v>
      </c>
      <c r="H2" s="119" t="s">
        <v>325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0" t="s">
        <v>316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0" t="s">
        <v>250</v>
      </c>
      <c r="B6" s="141"/>
      <c r="C6" s="155" t="s">
        <v>326</v>
      </c>
      <c r="D6" s="156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3" t="s">
        <v>251</v>
      </c>
      <c r="B8" s="194"/>
      <c r="C8" s="155" t="s">
        <v>335</v>
      </c>
      <c r="D8" s="156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5" t="s">
        <v>252</v>
      </c>
      <c r="B10" s="185"/>
      <c r="C10" s="155" t="s">
        <v>327</v>
      </c>
      <c r="D10" s="15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0" t="s">
        <v>253</v>
      </c>
      <c r="B12" s="141"/>
      <c r="C12" s="157" t="s">
        <v>328</v>
      </c>
      <c r="D12" s="182"/>
      <c r="E12" s="182"/>
      <c r="F12" s="182"/>
      <c r="G12" s="182"/>
      <c r="H12" s="182"/>
      <c r="I12" s="143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0" t="s">
        <v>254</v>
      </c>
      <c r="B14" s="141"/>
      <c r="C14" s="183">
        <v>51410</v>
      </c>
      <c r="D14" s="184"/>
      <c r="E14" s="16"/>
      <c r="F14" s="157" t="s">
        <v>329</v>
      </c>
      <c r="G14" s="182"/>
      <c r="H14" s="182"/>
      <c r="I14" s="143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0" t="s">
        <v>255</v>
      </c>
      <c r="B16" s="141"/>
      <c r="C16" s="157" t="s">
        <v>330</v>
      </c>
      <c r="D16" s="182"/>
      <c r="E16" s="182"/>
      <c r="F16" s="182"/>
      <c r="G16" s="182"/>
      <c r="H16" s="182"/>
      <c r="I16" s="143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0" t="s">
        <v>256</v>
      </c>
      <c r="B18" s="141"/>
      <c r="C18" s="178" t="s">
        <v>331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0" t="s">
        <v>257</v>
      </c>
      <c r="B20" s="141"/>
      <c r="C20" s="178" t="s">
        <v>332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3"/>
      <c r="B21" s="22"/>
      <c r="C21" s="127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0" t="s">
        <v>258</v>
      </c>
      <c r="B22" s="141"/>
      <c r="C22" s="120">
        <v>302</v>
      </c>
      <c r="D22" s="157" t="s">
        <v>329</v>
      </c>
      <c r="E22" s="168"/>
      <c r="F22" s="169"/>
      <c r="G22" s="140"/>
      <c r="H22" s="181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0" t="s">
        <v>259</v>
      </c>
      <c r="B24" s="141"/>
      <c r="C24" s="120">
        <v>8</v>
      </c>
      <c r="D24" s="157" t="s">
        <v>333</v>
      </c>
      <c r="E24" s="168"/>
      <c r="F24" s="168"/>
      <c r="G24" s="169"/>
      <c r="H24" s="51" t="s">
        <v>260</v>
      </c>
      <c r="I24" s="121">
        <v>643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40" t="s">
        <v>261</v>
      </c>
      <c r="B26" s="141"/>
      <c r="C26" s="122" t="s">
        <v>336</v>
      </c>
      <c r="D26" s="25"/>
      <c r="E26" s="33"/>
      <c r="F26" s="24"/>
      <c r="G26" s="170" t="s">
        <v>262</v>
      </c>
      <c r="H26" s="141"/>
      <c r="I26" s="123" t="s">
        <v>334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1" t="s">
        <v>263</v>
      </c>
      <c r="B28" s="172"/>
      <c r="C28" s="173"/>
      <c r="D28" s="173"/>
      <c r="E28" s="174" t="s">
        <v>264</v>
      </c>
      <c r="F28" s="175"/>
      <c r="G28" s="175"/>
      <c r="H28" s="176" t="s">
        <v>265</v>
      </c>
      <c r="I28" s="17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93"/>
      <c r="B31" s="22"/>
      <c r="C31" s="21"/>
      <c r="D31" s="166"/>
      <c r="E31" s="166"/>
      <c r="F31" s="166"/>
      <c r="G31" s="167"/>
      <c r="H31" s="16"/>
      <c r="I31" s="100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2"/>
      <c r="B37" s="30"/>
      <c r="C37" s="160"/>
      <c r="D37" s="161"/>
      <c r="E37" s="16"/>
      <c r="F37" s="160"/>
      <c r="G37" s="161"/>
      <c r="H37" s="16"/>
      <c r="I37" s="94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5" t="s">
        <v>266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2"/>
      <c r="B45" s="30"/>
      <c r="C45" s="160"/>
      <c r="D45" s="161"/>
      <c r="E45" s="16"/>
      <c r="F45" s="160"/>
      <c r="G45" s="162"/>
      <c r="H45" s="35"/>
      <c r="I45" s="106"/>
      <c r="J45" s="10"/>
      <c r="K45" s="10"/>
      <c r="L45" s="10"/>
    </row>
    <row r="46" spans="1:12" ht="12.75">
      <c r="A46" s="135" t="s">
        <v>267</v>
      </c>
      <c r="B46" s="136"/>
      <c r="C46" s="157" t="s">
        <v>337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5" t="s">
        <v>269</v>
      </c>
      <c r="B48" s="136"/>
      <c r="C48" s="142" t="s">
        <v>338</v>
      </c>
      <c r="D48" s="138"/>
      <c r="E48" s="139"/>
      <c r="F48" s="16"/>
      <c r="G48" s="51" t="s">
        <v>270</v>
      </c>
      <c r="H48" s="142" t="s">
        <v>339</v>
      </c>
      <c r="I48" s="13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5" t="s">
        <v>256</v>
      </c>
      <c r="B50" s="136"/>
      <c r="C50" s="137" t="s">
        <v>340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0" t="s">
        <v>271</v>
      </c>
      <c r="B52" s="141"/>
      <c r="C52" s="142" t="s">
        <v>347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7"/>
      <c r="B53" s="20"/>
      <c r="C53" s="151" t="s">
        <v>272</v>
      </c>
      <c r="D53" s="151"/>
      <c r="E53" s="151"/>
      <c r="F53" s="151"/>
      <c r="G53" s="151"/>
      <c r="H53" s="151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4" t="s">
        <v>273</v>
      </c>
      <c r="C55" s="145"/>
      <c r="D55" s="145"/>
      <c r="E55" s="14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6" t="s">
        <v>305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7"/>
      <c r="B57" s="146" t="s">
        <v>306</v>
      </c>
      <c r="C57" s="147"/>
      <c r="D57" s="147"/>
      <c r="E57" s="147"/>
      <c r="F57" s="147"/>
      <c r="G57" s="147"/>
      <c r="H57" s="147"/>
      <c r="I57" s="109"/>
      <c r="J57" s="10"/>
      <c r="K57" s="10"/>
      <c r="L57" s="10"/>
    </row>
    <row r="58" spans="1:12" ht="12.75">
      <c r="A58" s="107"/>
      <c r="B58" s="146" t="s">
        <v>307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7"/>
      <c r="B59" s="146" t="s">
        <v>308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52" t="s">
        <v>276</v>
      </c>
      <c r="H62" s="153"/>
      <c r="I62" s="154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3"/>
      <c r="H63" s="13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a@liburnia.hr"/>
    <hyperlink ref="C20" r:id="rId2" display="www.liburnia.hr"/>
    <hyperlink ref="C50" r:id="rId3" display="biserka.kamenar@libur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64">
      <selection activeCell="K85" sqref="K85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1.421875" style="52" customWidth="1"/>
    <col min="12" max="13" width="9.140625" style="52" customWidth="1"/>
    <col min="14" max="14" width="9.28125" style="52" bestFit="1" customWidth="1"/>
    <col min="15" max="16384" width="9.140625" style="52" customWidth="1"/>
  </cols>
  <sheetData>
    <row r="1" spans="1:11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328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33.75">
      <c r="A4" s="210" t="s">
        <v>59</v>
      </c>
      <c r="B4" s="211"/>
      <c r="C4" s="211"/>
      <c r="D4" s="211"/>
      <c r="E4" s="211"/>
      <c r="F4" s="211"/>
      <c r="G4" s="211"/>
      <c r="H4" s="212"/>
      <c r="I4" s="58" t="s">
        <v>277</v>
      </c>
      <c r="J4" s="59" t="s">
        <v>342</v>
      </c>
      <c r="K4" s="60" t="s">
        <v>319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7">
        <v>2</v>
      </c>
      <c r="J5" s="56">
        <v>3</v>
      </c>
      <c r="K5" s="56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920965502</v>
      </c>
      <c r="K8" s="53">
        <f>K9+K16+K26+K35+K39</f>
        <v>911212322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2386089</v>
      </c>
      <c r="K9" s="53">
        <f>SUM(K10:K15)</f>
        <v>2198227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>
        <v>1041321</v>
      </c>
      <c r="K10" s="7">
        <v>959753</v>
      </c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1272010</v>
      </c>
      <c r="K11" s="7">
        <v>1165716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72758</v>
      </c>
      <c r="K14" s="7">
        <v>72758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915747915</v>
      </c>
      <c r="K16" s="53">
        <f>SUM(K17:K25)</f>
        <v>906182597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111583180</v>
      </c>
      <c r="K17" s="7">
        <v>110689070</v>
      </c>
    </row>
    <row r="18" spans="1:11" ht="12.75">
      <c r="A18" s="213" t="s">
        <v>246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740390843</v>
      </c>
      <c r="K18" s="7">
        <v>726275291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19529442</v>
      </c>
      <c r="K19" s="7">
        <v>18925147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38323783</v>
      </c>
      <c r="K20" s="7">
        <v>36676399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21879</v>
      </c>
      <c r="K22" s="7">
        <v>228766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2417150</v>
      </c>
      <c r="K23" s="7">
        <v>9906286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3481638</v>
      </c>
      <c r="K24" s="7">
        <v>3481638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737920</v>
      </c>
      <c r="K26" s="53">
        <f>SUM(K27:K34)</f>
        <v>737920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/>
      <c r="K27" s="7"/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737920</v>
      </c>
      <c r="K31" s="7">
        <v>737920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/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385100</v>
      </c>
      <c r="K35" s="53">
        <f>SUM(K36:K38)</f>
        <v>385100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385100</v>
      </c>
      <c r="K38" s="7">
        <v>385100</v>
      </c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1708478</v>
      </c>
      <c r="K39" s="7">
        <v>1708478</v>
      </c>
    </row>
    <row r="40" spans="1:11" ht="12.75">
      <c r="A40" s="202" t="s">
        <v>239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77183234</v>
      </c>
      <c r="K40" s="53">
        <f>K41+K49+K56+K64</f>
        <v>85857144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5902438</v>
      </c>
      <c r="K41" s="53">
        <f>SUM(K42:K48)</f>
        <v>6450947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1149427</v>
      </c>
      <c r="K42" s="7">
        <v>2302570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112392</v>
      </c>
      <c r="K45" s="7">
        <v>97634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>
        <v>4050743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4640619</v>
      </c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8659464</v>
      </c>
      <c r="K49" s="53">
        <f>SUM(K50:K55)</f>
        <v>10677002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/>
      <c r="K50" s="7"/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7549836</v>
      </c>
      <c r="K51" s="7">
        <v>6053435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173416</v>
      </c>
      <c r="K53" s="7">
        <v>161388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936212</v>
      </c>
      <c r="K54" s="7">
        <v>4462179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/>
      <c r="K55" s="7"/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>
      <c r="A59" s="213" t="s">
        <v>241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/>
      <c r="K62" s="7"/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4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62621332</v>
      </c>
      <c r="K64" s="7">
        <v>68729195</v>
      </c>
      <c r="N64" s="132"/>
    </row>
    <row r="65" spans="1:11" ht="12.75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785861</v>
      </c>
      <c r="K65" s="7">
        <v>3026511</v>
      </c>
    </row>
    <row r="66" spans="1:11" ht="12.75">
      <c r="A66" s="202" t="s">
        <v>240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998934597</v>
      </c>
      <c r="K66" s="53">
        <f>K7+K8+K40+K65</f>
        <v>1000095977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4452613</v>
      </c>
      <c r="K67" s="8">
        <v>4452613</v>
      </c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01"/>
      <c r="I69" s="3">
        <v>62</v>
      </c>
      <c r="J69" s="54">
        <f>J70+J71+J72+J78+J79+J82+J85</f>
        <v>902542931</v>
      </c>
      <c r="K69" s="54">
        <f>K70+K71+K72+K78+K79+K82+K85</f>
        <v>887089939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968451200</v>
      </c>
      <c r="K70" s="7">
        <v>968451200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562320</v>
      </c>
      <c r="K71" s="7">
        <v>562320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/>
      <c r="K73" s="7"/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/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237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-82866646</v>
      </c>
      <c r="K79" s="53">
        <f>K80-K81</f>
        <v>-66470588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/>
      <c r="K80" s="7"/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82866646</v>
      </c>
      <c r="K81" s="7">
        <v>66470588</v>
      </c>
    </row>
    <row r="82" spans="1:11" ht="12.75">
      <c r="A82" s="213" t="s">
        <v>238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16396057</v>
      </c>
      <c r="K82" s="53">
        <f>K83-K84</f>
        <v>-15452993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16396057</v>
      </c>
      <c r="K83" s="7"/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15452993</v>
      </c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19626669</v>
      </c>
      <c r="K86" s="53">
        <f>SUM(K87:K89)</f>
        <v>19618669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6789875</v>
      </c>
      <c r="K87" s="7">
        <v>6789875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12836794</v>
      </c>
      <c r="K89" s="7">
        <v>12828794</v>
      </c>
    </row>
    <row r="90" spans="1:11" ht="12.75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40530647</v>
      </c>
      <c r="K90" s="53">
        <f>SUM(K91:K99)</f>
        <v>40530647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242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40530647</v>
      </c>
      <c r="K93" s="7">
        <v>40530647</v>
      </c>
    </row>
    <row r="94" spans="1:11" ht="12.75">
      <c r="A94" s="213" t="s">
        <v>243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244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245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34675369</v>
      </c>
      <c r="K100" s="53">
        <f>SUM(K101:K112)</f>
        <v>52191597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/>
      <c r="K101" s="7"/>
    </row>
    <row r="102" spans="1:11" ht="12.75">
      <c r="A102" s="213" t="s">
        <v>242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14324542</v>
      </c>
      <c r="K103" s="7">
        <v>8014158</v>
      </c>
    </row>
    <row r="104" spans="1:11" ht="12.75">
      <c r="A104" s="213" t="s">
        <v>243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2100851</v>
      </c>
      <c r="K104" s="7">
        <v>3429204</v>
      </c>
    </row>
    <row r="105" spans="1:11" ht="12.75">
      <c r="A105" s="213" t="s">
        <v>244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8357640</v>
      </c>
      <c r="K105" s="7">
        <v>15918143</v>
      </c>
    </row>
    <row r="106" spans="1:11" ht="12.75">
      <c r="A106" s="213" t="s">
        <v>245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4942519</v>
      </c>
      <c r="K108" s="7">
        <v>18699762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2441096</v>
      </c>
      <c r="K109" s="7">
        <v>4235667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2508721</v>
      </c>
      <c r="K112" s="7">
        <v>1894663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1558981</v>
      </c>
      <c r="K113" s="7">
        <v>665125</v>
      </c>
    </row>
    <row r="114" spans="1:11" ht="12.75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998934597</v>
      </c>
      <c r="K114" s="53">
        <f>K69+K86+K90+K100+K113</f>
        <v>1000095977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4452613</v>
      </c>
      <c r="K115" s="8">
        <v>4452613</v>
      </c>
    </row>
    <row r="116" spans="1:11" ht="12.75">
      <c r="A116" s="219" t="s">
        <v>309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f>J66-J114</f>
        <v>0</v>
      </c>
      <c r="K118" s="7">
        <f>K66-K114</f>
        <v>0</v>
      </c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f>J67-J115</f>
        <v>0</v>
      </c>
      <c r="K119" s="8">
        <f>K67-K115</f>
        <v>0</v>
      </c>
    </row>
    <row r="120" spans="1:11" ht="12.75">
      <c r="A120" s="238" t="s">
        <v>310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">
      <selection activeCell="M22" sqref="M2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5" t="s">
        <v>154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9" t="s">
        <v>323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0" t="s">
        <v>322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8" t="s">
        <v>278</v>
      </c>
      <c r="J4" s="242" t="s">
        <v>318</v>
      </c>
      <c r="K4" s="242"/>
      <c r="L4" s="242" t="s">
        <v>319</v>
      </c>
      <c r="M4" s="242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01"/>
      <c r="I7" s="3">
        <v>111</v>
      </c>
      <c r="J7" s="54">
        <f>SUM(J8:J9)</f>
        <v>15064368</v>
      </c>
      <c r="K7" s="54">
        <f>SUM(K8:K9)</f>
        <v>15064368</v>
      </c>
      <c r="L7" s="54">
        <f>SUM(L8:L9)</f>
        <v>47033276</v>
      </c>
      <c r="M7" s="54">
        <f>SUM(M8:M9)</f>
        <v>47033276</v>
      </c>
    </row>
    <row r="8" spans="1:13" ht="12.75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12515391</v>
      </c>
      <c r="K8" s="7">
        <v>12515391</v>
      </c>
      <c r="L8" s="7">
        <v>16018066</v>
      </c>
      <c r="M8" s="7">
        <v>16018066</v>
      </c>
    </row>
    <row r="9" spans="1:13" ht="12.75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2548977</v>
      </c>
      <c r="K9" s="7">
        <v>2548977</v>
      </c>
      <c r="L9" s="7">
        <v>31015210</v>
      </c>
      <c r="M9" s="7">
        <v>31015210</v>
      </c>
    </row>
    <row r="10" spans="1:13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35176443</v>
      </c>
      <c r="K10" s="53">
        <f>K11+K12+K16+K20+K21+K22+K25+K26</f>
        <v>35176443</v>
      </c>
      <c r="L10" s="53">
        <f>L11+L12+L16+L20+L21+L22+L25+L26</f>
        <v>62739132.07</v>
      </c>
      <c r="M10" s="53">
        <f>M11+M12+M16+M20+M21+M22+M25+M26</f>
        <v>62739132</v>
      </c>
    </row>
    <row r="11" spans="1:13" ht="12.75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8688088</v>
      </c>
      <c r="K12" s="53">
        <f>SUM(K13:K15)</f>
        <v>8688088</v>
      </c>
      <c r="L12" s="53">
        <f>SUM(L13:L15)</f>
        <v>8328458</v>
      </c>
      <c r="M12" s="53">
        <f>SUM(M13:M15)</f>
        <v>8328458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2260604</v>
      </c>
      <c r="K13" s="7">
        <v>2260604</v>
      </c>
      <c r="L13" s="7">
        <v>2172639</v>
      </c>
      <c r="M13" s="7">
        <v>2172639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18499</v>
      </c>
      <c r="K14" s="7">
        <v>18499</v>
      </c>
      <c r="L14" s="7">
        <v>31085</v>
      </c>
      <c r="M14" s="7">
        <v>31085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6408985</v>
      </c>
      <c r="K15" s="7">
        <v>6408985</v>
      </c>
      <c r="L15" s="7">
        <v>6124734</v>
      </c>
      <c r="M15" s="7">
        <v>6124734</v>
      </c>
    </row>
    <row r="16" spans="1:13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14969949</v>
      </c>
      <c r="K16" s="53">
        <f>SUM(K17:K19)</f>
        <v>14969949</v>
      </c>
      <c r="L16" s="53">
        <f>SUM(L17:L19)</f>
        <v>13959253</v>
      </c>
      <c r="M16" s="53">
        <f>SUM(M17:M19)</f>
        <v>13959253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8799615</v>
      </c>
      <c r="K17" s="7">
        <v>8799615</v>
      </c>
      <c r="L17" s="7">
        <v>8350967</v>
      </c>
      <c r="M17" s="7">
        <v>8350967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3990522</v>
      </c>
      <c r="K18" s="7">
        <v>3990522</v>
      </c>
      <c r="L18" s="7">
        <v>3775465</v>
      </c>
      <c r="M18" s="7">
        <v>3775465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2179812</v>
      </c>
      <c r="K19" s="7">
        <v>2179812</v>
      </c>
      <c r="L19" s="7">
        <v>1832821</v>
      </c>
      <c r="M19" s="7">
        <v>1832821</v>
      </c>
    </row>
    <row r="20" spans="1:13" ht="12.75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8269325</v>
      </c>
      <c r="K20" s="7">
        <v>8269325</v>
      </c>
      <c r="L20" s="7">
        <v>14675494</v>
      </c>
      <c r="M20" s="7">
        <v>14675494</v>
      </c>
    </row>
    <row r="21" spans="1:13" ht="12.75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3217989</v>
      </c>
      <c r="K21" s="7">
        <v>3217989</v>
      </c>
      <c r="L21" s="7">
        <v>10735175.07</v>
      </c>
      <c r="M21" s="7">
        <v>10735175</v>
      </c>
    </row>
    <row r="22" spans="1:13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31092</v>
      </c>
      <c r="K22" s="53">
        <f>SUM(K23:K24)</f>
        <v>31092</v>
      </c>
      <c r="L22" s="53">
        <f>SUM(L23:L24)</f>
        <v>40752</v>
      </c>
      <c r="M22" s="53">
        <f>SUM(M23:M24)</f>
        <v>40752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31092</v>
      </c>
      <c r="K24" s="7">
        <v>31092</v>
      </c>
      <c r="L24" s="7">
        <v>40752</v>
      </c>
      <c r="M24" s="7">
        <v>40752</v>
      </c>
    </row>
    <row r="25" spans="1:13" ht="12.75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>
        <v>15000000</v>
      </c>
      <c r="M25" s="7">
        <v>15000000</v>
      </c>
    </row>
    <row r="26" spans="1:13" ht="12.75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/>
      <c r="K26" s="7"/>
      <c r="L26" s="7"/>
      <c r="M26" s="7"/>
    </row>
    <row r="27" spans="1:13" ht="12.75">
      <c r="A27" s="202" t="s">
        <v>213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462242</v>
      </c>
      <c r="K27" s="53">
        <f>SUM(K28:K32)</f>
        <v>462242</v>
      </c>
      <c r="L27" s="53">
        <f>SUM(L28:L32)</f>
        <v>876511</v>
      </c>
      <c r="M27" s="53">
        <f>SUM(M28:M32)</f>
        <v>876511</v>
      </c>
    </row>
    <row r="28" spans="1:13" ht="12.75">
      <c r="A28" s="202" t="s">
        <v>226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/>
      <c r="K28" s="7"/>
      <c r="L28" s="7"/>
      <c r="M28" s="7"/>
    </row>
    <row r="29" spans="1:13" ht="12.75">
      <c r="A29" s="202" t="s">
        <v>155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462242</v>
      </c>
      <c r="K29" s="7">
        <v>462242</v>
      </c>
      <c r="L29" s="7">
        <v>876511</v>
      </c>
      <c r="M29" s="7">
        <v>876511</v>
      </c>
    </row>
    <row r="30" spans="1:13" ht="12.75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222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5" customHeight="1">
      <c r="A33" s="202" t="s">
        <v>346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747107</v>
      </c>
      <c r="K33" s="53">
        <f>SUM(K34:K37)</f>
        <v>747107</v>
      </c>
      <c r="L33" s="53">
        <f>SUM(L34:L37)</f>
        <v>623648</v>
      </c>
      <c r="M33" s="53">
        <f>SUM(M34:M37)</f>
        <v>623648</v>
      </c>
    </row>
    <row r="34" spans="1:13" ht="12.75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12.75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747107</v>
      </c>
      <c r="K35" s="7">
        <v>747107</v>
      </c>
      <c r="L35" s="7">
        <v>623648</v>
      </c>
      <c r="M35" s="7">
        <v>623648</v>
      </c>
    </row>
    <row r="36" spans="1:13" ht="12.75">
      <c r="A36" s="202" t="s">
        <v>223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>
      <c r="A38" s="202" t="s">
        <v>195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196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224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225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214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15526610</v>
      </c>
      <c r="K42" s="53">
        <f>K7+K27+K38+K40</f>
        <v>15526610</v>
      </c>
      <c r="L42" s="53">
        <f>L7+L27+L38+L40</f>
        <v>47909787</v>
      </c>
      <c r="M42" s="53">
        <f>M7+M27+M38+M40</f>
        <v>47909787</v>
      </c>
    </row>
    <row r="43" spans="1:13" ht="12.75">
      <c r="A43" s="202" t="s">
        <v>215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35923550</v>
      </c>
      <c r="K43" s="53">
        <f>K10+K33+K39+K41</f>
        <v>35923550</v>
      </c>
      <c r="L43" s="53">
        <f>L10+L33+L39+L41</f>
        <v>63362780.07</v>
      </c>
      <c r="M43" s="53">
        <f>M10+M33+M39+M41</f>
        <v>63362780</v>
      </c>
    </row>
    <row r="44" spans="1:13" ht="12.75">
      <c r="A44" s="202" t="s">
        <v>235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-20396940</v>
      </c>
      <c r="K44" s="53">
        <f>K42-K43</f>
        <v>-20396940</v>
      </c>
      <c r="L44" s="53">
        <f>L42-L43</f>
        <v>-15452993.07</v>
      </c>
      <c r="M44" s="53">
        <f>M42-M43</f>
        <v>-15452993</v>
      </c>
    </row>
    <row r="45" spans="1:13" ht="12.75">
      <c r="A45" s="222" t="s">
        <v>217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2" t="s">
        <v>218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20396940</v>
      </c>
      <c r="K46" s="53">
        <f>IF(K43&gt;K42,K43-K42,0)</f>
        <v>20396940</v>
      </c>
      <c r="L46" s="53">
        <f>IF(L43&gt;L42,L43-L42,0)</f>
        <v>15452993.07</v>
      </c>
      <c r="M46" s="53">
        <f>IF(M43&gt;M42,M43-M42,0)</f>
        <v>15452993</v>
      </c>
    </row>
    <row r="47" spans="1:13" ht="12.75">
      <c r="A47" s="202" t="s">
        <v>216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236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-20396940</v>
      </c>
      <c r="K48" s="53">
        <f>K44-K47</f>
        <v>-20396940</v>
      </c>
      <c r="L48" s="53">
        <f>L44-L47</f>
        <v>-15452993.07</v>
      </c>
      <c r="M48" s="53">
        <f>M44-M47</f>
        <v>-15452993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219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20396940</v>
      </c>
      <c r="K50" s="61">
        <f>IF(K48&lt;0,-K48,0)</f>
        <v>20396940</v>
      </c>
      <c r="L50" s="61">
        <f>IF(L48&lt;0,-L48,0)</f>
        <v>15452993.07</v>
      </c>
      <c r="M50" s="61">
        <f>IF(M48&lt;0,-M48,0)</f>
        <v>15452993</v>
      </c>
    </row>
    <row r="51" spans="1:13" ht="12.75" customHeight="1">
      <c r="A51" s="219" t="s">
        <v>311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233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234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9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f>J48</f>
        <v>-20396940</v>
      </c>
      <c r="K56" s="6">
        <f>K48</f>
        <v>-20396940</v>
      </c>
      <c r="L56" s="6">
        <f>L48</f>
        <v>-15452993.07</v>
      </c>
      <c r="M56" s="6">
        <f>M48</f>
        <v>-15452993</v>
      </c>
    </row>
    <row r="57" spans="1:13" ht="12.75">
      <c r="A57" s="202" t="s">
        <v>220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227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228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229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230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231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232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221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194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-20396940</v>
      </c>
      <c r="K67" s="61">
        <f>K56+K66</f>
        <v>-20396940</v>
      </c>
      <c r="L67" s="61">
        <f>L56+L66</f>
        <v>-15452993.07</v>
      </c>
      <c r="M67" s="61">
        <f>M56+M66</f>
        <v>-15452993</v>
      </c>
    </row>
    <row r="68" spans="1:13" ht="12.75" customHeight="1">
      <c r="A68" s="253" t="s">
        <v>312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3" t="s">
        <v>233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50" t="s">
        <v>234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110" zoomScaleSheetLayoutView="110" zoomScalePageLayoutView="0" workbookViewId="0" topLeftCell="A10">
      <selection activeCell="K18" sqref="K18"/>
    </sheetView>
  </sheetViews>
  <sheetFormatPr defaultColWidth="9.140625" defaultRowHeight="12.75"/>
  <cols>
    <col min="1" max="7" width="9.140625" style="52" customWidth="1"/>
    <col min="8" max="8" width="0.5625" style="52" customWidth="1"/>
    <col min="9" max="9" width="9.140625" style="52" customWidth="1"/>
    <col min="10" max="11" width="9.421875" style="52" bestFit="1" customWidth="1"/>
    <col min="12" max="12" width="9.140625" style="52" customWidth="1"/>
    <col min="13" max="13" width="12.8515625" style="52" hidden="1" customWidth="1"/>
    <col min="14" max="14" width="9.140625" style="52" customWidth="1"/>
    <col min="15" max="15" width="9.28125" style="52" bestFit="1" customWidth="1"/>
    <col min="16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344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278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282</v>
      </c>
      <c r="K5" s="69" t="s">
        <v>283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-20396940</v>
      </c>
      <c r="K7" s="7">
        <v>-15452993</v>
      </c>
    </row>
    <row r="8" spans="1:13" ht="1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8269325</v>
      </c>
      <c r="K8" s="7">
        <v>14675494</v>
      </c>
      <c r="M8" s="130"/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>
        <v>221036</v>
      </c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/>
      <c r="K12" s="7"/>
    </row>
    <row r="13" spans="1:11" ht="12.75">
      <c r="A13" s="202" t="s">
        <v>157</v>
      </c>
      <c r="B13" s="203"/>
      <c r="C13" s="203"/>
      <c r="D13" s="203"/>
      <c r="E13" s="203"/>
      <c r="F13" s="203"/>
      <c r="G13" s="203"/>
      <c r="H13" s="203"/>
      <c r="I13" s="1">
        <v>7</v>
      </c>
      <c r="J13" s="64">
        <f>SUM(J7:J12)</f>
        <v>-11906579</v>
      </c>
      <c r="K13" s="53">
        <f>SUM(K7:K12)</f>
        <v>-777499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>
        <v>1921201</v>
      </c>
      <c r="K15" s="7">
        <v>3525967</v>
      </c>
    </row>
    <row r="16" spans="1:13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>
        <v>2455195</v>
      </c>
      <c r="M16" s="132">
        <f>K16+M50</f>
        <v>2455195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4974961</v>
      </c>
      <c r="K17" s="7">
        <f>5633736+2352375</f>
        <v>7986111</v>
      </c>
    </row>
    <row r="18" spans="1:11" ht="12.75">
      <c r="A18" s="202" t="s">
        <v>158</v>
      </c>
      <c r="B18" s="203"/>
      <c r="C18" s="203"/>
      <c r="D18" s="203"/>
      <c r="E18" s="203"/>
      <c r="F18" s="203"/>
      <c r="G18" s="203"/>
      <c r="H18" s="203"/>
      <c r="I18" s="1">
        <v>12</v>
      </c>
      <c r="J18" s="64">
        <f>SUM(J14:J17)</f>
        <v>6896162</v>
      </c>
      <c r="K18" s="53">
        <f>SUM(K14:K17)</f>
        <v>13967273</v>
      </c>
    </row>
    <row r="19" spans="1:11" ht="12.75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64">
        <f>IF(J18&gt;J13,J18-J13,0)</f>
        <v>18802741</v>
      </c>
      <c r="K20" s="53">
        <f>IF(K18&gt;K13,K18-K13,0)</f>
        <v>14744772</v>
      </c>
    </row>
    <row r="21" spans="1:11" ht="12.75">
      <c r="A21" s="219" t="s">
        <v>159</v>
      </c>
      <c r="B21" s="230"/>
      <c r="C21" s="230"/>
      <c r="D21" s="230"/>
      <c r="E21" s="230"/>
      <c r="F21" s="230"/>
      <c r="G21" s="230"/>
      <c r="H21" s="230"/>
      <c r="I21" s="264"/>
      <c r="J21" s="264"/>
      <c r="K21" s="265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>
        <v>35000000</v>
      </c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442787</v>
      </c>
      <c r="K24" s="7">
        <v>816340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3" ht="15">
      <c r="A27" s="202" t="s">
        <v>168</v>
      </c>
      <c r="B27" s="203"/>
      <c r="C27" s="203"/>
      <c r="D27" s="203"/>
      <c r="E27" s="203"/>
      <c r="F27" s="203"/>
      <c r="G27" s="203"/>
      <c r="H27" s="203"/>
      <c r="I27" s="1">
        <v>20</v>
      </c>
      <c r="J27" s="64">
        <f>SUM(J22:J26)</f>
        <v>442787</v>
      </c>
      <c r="K27" s="53">
        <f>SUM(K22:K26)</f>
        <v>35816340</v>
      </c>
      <c r="M27" s="131"/>
    </row>
    <row r="28" spans="1:15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6191609</v>
      </c>
      <c r="K28" s="7">
        <v>8691705</v>
      </c>
      <c r="O28" s="132"/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64">
        <f>SUM(J28:J30)</f>
        <v>6191609</v>
      </c>
      <c r="K31" s="53">
        <f>SUM(K28:K30)</f>
        <v>8691705</v>
      </c>
    </row>
    <row r="32" spans="1:11" ht="12.75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IF(J27&gt;J31,J27-J31,0)</f>
        <v>0</v>
      </c>
      <c r="K32" s="53">
        <f>IF(K27&gt;K31,K27-K31,0)</f>
        <v>27124635</v>
      </c>
    </row>
    <row r="33" spans="1:11" ht="12.75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IF(J31&gt;J27,J31-J27,0)</f>
        <v>5748822</v>
      </c>
      <c r="K33" s="53">
        <f>IF(K31&gt;K27,K31-K27,0)</f>
        <v>0</v>
      </c>
    </row>
    <row r="34" spans="1:11" ht="12.75">
      <c r="A34" s="219" t="s">
        <v>160</v>
      </c>
      <c r="B34" s="230"/>
      <c r="C34" s="230"/>
      <c r="D34" s="230"/>
      <c r="E34" s="230"/>
      <c r="F34" s="230"/>
      <c r="G34" s="230"/>
      <c r="H34" s="230"/>
      <c r="I34" s="264"/>
      <c r="J34" s="264"/>
      <c r="K34" s="265"/>
    </row>
    <row r="35" spans="1:13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  <c r="M35" s="132">
        <f>K32-K44</f>
        <v>20852635</v>
      </c>
    </row>
    <row r="36" spans="1:13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  <c r="M36" s="132">
        <f>M35-K50</f>
        <v>14744772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64">
        <f>SUM(J35:J37)</f>
        <v>0</v>
      </c>
      <c r="K38" s="53">
        <f>SUM(K35:K37)</f>
        <v>0</v>
      </c>
    </row>
    <row r="39" spans="1:13" ht="1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>
        <v>6247078</v>
      </c>
      <c r="K39" s="7">
        <v>6272000</v>
      </c>
      <c r="M39" s="129"/>
    </row>
    <row r="40" spans="1:13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  <c r="M40" s="52">
        <f>29583146-6272000</f>
        <v>23311146</v>
      </c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3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  <c r="M42" s="132">
        <f>M40-K50</f>
        <v>17203283</v>
      </c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64">
        <f>SUM(J39:J43)</f>
        <v>6247078</v>
      </c>
      <c r="K44" s="53">
        <f>SUM(K39:K43)</f>
        <v>6272000</v>
      </c>
    </row>
    <row r="45" spans="1:11" ht="12.75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IF(J44&gt;J38,J44-J38,0)</f>
        <v>6247078</v>
      </c>
      <c r="K46" s="53">
        <f>IF(K44&gt;K38,K44-K38,0)</f>
        <v>6272000</v>
      </c>
    </row>
    <row r="47" spans="1:15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6107863</v>
      </c>
      <c r="O47" s="132" t="s">
        <v>324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IF(J20-J19+J33-J32+J46-J45&gt;0,J20-J19+J33-J32+J46-J45,0)</f>
        <v>30798641</v>
      </c>
      <c r="K48" s="53">
        <f>IF(K20-K19+K33-K32+K46-K45&gt;0,K20-K19+K33-K32+K46-K45,0)</f>
        <v>0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57124411</v>
      </c>
      <c r="K49" s="7">
        <v>62621332</v>
      </c>
    </row>
    <row r="50" spans="1:13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>
        <v>6107863</v>
      </c>
      <c r="M50" s="132">
        <f>K47-K50</f>
        <v>0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30798641</v>
      </c>
      <c r="K51" s="7"/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5">
        <f>J49+J50-J51</f>
        <v>26325770</v>
      </c>
      <c r="K52" s="61">
        <f>K49+K50-K51</f>
        <v>68729195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278</v>
      </c>
      <c r="J4" s="67" t="s">
        <v>318</v>
      </c>
      <c r="K4" s="67" t="s">
        <v>319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282</v>
      </c>
      <c r="K5" s="73" t="s">
        <v>283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198</v>
      </c>
      <c r="B12" s="203"/>
      <c r="C12" s="203"/>
      <c r="D12" s="203"/>
      <c r="E12" s="203"/>
      <c r="F12" s="203"/>
      <c r="G12" s="203"/>
      <c r="H12" s="20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30"/>
      <c r="C22" s="230"/>
      <c r="D22" s="230"/>
      <c r="E22" s="230"/>
      <c r="F22" s="230"/>
      <c r="G22" s="230"/>
      <c r="H22" s="230"/>
      <c r="I22" s="264"/>
      <c r="J22" s="264"/>
      <c r="K22" s="265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320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321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30"/>
      <c r="C35" s="230"/>
      <c r="D35" s="230"/>
      <c r="E35" s="230"/>
      <c r="F35" s="230"/>
      <c r="G35" s="230"/>
      <c r="H35" s="230"/>
      <c r="I35" s="264">
        <v>0</v>
      </c>
      <c r="J35" s="264"/>
      <c r="K35" s="265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2" t="s">
        <v>162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2" t="s">
        <v>163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161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9.140625" style="76" customWidth="1"/>
    <col min="7" max="7" width="2.00390625" style="76" customWidth="1"/>
    <col min="8" max="8" width="9.140625" style="76" hidden="1" customWidth="1"/>
    <col min="9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9" t="s">
        <v>280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</row>
    <row r="2" spans="1:12" ht="15.75">
      <c r="A2" s="42"/>
      <c r="B2" s="74"/>
      <c r="C2" s="289" t="s">
        <v>281</v>
      </c>
      <c r="D2" s="289"/>
      <c r="E2" s="128" t="s">
        <v>345</v>
      </c>
      <c r="F2" s="43" t="s">
        <v>249</v>
      </c>
      <c r="G2" s="292" t="s">
        <v>325</v>
      </c>
      <c r="H2" s="292"/>
      <c r="I2" s="292"/>
      <c r="J2" s="74"/>
      <c r="K2" s="74"/>
      <c r="L2" s="77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80" t="s">
        <v>304</v>
      </c>
      <c r="J3" s="81" t="s">
        <v>150</v>
      </c>
      <c r="K3" s="81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3">
        <v>2</v>
      </c>
      <c r="J4" s="82" t="s">
        <v>282</v>
      </c>
      <c r="K4" s="82" t="s">
        <v>283</v>
      </c>
    </row>
    <row r="5" spans="1:11" ht="12.75">
      <c r="A5" s="281" t="s">
        <v>284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968451200</v>
      </c>
      <c r="K5" s="45">
        <v>968451200</v>
      </c>
    </row>
    <row r="6" spans="1:11" ht="12.75">
      <c r="A6" s="281" t="s">
        <v>285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295201</v>
      </c>
      <c r="K6" s="46">
        <v>562320</v>
      </c>
    </row>
    <row r="7" spans="1:11" ht="12.75">
      <c r="A7" s="281" t="s">
        <v>286</v>
      </c>
      <c r="B7" s="282"/>
      <c r="C7" s="282"/>
      <c r="D7" s="282"/>
      <c r="E7" s="282"/>
      <c r="F7" s="282"/>
      <c r="G7" s="282"/>
      <c r="H7" s="282"/>
      <c r="I7" s="44">
        <v>3</v>
      </c>
      <c r="J7" s="46"/>
      <c r="K7" s="46"/>
    </row>
    <row r="8" spans="1:11" ht="12.75">
      <c r="A8" s="281" t="s">
        <v>287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-82857038</v>
      </c>
      <c r="K8" s="46">
        <v>-66470588</v>
      </c>
    </row>
    <row r="9" spans="1:11" ht="12.75">
      <c r="A9" s="281" t="s">
        <v>288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-20396940</v>
      </c>
      <c r="K9" s="46">
        <v>-15452993</v>
      </c>
    </row>
    <row r="10" spans="1:11" ht="12.75">
      <c r="A10" s="281" t="s">
        <v>289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7" t="s">
        <v>324</v>
      </c>
    </row>
    <row r="11" spans="1:11" ht="12.75">
      <c r="A11" s="281" t="s">
        <v>290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291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292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3" t="s">
        <v>293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8">
        <f>SUM(J5:J13)</f>
        <v>865492423</v>
      </c>
      <c r="K14" s="78">
        <f>SUM(K5:K13)</f>
        <v>887089939</v>
      </c>
    </row>
    <row r="15" spans="1:11" ht="12.75">
      <c r="A15" s="281" t="s">
        <v>294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295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296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297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298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299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300</v>
      </c>
      <c r="B21" s="284"/>
      <c r="C21" s="284"/>
      <c r="D21" s="284"/>
      <c r="E21" s="284"/>
      <c r="F21" s="284"/>
      <c r="G21" s="284"/>
      <c r="H21" s="284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301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302</v>
      </c>
      <c r="B24" s="276"/>
      <c r="C24" s="276"/>
      <c r="D24" s="276"/>
      <c r="E24" s="276"/>
      <c r="F24" s="276"/>
      <c r="G24" s="276"/>
      <c r="H24" s="276"/>
      <c r="I24" s="48">
        <v>19</v>
      </c>
      <c r="J24" s="79"/>
      <c r="K24" s="79"/>
    </row>
    <row r="25" spans="1:11" ht="30" customHeight="1">
      <c r="A25" s="277" t="s">
        <v>303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A3:H3"/>
    <mergeCell ref="A4:H4"/>
    <mergeCell ref="A5:H5"/>
    <mergeCell ref="A6:H6"/>
    <mergeCell ref="G2:I2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G65536 J1:IV65536 H1:I1 H3:I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279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2013-04-16T11:32:56Z</cp:lastPrinted>
  <dcterms:created xsi:type="dcterms:W3CDTF">2008-10-17T11:51:54Z</dcterms:created>
  <dcterms:modified xsi:type="dcterms:W3CDTF">2013-04-16T14:02:49Z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