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<sst xmlns="http://schemas.openxmlformats.org/spreadsheetml/2006/main" count="395" uniqueCount="348">
  <si>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</si>
  <si>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</si>
  <si>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</si>
  <si>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</si>
  <si>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</si>
  <si>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</si>
  <si>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</si>
  <si>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</si>
  <si>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</si>
  <si>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</si>
  <si>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</si>
  <si>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</si>
  <si>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</si>
  <si>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</si>
  <si>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</si>
  <si>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</si>
  <si>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</si>
  <si>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</si>
  <si>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</si>
  <si>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</si>
  <si>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</si>
  <si>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</si>
  <si>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</si>
  <si>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</si>
  <si>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</si>
  <si>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</si>
  <si>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</si>
  <si>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</si>
  <si>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</si>
  <si>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</si>
  <si>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</si>
  <si>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</si>
  <si>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</si>
  <si>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</si>
  <si>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</si>
  <si>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</si>
  <si>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</si>
  <si>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</si>
  <si>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</si>
  <si>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</si>
  <si>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</si>
  <si>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</si>
  <si>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</si>
  <si>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</si>
  <si>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</si>
  <si>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</si>
  <si>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</si>
  <si>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</si>
  <si>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</si>
  <si>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</si>
  <si>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</si>
  <si>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</si>
  <si>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</si>
  <si>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</si>
  <si>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</si>
  <si>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</si>
  <si>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</si>
  <si>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</si>
  <si>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</si>
  <si>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</si>
  <si>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</si>
  <si>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</si>
  <si>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</si>
  <si>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</si>
  <si>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</si>
  <si>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</si>
  <si>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</si>
  <si>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</si>
  <si>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</si>
  <si>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</si>
  <si>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</si>
  <si>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</si>
  <si>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</si>
  <si>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</si>
  <si>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</si>
  <si>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</si>
  <si>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</si>
  <si>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</si>
  <si>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</si>
  <si>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</si>
  <si>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</si>
  <si>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</si>
  <si>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</si>
  <si>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</si>
  <si>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</si>
  <si>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</si>
  <si>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</si>
  <si>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</si>
  <si>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</si>
  <si>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</si>
  <si>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</si>
  <si>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</si>
  <si>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</si>
  <si>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</si>
  <si>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</si>
  <si>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</si>
  <si>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</si>
  <si>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</si>
  <si>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</si>
  <si>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</si>
  <si>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</si>
  <si>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</si>
  <si>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</si>
  <si>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</si>
  <si>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</si>
  <si>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</si>
  <si>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</si>
  <si>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</si>
  <si>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</si>
  <si>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</si>
  <si>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</si>
  <si>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</si>
  <si>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</si>
  <si>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</si>
  <si>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</si>
  <si>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</si>
  <si>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</si>
  <si>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</si>
  <si>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</si>
  <si>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</si>
  <si>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</si>
  <si>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</si>
  <si>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</si>
  <si>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</si>
  <si>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</si>
  <si>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</si>
  <si>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</si>
  <si>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</si>
  <si>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</si>
  <si>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</si>
  <si>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</si>
  <si>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</si>
  <si>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</si>
  <si>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</si>
  <si>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</si>
  <si>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</si>
  <si>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</si>
  <si>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</si>
  <si>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</si>
  <si>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</si>
  <si>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</si>
  <si>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</si>
  <si>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</si>
  <si>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</si>
  <si>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</si>
  <si>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</si>
  <si>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</si>
  <si>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</si>
  <si>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</si>
  <si>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</si>
  <si>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</si>
  <si>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</si>
  <si>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</si>
  <si>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</si>
  <si>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</si>
  <si>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</si>
  <si>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</si>
  <si>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</si>
  <si>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</si>
  <si>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</si>
  <si>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</si>
  <si>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</si>
  <si>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</si>
  <si>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</si>
  <si>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</si>
  <si>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</si>
  <si>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</si>
  <si>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</si>
  <si>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</si>
  <si>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</si>
  <si>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</si>
  <si>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</si>
  <si>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</si>
  <si>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</si>
  <si>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</si>
  <si>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</si>
  <si>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</si>
  <si>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</si>
  <si>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</si>
  <si>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</si>
  <si>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</si>
  <si>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</si>
  <si>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</si>
  <si>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</si>
  <si>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</si>
  <si>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</si>
  <si>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</si>
  <si>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</si>
  <si>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</si>
  <si>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</si>
  <si>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</si>
  <si>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</si>
  <si>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</si>
  <si>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</si>
  <si>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</si>
  <si>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</si>
  <si>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</si>
  <si>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</si>
  <si>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</si>
  <si>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</si>
  <si>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</si>
  <si>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</si>
  <si>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</si>
  <si>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</si>
  <si>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</si>
  <si>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</si>
  <si>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</si>
  <si>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</si>
  <si>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</si>
  <si>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</si>
  <si>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</si>
  <si>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</si>
  <si>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</si>
  <si>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</si>
  <si>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</si>
  <si>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</si>
  <si>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</si>
  <si>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</si>
  <si>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</si>
  <si>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</si>
  <si>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</si>
  <si>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</si>
  <si>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</si>
  <si>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</si>
  <si>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</si>
  <si>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</si>
  <si>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</si>
  <si>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</si>
  <si>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</si>
  <si>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</si>
  <si>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</si>
  <si>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</si>
  <si>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</si>
  <si>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</si>
  <si>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</si>
  <si>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</si>
  <si>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</si>
  <si>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</si>
  <si>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</si>
  <si>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</si>
  <si>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</si>
  <si>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</si>
  <si>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</si>
  <si>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</si>
  <si>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</si>
  <si>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</si>
  <si>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</si>
  <si>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</si>
  <si>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</si>
  <si>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</si>
  <si>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</si>
  <si>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</si>
  <si>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</si>
  <si>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</si>
  <si>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</si>
  <si>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</si>
  <si>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</si>
  <si>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</si>
  <si>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</si>
  <si>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</si>
  <si>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</si>
  <si>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</si>
  <si>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</si>
  <si>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</si>
  <si>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</si>
  <si>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</si>
  <si>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</si>
  <si>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</si>
  <si>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</si>
  <si>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</si>
  <si>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</si>
  <si>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</si>
  <si>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</si>
  <si>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</si>
  <si>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</si>
  <si>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</si>
  <si>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</si>
  <si>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</si>
  <si>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</si>
  <si>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</si>
  <si>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</si>
  <si>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</si>
  <si>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</si>
  <si>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</si>
  <si>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</si>
  <si>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</si>
  <si>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</si>
  <si>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</si>
  <si>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</si>
  <si>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</si>
  <si>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</si>
  <si>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</si>
  <si>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</si>
  <si>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</si>
  <si>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</si>
  <si>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</si>
  <si>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</si>
  <si>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</si>
  <si>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</si>
  <si>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</si>
  <si>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</si>
  <si>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</si>
  <si>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</si>
  <si>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</si>
  <si>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</si>
  <si>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</si>
  <si>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</si>
  <si>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</si>
  <si>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</si>
  <si>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</si>
  <si>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</si>
  <si>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</si>
  <si>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</si>
  <si>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</si>
  <si>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</si>
  <si>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</si>
  <si>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</si>
  <si>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</si>
  <si>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</si>
  <si>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</si>
  <si>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</si>
  <si>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</si>
  <si>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</si>
  <si>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</si>
  <si>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01.01.2012.</t>
  </si>
  <si>
    <t>31.12.2012.</t>
  </si>
  <si>
    <t>03166619</t>
  </si>
  <si>
    <t>040008080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</si>
  <si>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</si>
  <si>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</si>
  <si>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</si>
  <si>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</si>
  <si>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</si>
  <si>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</si>
  <si>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PRIMORSKO GORANSKA</t>
  </si>
  <si>
    <t>NE</t>
  </si>
  <si>
    <t>5510</t>
  </si>
  <si>
    <t>Kamenar Biserka</t>
  </si>
  <si>
    <t>051/710-995</t>
  </si>
  <si>
    <t>051/710-404</t>
  </si>
  <si>
    <t>biserka.kamenar@liburnia.hr</t>
  </si>
  <si>
    <r>
      <t xml:space="preserve">Obveznik:  </t>
    </r>
    <r>
      <rPr>
        <b/>
        <u val="single"/>
        <sz val="10"/>
        <rFont val="Arial"/>
        <family val="2"/>
      </rPr>
      <t>LIBURNIA RIVIERA HOTELI d.d. OPATIJA</t>
    </r>
  </si>
  <si>
    <t>stanje na dan 31.12.2012.</t>
  </si>
  <si>
    <r>
      <t xml:space="preserve">u razdoblju </t>
    </r>
    <r>
      <rPr>
        <b/>
        <u val="single"/>
        <sz val="10"/>
        <rFont val="Arial"/>
        <family val="2"/>
      </rPr>
      <t>01.01.2012</t>
    </r>
    <r>
      <rPr>
        <b/>
        <sz val="10"/>
        <rFont val="Arial"/>
        <family val="2"/>
      </rPr>
      <t xml:space="preserve"> .do </t>
    </r>
    <r>
      <rPr>
        <b/>
        <u val="single"/>
        <sz val="10"/>
        <rFont val="Arial"/>
        <family val="2"/>
      </rPr>
      <t>31.12.2012.</t>
    </r>
  </si>
  <si>
    <r>
      <t xml:space="preserve">Obveznik: </t>
    </r>
    <r>
      <rPr>
        <b/>
        <u val="single"/>
        <sz val="10"/>
        <rFont val="Arial"/>
        <family val="2"/>
      </rPr>
      <t>LIBURNIA RIVIERA HOTELI d.d. OPATIJA</t>
    </r>
  </si>
  <si>
    <r>
      <t xml:space="preserve">Obveznik:     </t>
    </r>
    <r>
      <rPr>
        <b/>
        <u val="single"/>
        <sz val="8"/>
        <rFont val="Arial"/>
        <family val="2"/>
      </rPr>
      <t>LIBURNIA RIVIERA HOTELI d.d. OPATIJA</t>
    </r>
  </si>
  <si>
    <r>
      <t xml:space="preserve">u razdoblju  </t>
    </r>
    <r>
      <rPr>
        <b/>
        <u val="single"/>
        <sz val="10"/>
        <rFont val="Arial"/>
        <family val="2"/>
      </rPr>
      <t>01.01.2012.</t>
    </r>
    <r>
      <rPr>
        <b/>
        <sz val="10"/>
        <rFont val="Arial"/>
        <family val="2"/>
      </rPr>
      <t xml:space="preserve"> do  </t>
    </r>
    <r>
      <rPr>
        <b/>
        <u val="single"/>
        <sz val="10"/>
        <rFont val="Arial"/>
        <family val="2"/>
      </rPr>
      <t>31.12.2012.</t>
    </r>
  </si>
  <si>
    <t>Šehanović Igor,   Ferlan Robert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</si>
</sst>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0" borderId="8" applyNumberFormat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B56" sqref="B5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326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327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328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329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51410</v>
      </c>
      <c r="D14" s="140"/>
      <c r="E14" s="31"/>
      <c r="F14" s="132" t="s">
        <v>330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331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332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333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302</v>
      </c>
      <c r="D22" s="132"/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8</v>
      </c>
      <c r="D24" s="132" t="s">
        <v>334</v>
      </c>
      <c r="E24" s="133"/>
      <c r="F24" s="133"/>
      <c r="G24" s="134"/>
      <c r="H24" s="38" t="s">
        <v>270</v>
      </c>
      <c r="I24" s="48">
        <v>658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335</v>
      </c>
      <c r="D26" s="50"/>
      <c r="E26" s="22"/>
      <c r="F26" s="51"/>
      <c r="G26" s="127" t="s">
        <v>273</v>
      </c>
      <c r="H26" s="128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337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338</v>
      </c>
      <c r="D48" s="161"/>
      <c r="E48" s="162"/>
      <c r="F48" s="32"/>
      <c r="G48" s="38" t="s">
        <v>281</v>
      </c>
      <c r="H48" s="160" t="s">
        <v>339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340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347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biserka.kamenar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8">
      <selection activeCell="A117" sqref="A117:K117"/>
    </sheetView>
  </sheetViews>
  <sheetFormatPr defaultColWidth="9.140625" defaultRowHeight="12.75"/>
  <cols>
    <col min="8" max="8" width="7.140625" style="0" customWidth="1"/>
    <col min="10" max="10" width="11.28125" style="0" customWidth="1"/>
    <col min="11" max="11" width="11.57421875" style="0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6.5" customHeight="1">
      <c r="A4" s="213" t="s">
        <v>341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933954193</v>
      </c>
      <c r="K9" s="12">
        <f>K10+K17+K27+K36+K40</f>
        <v>920965502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1855474</v>
      </c>
      <c r="K10" s="12">
        <f>SUM(K11:K16)</f>
        <v>2386089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714650</v>
      </c>
      <c r="K11" s="13">
        <v>1041321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979987</v>
      </c>
      <c r="K12" s="13">
        <v>1272010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160837</v>
      </c>
      <c r="K15" s="13">
        <v>72758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929524733</v>
      </c>
      <c r="K17" s="12">
        <f>SUM(K18:K26)</f>
        <v>915747915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113140696</v>
      </c>
      <c r="K18" s="13">
        <v>111583180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756496389</v>
      </c>
      <c r="K19" s="13">
        <v>740390843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21659791</v>
      </c>
      <c r="K20" s="13">
        <v>19529442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34748625</v>
      </c>
      <c r="K21" s="13">
        <v>38323783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351552</v>
      </c>
      <c r="K23" s="13">
        <v>21879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1215992</v>
      </c>
      <c r="K24" s="13">
        <v>2417150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1911688</v>
      </c>
      <c r="K25" s="13">
        <v>3481638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470800</v>
      </c>
      <c r="K27" s="12">
        <f>SUM(K28:K35)</f>
        <v>737920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18"/>
      <c r="K28" s="13"/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470800</v>
      </c>
      <c r="K32" s="13">
        <v>737920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385100</v>
      </c>
      <c r="K36" s="12">
        <f>SUM(K37:K39)</f>
        <v>385100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385100</v>
      </c>
      <c r="K39" s="13">
        <v>385100</v>
      </c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1718086</v>
      </c>
      <c r="K40" s="13">
        <v>1708478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66770285</v>
      </c>
      <c r="K41" s="12">
        <f>K42+K50+K57+K65</f>
        <v>77183234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1256910</v>
      </c>
      <c r="K42" s="12">
        <f>SUM(K43:K49)</f>
        <v>5902438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1185885</v>
      </c>
      <c r="K43" s="13">
        <v>1149427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71025</v>
      </c>
      <c r="K46" s="13">
        <v>112392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>
        <v>4640619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8229020</v>
      </c>
      <c r="K50" s="12">
        <f>SUM(K51:K56)</f>
        <v>8659464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6628699</v>
      </c>
      <c r="K52" s="13">
        <v>7549836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110754</v>
      </c>
      <c r="K54" s="13">
        <v>173416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1489567</v>
      </c>
      <c r="K55" s="13">
        <v>936212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0</v>
      </c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159944</v>
      </c>
      <c r="K57" s="12">
        <f>SUM(K58:K64)</f>
        <v>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159944</v>
      </c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57124411</v>
      </c>
      <c r="K65" s="13">
        <v>62621332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732011</v>
      </c>
      <c r="K66" s="13">
        <v>785861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1001456489</v>
      </c>
      <c r="K67" s="12">
        <f>K8+K9+K41+K66</f>
        <v>998934597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4452613</v>
      </c>
      <c r="K68" s="14">
        <v>4452613</v>
      </c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885889363</v>
      </c>
      <c r="K70" s="20">
        <f>K71+K72+K73+K79+K80+K83+K86</f>
        <v>902542931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968451200</v>
      </c>
      <c r="K71" s="13">
        <v>968451200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295201</v>
      </c>
      <c r="K72" s="13">
        <v>562320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/>
      <c r="K79" s="13"/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-87004426</v>
      </c>
      <c r="K80" s="12">
        <f>K81-K82</f>
        <v>-82866646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87004426</v>
      </c>
      <c r="K82" s="13">
        <v>82866646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4147388</v>
      </c>
      <c r="K83" s="12">
        <f>K84-K85</f>
        <v>16396057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4147388</v>
      </c>
      <c r="K84" s="13">
        <v>16396057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19874498</v>
      </c>
      <c r="K87" s="12">
        <f>SUM(K88:K90)</f>
        <v>19626669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6665268</v>
      </c>
      <c r="K88" s="13">
        <v>6789875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13209230</v>
      </c>
      <c r="K90" s="13">
        <v>12836794</v>
      </c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54172675</v>
      </c>
      <c r="K91" s="12">
        <f>SUM(K92:K100)</f>
        <v>40530647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54172675</v>
      </c>
      <c r="K94" s="13">
        <v>40530647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37770895</v>
      </c>
      <c r="K101" s="12">
        <f>SUM(K102:K113)</f>
        <v>34675369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18484416</v>
      </c>
      <c r="K104" s="13">
        <v>14324542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1822912</v>
      </c>
      <c r="K105" s="13">
        <v>2100851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7705677</v>
      </c>
      <c r="K106" s="13">
        <v>8357640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4349895</v>
      </c>
      <c r="K109" s="13">
        <v>4942519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3143108</v>
      </c>
      <c r="K110" s="13">
        <v>2441096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2264887</v>
      </c>
      <c r="K113" s="13">
        <v>2508721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3749058</v>
      </c>
      <c r="K114" s="13">
        <v>1558981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1001456489</v>
      </c>
      <c r="K115" s="12">
        <f>K70+K87+K91+K101+K114</f>
        <v>998934597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4452613</v>
      </c>
      <c r="K116" s="14">
        <v>4452613</v>
      </c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0:K85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K66" sqref="K66"/>
    </sheetView>
  </sheetViews>
  <sheetFormatPr defaultColWidth="9.140625" defaultRowHeight="12.75"/>
  <cols>
    <col min="7" max="7" width="8.140625" style="0" customWidth="1"/>
    <col min="8" max="8" width="6.57421875" style="0" customWidth="1"/>
    <col min="10" max="11" width="9.851562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34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0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6" t="s">
        <v>344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7" t="s">
        <v>290</v>
      </c>
      <c r="J5" s="79" t="s">
        <v>156</v>
      </c>
      <c r="K5" s="79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213197624</v>
      </c>
      <c r="K7" s="20">
        <f>SUM(K8:K9)</f>
        <v>216742607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201578754</v>
      </c>
      <c r="K8" s="13">
        <v>210295803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11618870</v>
      </c>
      <c r="K9" s="13">
        <v>6446804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207630020</v>
      </c>
      <c r="K10" s="12">
        <f>K11+K12+K16+K20+K21+K22+K25+K26</f>
        <v>200125894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62034285</v>
      </c>
      <c r="K12" s="12">
        <f>SUM(K13:K15)</f>
        <v>64808955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23177964</v>
      </c>
      <c r="K13" s="13">
        <v>23071415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237107</v>
      </c>
      <c r="K14" s="13">
        <v>248804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38619214</v>
      </c>
      <c r="K15" s="13">
        <v>41488736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81783119</v>
      </c>
      <c r="K16" s="12">
        <f>SUM(K17:K19)</f>
        <v>74782180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55409679</v>
      </c>
      <c r="K17" s="13">
        <v>46050788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14294842</v>
      </c>
      <c r="K18" s="13">
        <v>18802669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12078598</v>
      </c>
      <c r="K19" s="13">
        <v>9928723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33195658</v>
      </c>
      <c r="K20" s="13">
        <v>34211703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26656125</v>
      </c>
      <c r="K21" s="13">
        <v>25448839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2525724</v>
      </c>
      <c r="K22" s="12">
        <f>SUM(K23:K24)</f>
        <v>241106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617504</v>
      </c>
      <c r="K23" s="13">
        <v>172352</v>
      </c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1908220</v>
      </c>
      <c r="K24" s="13">
        <v>68754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1435109</v>
      </c>
      <c r="K25" s="13">
        <v>633111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3423715</v>
      </c>
      <c r="K27" s="12">
        <f>SUM(K28:K32)</f>
        <v>2943411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3423715</v>
      </c>
      <c r="K29" s="13">
        <v>2943411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4843931</v>
      </c>
      <c r="K33" s="12">
        <f>SUM(K34:K37)</f>
        <v>3164067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4843931</v>
      </c>
      <c r="K35" s="13">
        <v>3164067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216621339</v>
      </c>
      <c r="K42" s="12">
        <f>K7+K27+K38+K40</f>
        <v>219686018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212473951</v>
      </c>
      <c r="K43" s="12">
        <f>K10+K33+K39+K41</f>
        <v>203289961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4147388</v>
      </c>
      <c r="K44" s="12">
        <f>K42-K43</f>
        <v>16396057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4147388</v>
      </c>
      <c r="K45" s="12">
        <f>IF(K42&gt;K43,K42-K43,0)</f>
        <v>16396057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/>
      <c r="K47" s="13"/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4147388</v>
      </c>
      <c r="K48" s="12">
        <f>K44-K47</f>
        <v>16396057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4147388</v>
      </c>
      <c r="K49" s="12">
        <f>IF(K48&gt;0,K48,0)</f>
        <v>16396057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v>4147388</v>
      </c>
      <c r="K56" s="11">
        <v>16396057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-147180</v>
      </c>
      <c r="K57" s="12">
        <f>SUM(K58:K64)</f>
        <v>267120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>
        <v>-147180</v>
      </c>
      <c r="K60" s="13">
        <v>267120</v>
      </c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>
        <v>225919</v>
      </c>
      <c r="K65" s="13">
        <v>9608</v>
      </c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-373099</v>
      </c>
      <c r="K66" s="12">
        <f>K57-K65</f>
        <v>257512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3774289</v>
      </c>
      <c r="K67" s="18">
        <f>K56+K66</f>
        <v>16653569</v>
      </c>
    </row>
    <row r="68" spans="1:11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8" max="8" width="6.140625" style="0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08"/>
    </row>
    <row r="2" spans="1:11" ht="12.75">
      <c r="A2" s="248" t="s">
        <v>346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345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290</v>
      </c>
      <c r="J5" s="88" t="s">
        <v>156</v>
      </c>
      <c r="K5" s="88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294</v>
      </c>
      <c r="K6" s="90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4147388</v>
      </c>
      <c r="K8" s="13">
        <v>16396057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33195658</v>
      </c>
      <c r="K9" s="13">
        <v>34211702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871169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917317</v>
      </c>
      <c r="K11" s="13"/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/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38260363</v>
      </c>
      <c r="K14" s="12">
        <f>SUM(K8:K13)</f>
        <v>51478928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1698798</v>
      </c>
      <c r="K15" s="13">
        <v>1884486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297847</v>
      </c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5943286</v>
      </c>
      <c r="K18" s="13">
        <v>2579362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7939931</v>
      </c>
      <c r="K19" s="12">
        <f>SUM(K15:K18)</f>
        <v>4463848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30320432</v>
      </c>
      <c r="K20" s="12">
        <f>IF(K14&gt;K19,K14-K19,0)</f>
        <v>47015080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0" t="s">
        <v>165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181000</v>
      </c>
      <c r="K23" s="13">
        <v>48339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2010547</v>
      </c>
      <c r="K25" s="13">
        <v>2043387</v>
      </c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2191547</v>
      </c>
      <c r="K28" s="12">
        <f>SUM(K23:K27)</f>
        <v>2091726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6275536</v>
      </c>
      <c r="K29" s="13">
        <v>25923185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6275536</v>
      </c>
      <c r="K32" s="12">
        <f>SUM(K29:K31)</f>
        <v>25923185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4083989</v>
      </c>
      <c r="K34" s="12">
        <f>IF(K32&gt;K28,K32-K28,0)</f>
        <v>23831459</v>
      </c>
    </row>
    <row r="35" spans="1:11" ht="12.75">
      <c r="A35" s="240" t="s">
        <v>166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16819592</v>
      </c>
      <c r="K40" s="13">
        <v>17686700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16819592</v>
      </c>
      <c r="K45" s="12">
        <f>SUM(K40:K44)</f>
        <v>17686700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16819592</v>
      </c>
      <c r="K47" s="12">
        <f>IF(K45&gt;K39,K45-K39,0)</f>
        <v>17686700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9416851</v>
      </c>
      <c r="K48" s="12">
        <f>IF(K20-K21+K33-K34+K46-K47&gt;0,K20-K21+K33-K34+K46-K47,0)</f>
        <v>5496921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47707560</v>
      </c>
      <c r="K50" s="13">
        <v>57124411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v>9416851</v>
      </c>
      <c r="K51" s="13">
        <v>5496921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57124411</v>
      </c>
      <c r="K53" s="18">
        <f>K50+K51-K52</f>
        <v>62621332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7" t="s">
        <v>290</v>
      </c>
      <c r="J5" s="88" t="s">
        <v>156</v>
      </c>
      <c r="K5" s="88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9">
        <v>2</v>
      </c>
      <c r="J6" s="90" t="s">
        <v>294</v>
      </c>
      <c r="K6" s="90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0" t="s">
        <v>165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0" t="s">
        <v>166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G2" sqref="G2:J2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6" width="9.140625" style="98" customWidth="1"/>
    <col min="7" max="7" width="0.9921875" style="98" customWidth="1"/>
    <col min="8" max="8" width="6.140625" style="98" hidden="1" customWidth="1"/>
    <col min="9" max="9" width="6.7109375" style="98" customWidth="1"/>
    <col min="10" max="11" width="9.8515625" style="98" bestFit="1" customWidth="1"/>
    <col min="12" max="16384" width="9.140625" style="98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7"/>
    </row>
    <row r="2" spans="1:12" ht="15.75">
      <c r="A2" s="95"/>
      <c r="B2" s="96"/>
      <c r="C2" s="262" t="s">
        <v>293</v>
      </c>
      <c r="D2" s="262"/>
      <c r="E2" s="100">
        <v>40909</v>
      </c>
      <c r="F2" s="99" t="s">
        <v>258</v>
      </c>
      <c r="G2" s="265">
        <v>41274</v>
      </c>
      <c r="H2" s="265"/>
      <c r="I2" s="265"/>
      <c r="J2" s="265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6">
        <v>1</v>
      </c>
      <c r="J5" s="107">
        <v>968451200</v>
      </c>
      <c r="K5" s="107">
        <v>968451200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6">
        <v>2</v>
      </c>
      <c r="J6" s="108">
        <v>295201</v>
      </c>
      <c r="K6" s="108">
        <v>562320</v>
      </c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6">
        <v>3</v>
      </c>
      <c r="J7" s="108"/>
      <c r="K7" s="108"/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6">
        <v>4</v>
      </c>
      <c r="J8" s="108">
        <v>-87004426</v>
      </c>
      <c r="K8" s="108">
        <v>-82866646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6">
        <v>5</v>
      </c>
      <c r="J9" s="108">
        <v>4147388</v>
      </c>
      <c r="K9" s="108">
        <v>16396057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/>
      <c r="K10" s="108"/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/>
      <c r="K11" s="108"/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/>
      <c r="K12" s="108"/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/>
      <c r="K13" s="108"/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6">
        <v>10</v>
      </c>
      <c r="J14" s="109">
        <f>SUM(J5:J13)</f>
        <v>885889363</v>
      </c>
      <c r="K14" s="109">
        <f>SUM(K5:K13)</f>
        <v>902542931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/>
      <c r="K15" s="108"/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/>
      <c r="K16" s="108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/>
      <c r="K17" s="108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/>
      <c r="K18" s="108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/>
      <c r="K19" s="108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/>
      <c r="K20" s="108"/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A3:H3"/>
    <mergeCell ref="A4:H4"/>
    <mergeCell ref="G2:J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2013-03-19T09:56:00Z</cp:lastPrinted>
  <dcterms:created xsi:type="dcterms:W3CDTF">2008-10-17T11:51:54Z</dcterms:created>
  <dcterms:modified xsi:type="dcterms:W3CDTF">2013-03-22T09:16:54Z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