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<sst xmlns="http://schemas.openxmlformats.org/spreadsheetml/2006/main" count="398" uniqueCount="347">
  <si>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</si>
  <si>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</si>
  <si>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</si>
  <si>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</si>
  <si>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</si>
  <si>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</si>
  <si>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</si>
  <si>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</si>
  <si>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</si>
  <si>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</si>
  <si>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</si>
  <si>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</si>
  <si>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</si>
  <si>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</si>
  <si>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</si>
  <si>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</si>
  <si>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</si>
  <si>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</si>
  <si>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</si>
  <si>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</si>
  <si>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</si>
  <si>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</si>
  <si>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</si>
  <si>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</si>
  <si>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</si>
  <si>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</si>
  <si>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</si>
  <si>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</si>
  <si>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</si>
  <si>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</si>
  <si>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</si>
  <si>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</si>
  <si>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</si>
  <si>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</si>
  <si>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</si>
  <si>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</si>
  <si>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</si>
  <si>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</si>
  <si>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</si>
  <si>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</si>
  <si>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</si>
  <si>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</si>
  <si>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</si>
  <si>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</si>
  <si>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</si>
  <si>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</si>
  <si>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</si>
  <si>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</si>
  <si>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</si>
  <si>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</si>
  <si>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</si>
  <si>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</si>
  <si>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</si>
  <si>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</si>
  <si>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</si>
  <si>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</si>
  <si>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</si>
  <si>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</si>
  <si>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</si>
  <si>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</si>
  <si>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</si>
  <si>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</si>
  <si>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</si>
  <si>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</si>
  <si>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</si>
  <si>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</si>
  <si>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</si>
  <si>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</si>
  <si>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</si>
  <si>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</si>
  <si>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</si>
  <si>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</si>
  <si>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</si>
  <si>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</si>
  <si>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</si>
  <si>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</si>
  <si>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</si>
  <si>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</si>
  <si>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</si>
  <si>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</si>
  <si>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</si>
  <si>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</si>
  <si>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</si>
  <si>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</si>
  <si>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</si>
  <si>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</si>
  <si>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</si>
  <si>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</si>
  <si>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</si>
  <si>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</si>
  <si>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</si>
  <si>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</si>
  <si>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</si>
  <si>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</si>
  <si>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</si>
  <si>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</si>
  <si>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</si>
  <si>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</si>
  <si>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</si>
  <si>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</si>
  <si>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</si>
  <si>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</si>
  <si>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</si>
  <si>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</si>
  <si>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</si>
  <si>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</si>
  <si>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</si>
  <si>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</si>
  <si>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</si>
  <si>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</si>
  <si>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</si>
  <si>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</si>
  <si>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</si>
  <si>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</si>
  <si>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</si>
  <si>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</si>
  <si>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</si>
  <si>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</si>
  <si>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</si>
  <si>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</si>
  <si>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</si>
  <si>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</si>
  <si>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</si>
  <si>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</si>
  <si>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</si>
  <si>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</si>
  <si>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</si>
  <si>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</si>
  <si>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</si>
  <si>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</si>
  <si>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</si>
  <si>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</si>
  <si>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</si>
  <si>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</si>
  <si>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</si>
  <si>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</si>
  <si>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</si>
  <si>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</si>
  <si>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</si>
  <si>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</si>
  <si>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</si>
  <si>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</si>
  <si>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</si>
  <si>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</si>
  <si>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</si>
  <si>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</si>
  <si>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</si>
  <si>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</si>
  <si>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</si>
  <si>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</si>
  <si>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</si>
  <si>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</si>
  <si>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</si>
  <si>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</si>
  <si>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</si>
  <si>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</si>
  <si>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</si>
  <si>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</si>
  <si>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</si>
  <si>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</si>
  <si>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</si>
  <si>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</si>
  <si>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</si>
  <si>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</si>
  <si>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</si>
  <si>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</si>
  <si>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</si>
  <si>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</si>
  <si>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</si>
  <si>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</si>
  <si>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</si>
  <si>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</si>
  <si>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</si>
  <si>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</si>
  <si>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</si>
  <si>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</si>
  <si>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</si>
  <si>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</si>
  <si>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</si>
  <si>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</si>
  <si>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</si>
  <si>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</si>
  <si>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</si>
  <si>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</si>
  <si>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</si>
  <si>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</si>
  <si>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</si>
  <si>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</si>
  <si>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</si>
  <si>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</si>
  <si>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</si>
  <si>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</si>
  <si>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</si>
  <si>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</si>
  <si>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</si>
  <si>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</si>
  <si>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</si>
  <si>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</si>
  <si>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</si>
  <si>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</si>
  <si>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</si>
  <si>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</si>
  <si>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</si>
  <si>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</si>
  <si>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</si>
  <si>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</si>
  <si>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</si>
  <si>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</si>
  <si>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</si>
  <si>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</si>
  <si>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</si>
  <si>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</si>
  <si>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</si>
  <si>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</si>
  <si>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</si>
  <si>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</si>
  <si>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</si>
  <si>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</si>
  <si>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</si>
  <si>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</si>
  <si>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</si>
  <si>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</si>
  <si>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</si>
  <si>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</si>
  <si>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</si>
  <si>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</si>
  <si>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</si>
  <si>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</si>
  <si>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</si>
  <si>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</si>
  <si>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</si>
  <si>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</si>
  <si>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</si>
  <si>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</si>
  <si>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</si>
  <si>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</si>
  <si>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</si>
  <si>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</si>
  <si>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</si>
  <si>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</si>
  <si>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</si>
  <si>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</si>
  <si>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</si>
  <si>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</si>
  <si>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</si>
  <si>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</si>
  <si>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</si>
  <si>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</si>
  <si>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</si>
  <si>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</si>
  <si>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</si>
  <si>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</si>
  <si>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</si>
  <si>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</si>
  <si>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</si>
  <si>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</si>
  <si>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</si>
  <si>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</si>
  <si>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</si>
  <si>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</si>
  <si>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</si>
  <si>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</si>
  <si>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</si>
  <si>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</si>
  <si>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</si>
  <si>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</si>
  <si>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</si>
  <si>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</si>
  <si>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</si>
  <si>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</si>
  <si>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</si>
  <si>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</si>
  <si>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</si>
  <si>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</si>
  <si>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</si>
  <si>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</si>
  <si>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</si>
  <si>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</si>
  <si>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</si>
  <si>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</si>
  <si>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</si>
  <si>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</si>
  <si>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</si>
  <si>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</si>
  <si>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</si>
  <si>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</si>
  <si>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</si>
  <si>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</si>
  <si>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</si>
  <si>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</si>
  <si>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</si>
  <si>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</si>
  <si>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</si>
  <si>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</si>
  <si>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</si>
  <si>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</si>
  <si>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</si>
  <si>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</si>
  <si>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</si>
  <si>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</si>
  <si>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</si>
  <si>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</si>
  <si>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</si>
  <si>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</si>
  <si>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</si>
  <si>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</si>
  <si>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</si>
  <si>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</si>
  <si>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</si>
  <si>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</si>
  <si>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</si>
  <si>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</si>
  <si>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</si>
  <si>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</si>
  <si>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</si>
  <si>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</si>
  <si>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</si>
  <si>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</si>
  <si>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</si>
  <si>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</si>
  <si>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</si>
  <si>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</si>
  <si>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</si>
  <si>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31.12.2011.</t>
  </si>
  <si>
    <t>03166619</t>
  </si>
  <si>
    <t>040008080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</si>
  <si>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</si>
  <si>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</si>
  <si>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</si>
  <si>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</si>
  <si>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</si>
  <si>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</si>
  <si>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Opatija</t>
  </si>
  <si>
    <t>PRIMORSKO GORANSKA ŽUPANIJA</t>
  </si>
  <si>
    <t>NE</t>
  </si>
  <si>
    <t>5510</t>
  </si>
  <si>
    <t>051/710-353</t>
  </si>
  <si>
    <t>051/710-404</t>
  </si>
  <si>
    <t>loredana.tancabel@liburnia.hr</t>
  </si>
  <si>
    <t>stanje na dan 31.12.2011..</t>
  </si>
  <si>
    <t>Obveznik:  LIBURNIA RIVIERA HOTELI d.d. OPATIJA</t>
  </si>
  <si>
    <t>u razdoblju  od  01.01.2011. do 31.12.2011.</t>
  </si>
  <si>
    <t>Tancabel Loredana</t>
  </si>
  <si>
    <t>Obveznik: LIBURNIA RIVIERA HOTELI d.d. OPATIJA</t>
  </si>
  <si>
    <t>u razdoblju 01.01.2011.  do 31.12.2012.</t>
  </si>
  <si>
    <t>01.01.2011.</t>
  </si>
  <si>
    <t>Ferlan Robert, Skansi Daria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</si>
</sst>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4" fillId="0" borderId="10" xfId="0" applyNumberFormat="1" applyFont="1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loredana.tancabel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>
        <v>40544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324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325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1" t="s">
        <v>326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327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>
        <v>51410</v>
      </c>
      <c r="D14" s="180"/>
      <c r="E14" s="16"/>
      <c r="F14" s="153" t="s">
        <v>328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329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4" t="s">
        <v>330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4" t="s">
        <v>331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302</v>
      </c>
      <c r="D22" s="153" t="s">
        <v>332</v>
      </c>
      <c r="E22" s="164"/>
      <c r="F22" s="165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8</v>
      </c>
      <c r="D24" s="153" t="s">
        <v>333</v>
      </c>
      <c r="E24" s="164"/>
      <c r="F24" s="164"/>
      <c r="G24" s="165"/>
      <c r="H24" s="51" t="s">
        <v>261</v>
      </c>
      <c r="I24" s="122">
        <v>689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334</v>
      </c>
      <c r="D26" s="25"/>
      <c r="E26" s="33"/>
      <c r="F26" s="24"/>
      <c r="G26" s="166" t="s">
        <v>263</v>
      </c>
      <c r="H26" s="137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342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336</v>
      </c>
      <c r="D48" s="134"/>
      <c r="E48" s="135"/>
      <c r="F48" s="16"/>
      <c r="G48" s="51" t="s">
        <v>271</v>
      </c>
      <c r="H48" s="138" t="s">
        <v>337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338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346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loredana.tancabel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J124" sqref="J124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42187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340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962446570</v>
      </c>
      <c r="K8" s="53">
        <f>K9+K16+K26+K35+K39</f>
        <v>935195426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1254431</v>
      </c>
      <c r="K9" s="53">
        <f>SUM(K10:K15)</f>
        <v>2531974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391246</v>
      </c>
      <c r="K10" s="7">
        <v>714650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729657</v>
      </c>
      <c r="K11" s="7">
        <v>1594387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133528</v>
      </c>
      <c r="K14" s="7">
        <v>222937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957716671</v>
      </c>
      <c r="K16" s="53">
        <f>SUM(K17:K25)</f>
        <v>930089467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113140696</v>
      </c>
      <c r="K17" s="7">
        <v>113140696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774528336</v>
      </c>
      <c r="K18" s="7">
        <v>756865640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24672992</v>
      </c>
      <c r="K19" s="7">
        <v>21660606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41334468</v>
      </c>
      <c r="K20" s="7">
        <v>34810669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7887</v>
      </c>
      <c r="K22" s="7">
        <v>432630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2088558</v>
      </c>
      <c r="K23" s="7">
        <v>1235492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1943734</v>
      </c>
      <c r="K24" s="7">
        <v>1943734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617980</v>
      </c>
      <c r="K26" s="53">
        <f>SUM(K27:K34)</f>
        <v>470800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617980</v>
      </c>
      <c r="K31" s="7">
        <v>470800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913484</v>
      </c>
      <c r="K35" s="53">
        <f>SUM(K36:K38)</f>
        <v>385100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913484</v>
      </c>
      <c r="K38" s="7">
        <v>385100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1944004</v>
      </c>
      <c r="K39" s="7">
        <v>1718085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58624038</v>
      </c>
      <c r="K40" s="53">
        <f>K41+K49+K56+K64</f>
        <v>66575944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1296547</v>
      </c>
      <c r="K41" s="53">
        <f>SUM(K42:K48)</f>
        <v>1701294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1158733</v>
      </c>
      <c r="K42" s="7">
        <v>1625289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137814</v>
      </c>
      <c r="K45" s="7">
        <v>76005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9146331</v>
      </c>
      <c r="K49" s="53">
        <f>SUM(K50:K55)</f>
        <v>7590247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8408826</v>
      </c>
      <c r="K51" s="7">
        <v>6358702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19667</v>
      </c>
      <c r="K53" s="7">
        <v>40168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698123</v>
      </c>
      <c r="K54" s="7">
        <v>1174528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19715</v>
      </c>
      <c r="K55" s="7">
        <v>16849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473600</v>
      </c>
      <c r="K56" s="53">
        <f>SUM(K57:K63)</f>
        <v>159944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>
        <v>45000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473600</v>
      </c>
      <c r="K63" s="7">
        <v>114944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47707560</v>
      </c>
      <c r="K64" s="7">
        <v>57124459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461069</v>
      </c>
      <c r="K65" s="7">
        <v>460065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1021531677</v>
      </c>
      <c r="K66" s="53">
        <f>K7+K8+K40+K65</f>
        <v>1002231435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4452613</v>
      </c>
      <c r="K67" s="8">
        <v>4452613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882115073</v>
      </c>
      <c r="K69" s="54">
        <f>K70+K71+K72+K78+K79+K82+K85</f>
        <v>887076820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968451200</v>
      </c>
      <c r="K70" s="7">
        <v>968451200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442380</v>
      </c>
      <c r="K71" s="7">
        <v>295200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-38572516</v>
      </c>
      <c r="K79" s="53">
        <f>K80-K81</f>
        <v>-87004426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38572516</v>
      </c>
      <c r="K81" s="7">
        <v>87004426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v>-48205991</v>
      </c>
      <c r="K82" s="53">
        <f>K83-K84</f>
        <v>5334846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5334846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48205991</v>
      </c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26398559</v>
      </c>
      <c r="K86" s="53">
        <f>SUM(K87:K89)</f>
        <v>22341713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11995737</v>
      </c>
      <c r="K87" s="7">
        <v>8519655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14402822</v>
      </c>
      <c r="K89" s="7">
        <v>13822058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70856203</v>
      </c>
      <c r="K90" s="53">
        <f>SUM(K91:K99)</f>
        <v>54287792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70856203</v>
      </c>
      <c r="K92" s="7">
        <v>54287792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37230926</v>
      </c>
      <c r="K100" s="53">
        <f>SUM(K101:K112)</f>
        <v>37049900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18467306</v>
      </c>
      <c r="K103" s="7">
        <v>18484296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1760010</v>
      </c>
      <c r="K104" s="7">
        <v>1822906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8456978</v>
      </c>
      <c r="K105" s="7">
        <v>7225294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4456663</v>
      </c>
      <c r="K108" s="7">
        <v>4641070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2373720</v>
      </c>
      <c r="K109" s="7">
        <v>2656116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1716249</v>
      </c>
      <c r="K112" s="7">
        <v>2220218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4930916</v>
      </c>
      <c r="K113" s="7">
        <v>1475210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1021531677</v>
      </c>
      <c r="K114" s="53">
        <f>K69+K86+K90+K100+K113</f>
        <v>1002231435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4452613</v>
      </c>
      <c r="K115" s="8">
        <v>4452613</v>
      </c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1">
      <selection activeCell="M16" sqref="M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198702218</v>
      </c>
      <c r="K7" s="54">
        <f>SUM(K8:K9)</f>
        <v>27740716</v>
      </c>
      <c r="L7" s="54">
        <f>SUM(L8:L9)</f>
        <v>212331386.38</v>
      </c>
      <c r="M7" s="54">
        <f>SUM(M8:M9)</f>
        <v>28294755.38000001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193177673</v>
      </c>
      <c r="K8" s="7">
        <v>26709958</v>
      </c>
      <c r="L8" s="7">
        <v>201589954.46</v>
      </c>
      <c r="M8" s="128">
        <v>25457272.46000001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5524545</v>
      </c>
      <c r="K9" s="7">
        <v>1030758</v>
      </c>
      <c r="L9" s="7">
        <v>10741431.92</v>
      </c>
      <c r="M9" s="128">
        <v>2837482.92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244847392</v>
      </c>
      <c r="K10" s="53">
        <f>K11+K12+K16+K20+K21+K22+K25+K26</f>
        <v>96025967</v>
      </c>
      <c r="L10" s="53">
        <f>L11+L12+L16+L20+L21+L22+L25+L26</f>
        <v>205574792.01999998</v>
      </c>
      <c r="M10" s="53">
        <f>M11+M12+M16+M20+M21+M22+M25+M26</f>
        <v>52205217.31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64179948</v>
      </c>
      <c r="K12" s="53">
        <f>SUM(K13:K15)</f>
        <v>12081747</v>
      </c>
      <c r="L12" s="53">
        <f>SUM(L13:L15)</f>
        <v>61217874.38</v>
      </c>
      <c r="M12" s="53">
        <f>SUM(M13:M15)</f>
        <v>11625804.670000002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24315717</v>
      </c>
      <c r="K13" s="7">
        <v>3737582</v>
      </c>
      <c r="L13" s="7">
        <v>23174744.67</v>
      </c>
      <c r="M13" s="128">
        <v>3478657.670000002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429735</v>
      </c>
      <c r="K14" s="7">
        <v>57166</v>
      </c>
      <c r="L14" s="7">
        <v>237819</v>
      </c>
      <c r="M14" s="128">
        <v>31852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39434496</v>
      </c>
      <c r="K15" s="7">
        <v>8286999</v>
      </c>
      <c r="L15" s="7">
        <v>37805310.71</v>
      </c>
      <c r="M15" s="128">
        <v>8115295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80422111</v>
      </c>
      <c r="K16" s="53">
        <f>SUM(K17:K19)</f>
        <v>21673913</v>
      </c>
      <c r="L16" s="53">
        <f>SUM(L17:L19)</f>
        <v>72049158.73</v>
      </c>
      <c r="M16" s="53">
        <f>SUM(M17:M19)</f>
        <v>14632213.73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55002695</v>
      </c>
      <c r="K17" s="7">
        <v>14805336</v>
      </c>
      <c r="L17" s="7">
        <v>48594016</v>
      </c>
      <c r="M17" s="128">
        <v>9688665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13397233</v>
      </c>
      <c r="K18" s="7">
        <v>3347888</v>
      </c>
      <c r="L18" s="7">
        <v>12799908</v>
      </c>
      <c r="M18" s="128">
        <v>2713252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12022183</v>
      </c>
      <c r="K19" s="7">
        <v>3520689</v>
      </c>
      <c r="L19" s="7">
        <v>10655234.73</v>
      </c>
      <c r="M19" s="128">
        <v>2230296.7300000004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34100911</v>
      </c>
      <c r="K20" s="7">
        <v>14867205</v>
      </c>
      <c r="L20" s="7">
        <v>33196921.2</v>
      </c>
      <c r="M20" s="128">
        <v>8287901.199999999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25221024</v>
      </c>
      <c r="K21" s="7">
        <v>6907910</v>
      </c>
      <c r="L21" s="7">
        <v>33961924.94</v>
      </c>
      <c r="M21" s="128">
        <v>14152397.939999998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21668939</v>
      </c>
      <c r="K22" s="53">
        <f>SUM(K23:K24)</f>
        <v>21240733</v>
      </c>
      <c r="L22" s="53">
        <f>SUM(L23:L24)</f>
        <v>1967577.07</v>
      </c>
      <c r="M22" s="53">
        <f>SUM(M23:M24)</f>
        <v>325564.07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19654327</v>
      </c>
      <c r="K23" s="7">
        <v>19654327</v>
      </c>
      <c r="L23" s="7">
        <v>99426.81</v>
      </c>
      <c r="M23" s="128">
        <v>99426.81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2014612</v>
      </c>
      <c r="K24" s="7">
        <v>1586406</v>
      </c>
      <c r="L24" s="7">
        <v>1868150.26</v>
      </c>
      <c r="M24" s="128">
        <v>226137.26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19254459</v>
      </c>
      <c r="K25" s="7">
        <v>19254459</v>
      </c>
      <c r="L25" s="7">
        <v>3181335.7</v>
      </c>
      <c r="M25" s="128">
        <v>3181335.7</v>
      </c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3671382</v>
      </c>
      <c r="K27" s="53">
        <f>SUM(K28:K32)</f>
        <v>1645058</v>
      </c>
      <c r="L27" s="53">
        <f>SUM(L28:L32)</f>
        <v>3413917.54</v>
      </c>
      <c r="M27" s="53">
        <f>SUM(M28:M32)</f>
        <v>1848682.54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/>
      <c r="K28" s="7"/>
      <c r="L28" s="7"/>
      <c r="M28" s="7"/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3671382</v>
      </c>
      <c r="K29" s="7">
        <v>1645058</v>
      </c>
      <c r="L29" s="7">
        <v>3413917.54</v>
      </c>
      <c r="M29" s="128">
        <v>1848682.54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5732199</v>
      </c>
      <c r="K33" s="53">
        <f>SUM(K34:K37)</f>
        <v>1858118</v>
      </c>
      <c r="L33" s="53">
        <f>SUM(L34:L37)</f>
        <v>4835665.92</v>
      </c>
      <c r="M33" s="53">
        <f>SUM(M34:M37)</f>
        <v>2069575.92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/>
      <c r="M34" s="7"/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5732199</v>
      </c>
      <c r="K35" s="7">
        <v>1858118</v>
      </c>
      <c r="L35" s="7">
        <v>4835665.92</v>
      </c>
      <c r="M35" s="128">
        <v>2069575.92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202373600</v>
      </c>
      <c r="K42" s="53">
        <f>K7+K27+K38+K40</f>
        <v>29385774</v>
      </c>
      <c r="L42" s="53">
        <f>L7+L27+L38+L40</f>
        <v>215745303.92</v>
      </c>
      <c r="M42" s="53">
        <f>M7+M27+M38+M40</f>
        <v>30143437.92000001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250579591</v>
      </c>
      <c r="K43" s="53">
        <f>K10+K33+K39+K41</f>
        <v>97884085</v>
      </c>
      <c r="L43" s="53">
        <f>L10+L33+L39+L41</f>
        <v>210410457.93999997</v>
      </c>
      <c r="M43" s="53">
        <f>M10+M33+M39+M41</f>
        <v>54274793.230000004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-48205991</v>
      </c>
      <c r="K44" s="53">
        <f>K42-K43</f>
        <v>-68498311</v>
      </c>
      <c r="L44" s="53">
        <f>L42-L43</f>
        <v>5334845.980000019</v>
      </c>
      <c r="M44" s="53">
        <f>M42-M43</f>
        <v>-24131355.309999995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5334845.980000019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48205991</v>
      </c>
      <c r="K46" s="53">
        <f>IF(K43&gt;K42,K43-K42,0)</f>
        <v>68498311</v>
      </c>
      <c r="L46" s="53">
        <f>IF(L43&gt;L42,L43-L42,0)</f>
        <v>0</v>
      </c>
      <c r="M46" s="53">
        <f>IF(M43&gt;M42,M43-M42,0)</f>
        <v>24131355.309999995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/>
      <c r="L47" s="7"/>
      <c r="M47" s="7"/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-48205991</v>
      </c>
      <c r="K48" s="53">
        <f>K44-K47</f>
        <v>-68498311</v>
      </c>
      <c r="L48" s="53">
        <f>L44-L47</f>
        <v>5334845.980000019</v>
      </c>
      <c r="M48" s="53">
        <f>M44-M47</f>
        <v>-24131355.309999995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5334845.980000019</v>
      </c>
      <c r="M49" s="53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48205991</v>
      </c>
      <c r="K50" s="61">
        <f>IF(K48&lt;0,-K48,0)</f>
        <v>68498311</v>
      </c>
      <c r="L50" s="61">
        <f>IF(L48&lt;0,-L48,0)</f>
        <v>0</v>
      </c>
      <c r="M50" s="61">
        <f>IF(M48&lt;0,-M48,0)</f>
        <v>24131355.309999995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/>
      <c r="K56" s="6"/>
      <c r="L56" s="6"/>
      <c r="M56" s="6"/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M39" sqref="M39"/>
    </sheetView>
  </sheetViews>
  <sheetFormatPr defaultColWidth="9.140625" defaultRowHeight="12.75"/>
  <cols>
    <col min="1" max="7" width="9.140625" style="52" customWidth="1"/>
    <col min="8" max="8" width="6.140625" style="52" customWidth="1"/>
    <col min="9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-48205991</v>
      </c>
      <c r="K7" s="7">
        <v>5334846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34100911</v>
      </c>
      <c r="K8" s="7">
        <v>33196921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3071122</v>
      </c>
      <c r="K10" s="7">
        <v>1556085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266444</v>
      </c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39089872</v>
      </c>
      <c r="K12" s="7"/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28322358</v>
      </c>
      <c r="K13" s="53">
        <f>SUM(K7:K12)</f>
        <v>40087852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1650160</v>
      </c>
      <c r="K14" s="7">
        <v>1698798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>
        <v>404747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5248232</v>
      </c>
      <c r="K17" s="7">
        <v>5543286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6898392</v>
      </c>
      <c r="K18" s="53">
        <f>SUM(K14:K17)</f>
        <v>7646831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21423966</v>
      </c>
      <c r="K19" s="53">
        <f>IF(K13&gt;K18,K13-K18,0)</f>
        <v>32441021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121543</v>
      </c>
      <c r="K22" s="7">
        <v>711964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1952438</v>
      </c>
      <c r="K24" s="7">
        <v>2010171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2073981</v>
      </c>
      <c r="K27" s="53">
        <f>SUM(K22:K26)</f>
        <v>2722135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6147374</v>
      </c>
      <c r="K28" s="7">
        <v>8116536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6147374</v>
      </c>
      <c r="K31" s="53">
        <f>SUM(K28:K30)</f>
        <v>8116536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4073393</v>
      </c>
      <c r="K33" s="53">
        <f>IF(K31&gt;K27,K31-K27,0)</f>
        <v>5394401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28591554</v>
      </c>
      <c r="K39" s="7">
        <v>17629721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28591554</v>
      </c>
      <c r="K44" s="53">
        <f>SUM(K39:K43)</f>
        <v>17629721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28591554</v>
      </c>
      <c r="K46" s="53">
        <f>IF(K44&gt;K38,K44-K38,0)</f>
        <v>17629721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9416899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11240981</v>
      </c>
      <c r="K48" s="5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58948541</v>
      </c>
      <c r="K49" s="7">
        <v>47707560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v>9416899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11240981</v>
      </c>
      <c r="K51" s="7"/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47707560</v>
      </c>
      <c r="K52" s="61">
        <f>K49+K50-K51</f>
        <v>57124459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26" sqref="G1:H1638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9.140625" style="76" hidden="1" customWidth="1"/>
    <col min="8" max="8" width="0.992187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345</v>
      </c>
      <c r="F2" s="43" t="s">
        <v>250</v>
      </c>
      <c r="G2" s="286" t="s">
        <v>323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968451200</v>
      </c>
      <c r="K5" s="45">
        <v>968451200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442380</v>
      </c>
      <c r="K6" s="46">
        <v>295200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-38572516</v>
      </c>
      <c r="K8" s="46">
        <v>-87004426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-48205991</v>
      </c>
      <c r="K9" s="46">
        <v>5334846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882115073</v>
      </c>
      <c r="K14" s="79">
        <f>SUM(K5:K13)</f>
        <v>887076820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2012-02-14T09:15:54Z</cp:lastPrinted>
  <dcterms:created xsi:type="dcterms:W3CDTF">2008-10-17T11:51:54Z</dcterms:created>
  <dcterms:modified xsi:type="dcterms:W3CDTF">2012-02-15T13:28:21Z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