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461" windowWidth="15465" windowHeight="128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comments6.xml><?xml version="1.0" encoding="utf-8"?>
<comments xmlns="http://schemas.openxmlformats.org/spreadsheetml/2006/main">
  <authors>
    <author>Author</author>
  </authors>
  <commentList>
    <comment ref="I2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kapit dobitak - dividenda</t>
        </r>
      </text>
    </comment>
  </commentList>
</comments>
</file>

<file path=xl/sharedStrings.xml><?xml version="1.0" encoding="utf-8"?>
<sst xmlns="http://schemas.openxmlformats.org/spreadsheetml/2006/main" count="511" uniqueCount="447">
  <si>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</si>
  <si>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</si>
  <si>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</si>
  <si>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</si>
  <si>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</si>
  <si>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</si>
  <si>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</si>
  <si>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</si>
  <si>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</si>
  <si>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</si>
  <si>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</si>
  <si>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</si>
  <si>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</si>
  <si>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</si>
  <si>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</si>
  <si>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</si>
  <si>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</si>
  <si>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</si>
  <si>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</si>
  <si>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</si>
  <si>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</si>
  <si>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</si>
  <si>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</si>
  <si>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</si>
  <si>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</si>
  <si>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</si>
  <si>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</si>
  <si>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</si>
  <si>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</si>
  <si>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</si>
  <si>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</si>
  <si>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</si>
  <si>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</si>
  <si>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</si>
  <si>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</si>
  <si>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</si>
  <si>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</si>
  <si>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</si>
  <si>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</si>
  <si>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</si>
  <si>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</si>
  <si>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</si>
  <si>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</si>
  <si>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</si>
  <si>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</si>
  <si>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</si>
  <si>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</si>
  <si>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</si>
  <si>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</si>
  <si>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</si>
  <si>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</si>
  <si>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</si>
  <si>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</si>
  <si>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</si>
  <si>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</si>
  <si>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</si>
  <si>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</si>
  <si>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</si>
  <si>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</si>
  <si>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</si>
  <si>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</si>
  <si>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</si>
  <si>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</si>
  <si>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</si>
  <si>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</si>
  <si>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</si>
  <si>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</si>
  <si>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</si>
  <si>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</si>
  <si>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</si>
  <si>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</si>
  <si>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</si>
  <si>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</si>
  <si>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</si>
  <si>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</si>
  <si>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</si>
  <si>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</si>
  <si>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</si>
  <si>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</si>
  <si>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</si>
  <si>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</si>
  <si>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</si>
  <si>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</si>
  <si>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</si>
  <si>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</si>
  <si>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</si>
  <si>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</si>
  <si>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</si>
  <si>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</si>
  <si>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</si>
  <si>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</si>
  <si>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</si>
  <si>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</si>
  <si>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</si>
  <si>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</si>
  <si>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</si>
  <si>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</si>
  <si>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</si>
  <si>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</si>
  <si>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</si>
  <si>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</si>
  <si>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</si>
  <si>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</si>
  <si>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</si>
  <si>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</si>
  <si>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</si>
  <si>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</si>
  <si>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</si>
  <si>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</si>
  <si>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</si>
  <si>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</si>
  <si>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</si>
  <si>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</si>
  <si>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</si>
  <si>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</si>
  <si>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</si>
  <si>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</si>
  <si>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</si>
  <si>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</si>
  <si>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</si>
  <si>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</si>
  <si>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</si>
  <si>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</si>
  <si>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</si>
  <si>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</si>
  <si>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</si>
  <si>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</si>
  <si>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</si>
  <si>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</si>
  <si>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</si>
  <si>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</si>
  <si>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</si>
  <si>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</si>
  <si>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</si>
  <si>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</si>
  <si>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</si>
  <si>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</si>
  <si>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</si>
  <si>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</si>
  <si>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</si>
  <si>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</si>
  <si>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</si>
  <si>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</si>
  <si>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</si>
  <si>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</si>
  <si>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</si>
  <si>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</si>
  <si>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</si>
  <si>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</si>
  <si>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</si>
  <si>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</si>
  <si>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</si>
  <si>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</si>
  <si>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</si>
  <si>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</si>
  <si>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</si>
  <si>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</si>
  <si>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</si>
  <si>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</si>
  <si>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</si>
  <si>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</si>
  <si>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</si>
  <si>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</si>
  <si>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</si>
  <si>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</si>
  <si>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</si>
  <si>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</si>
  <si>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</si>
  <si>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</si>
  <si>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</si>
  <si>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</si>
  <si>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</si>
  <si>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</si>
  <si>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</si>
  <si>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</si>
  <si>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</si>
  <si>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</si>
  <si>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</si>
  <si>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</si>
  <si>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</si>
  <si>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</si>
  <si>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</si>
  <si>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</si>
  <si>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</si>
  <si>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</si>
  <si>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</si>
  <si>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</si>
  <si>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</si>
  <si>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</si>
  <si>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</si>
  <si>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</si>
  <si>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</si>
  <si>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</si>
  <si>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</si>
  <si>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</si>
  <si>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</si>
  <si>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</si>
  <si>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</si>
  <si>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</si>
  <si>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</si>
  <si>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</si>
  <si>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</si>
  <si>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</si>
  <si>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</si>
  <si>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</si>
  <si>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</si>
  <si>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</si>
  <si>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</si>
  <si>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</si>
  <si>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</si>
  <si>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</si>
  <si>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</si>
  <si>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</si>
  <si>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</si>
  <si>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</si>
  <si>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</si>
  <si>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</si>
  <si>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</si>
  <si>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</si>
  <si>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</si>
  <si>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</si>
  <si>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</si>
  <si>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</si>
  <si>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</si>
  <si>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</si>
  <si>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</si>
  <si>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</si>
  <si>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</si>
  <si>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</si>
  <si>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</si>
  <si>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</si>
  <si>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</si>
  <si>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</si>
  <si>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</si>
  <si>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</si>
  <si>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</si>
  <si>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</si>
  <si>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</si>
  <si>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</si>
  <si>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</si>
  <si>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</si>
  <si>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</si>
  <si>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</si>
  <si>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</si>
  <si>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</si>
  <si>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</si>
  <si>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</si>
  <si>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</si>
  <si>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</si>
  <si>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</si>
  <si>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</si>
  <si>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</si>
  <si>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</si>
  <si>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</si>
  <si>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</si>
  <si>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</si>
  <si>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</si>
  <si>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</si>
  <si>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</si>
  <si>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</si>
  <si>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</si>
  <si>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</si>
  <si>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</si>
  <si>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</si>
  <si>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</si>
  <si>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</si>
  <si>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</si>
  <si>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</si>
  <si>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</si>
  <si>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</si>
  <si>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</si>
  <si>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</si>
  <si>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</si>
  <si>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</si>
  <si>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</si>
  <si>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</si>
  <si>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</si>
  <si>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</si>
  <si>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</si>
  <si>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</si>
  <si>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</si>
  <si>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</si>
  <si>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</si>
  <si>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</si>
  <si>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</si>
  <si>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</si>
  <si>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</si>
  <si>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</si>
  <si>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</si>
  <si>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</si>
  <si>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</si>
  <si>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</si>
  <si>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</si>
  <si>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</si>
  <si>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</si>
  <si>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</si>
  <si>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</si>
  <si>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</si>
  <si>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</si>
  <si>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</si>
  <si>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</si>
  <si>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</si>
  <si>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</si>
  <si>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</si>
  <si>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</si>
  <si>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</si>
  <si>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</si>
  <si>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</si>
  <si>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</si>
  <si>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</si>
  <si>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</si>
  <si>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</si>
  <si>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</si>
  <si>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</si>
  <si>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</si>
  <si>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</si>
  <si>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</si>
  <si>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</si>
  <si>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</si>
  <si>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</si>
  <si>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</si>
  <si>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</si>
  <si>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</si>
  <si>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</si>
  <si>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</si>
  <si>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</si>
  <si>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</si>
  <si>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</si>
  <si>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</si>
  <si>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</si>
  <si>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</si>
  <si>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</si>
  <si>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</si>
  <si>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</si>
  <si>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</si>
  <si>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</si>
  <si>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</si>
  <si>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</si>
  <si>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</si>
  <si>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</si>
  <si>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</si>
  <si>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</si>
  <si>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</si>
  <si>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</si>
  <si>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</si>
  <si>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</si>
  <si>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</si>
  <si>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</si>
  <si>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</si>
  <si>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</si>
  <si>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</si>
  <si>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</si>
  <si>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</si>
  <si>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</si>
  <si>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</si>
  <si>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</si>
  <si>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</si>
  <si>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</si>
  <si>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</si>
  <si>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</si>
  <si>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</si>
  <si>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</si>
  <si>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</si>
  <si>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</si>
  <si>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</si>
  <si>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</si>
  <si>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</si>
  <si>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</si>
  <si>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</si>
  <si>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</si>
  <si>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</si>
  <si>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</si>
  <si>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</si>
  <si>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</si>
  <si>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</si>
  <si>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</si>
  <si>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</si>
  <si>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</si>
  <si>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</si>
  <si>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</si>
  <si>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</si>
  <si>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</si>
  <si>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</si>
  <si>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</si>
  <si>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</si>
  <si>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</si>
  <si>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</si>
  <si>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</si>
  <si>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</si>
  <si>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</si>
  <si>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</si>
  <si>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</si>
  <si>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</si>
  <si>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</si>
  <si>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</si>
  <si>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</si>
  <si>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</si>
  <si>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</si>
  <si>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</si>
  <si>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</si>
  <si>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</si>
  <si>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</si>
  <si>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</si>
  <si>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</si>
  <si>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</si>
  <si>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</si>
  <si>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</si>
  <si>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</si>
  <si>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</si>
  <si>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</si>
  <si>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</si>
  <si>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</si>
  <si>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</si>
  <si>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</si>
  <si>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</si>
  <si>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</si>
  <si>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</si>
  <si>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</si>
  <si>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</si>
  <si>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</si>
  <si>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</si>
  <si>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</si>
  <si>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</si>
  <si>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</si>
  <si>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</si>
  <si>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</si>
  <si>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</si>
  <si>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</si>
  <si>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</si>
  <si>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</si>
  <si>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</si>
  <si>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</si>
  <si>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</si>
  <si>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</si>
  <si>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HR</t>
  </si>
  <si>
    <t>Miodrag Kličković</t>
  </si>
  <si>
    <t>051 750 267</t>
  </si>
  <si>
    <t>miodrag.klickovic@losinia.hr</t>
  </si>
  <si>
    <t>Mali Lošinj</t>
  </si>
  <si>
    <t>Lošinjskih brodograditelja 47</t>
  </si>
  <si>
    <t>www.lp-holding.hr</t>
  </si>
  <si>
    <t>Obveznik: LOŠINJSKA PLOVIDBA HOLDING d.d.</t>
  </si>
  <si>
    <t>Obveznik: LOŠINJSKA PLOVIDBA HOLDING d.d.,</t>
  </si>
  <si>
    <t>LOŠINJSKA PLOVIDBA HOLDING d.d.</t>
  </si>
  <si>
    <t xml:space="preserve">stanje na dan 30.09.2019. </t>
  </si>
  <si>
    <t>u razdoblju 01.01.2019. do 30.09.2019.</t>
  </si>
  <si>
    <t xml:space="preserve">BILJEŠKE UZ FINANCIJSKE IZVJEŠTAJE - TFI
(sastavljaju se za tromjesečna izvještajna razdoblja)
Naziv izdavatelja:   LOŠINJSKA PLOVIDBA HOLDING d.d.
OIB:   84596290185
Izvještajno razdoblje: 01.01.2019.g. - 30.09.2019.g.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</si>
</sst>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5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6" fillId="37" borderId="21" xfId="57" applyFont="1" applyFill="1" applyBorder="1">
      <alignment/>
      <protection/>
    </xf>
    <xf numFmtId="0" fontId="48" fillId="37" borderId="22" xfId="57" applyFill="1" applyBorder="1">
      <alignment/>
      <protection/>
    </xf>
    <xf numFmtId="0" fontId="48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4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8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8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7" fillId="37" borderId="0" xfId="57" applyFont="1" applyFill="1" applyBorder="1" applyAlignment="1">
      <alignment vertical="center"/>
      <protection/>
    </xf>
    <xf numFmtId="0" fontId="67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7" fillId="37" borderId="24" xfId="57" applyFont="1" applyFill="1" applyBorder="1">
      <alignment/>
      <protection/>
    </xf>
    <xf numFmtId="0" fontId="48" fillId="37" borderId="27" xfId="57" applyFill="1" applyBorder="1">
      <alignment/>
      <protection/>
    </xf>
    <xf numFmtId="0" fontId="48" fillId="37" borderId="28" xfId="57" applyFill="1" applyBorder="1">
      <alignment/>
      <protection/>
    </xf>
    <xf numFmtId="0" fontId="48" fillId="37" borderId="29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9" fillId="0" borderId="0" xfId="57" applyFont="1">
      <alignment/>
      <protection/>
    </xf>
    <xf numFmtId="0" fontId="49" fillId="0" borderId="0" xfId="57" applyFont="1" applyFill="1">
      <alignment/>
      <protection/>
    </xf>
    <xf numFmtId="0" fontId="44" fillId="0" borderId="0" xfId="57" applyFont="1">
      <alignment/>
      <protection/>
    </xf>
    <xf numFmtId="0" fontId="44" fillId="39" borderId="0" xfId="57" applyFont="1" applyFill="1">
      <alignment/>
      <protection/>
    </xf>
    <xf numFmtId="0" fontId="49" fillId="39" borderId="0" xfId="57" applyFont="1" applyFill="1">
      <alignment/>
      <protection/>
    </xf>
    <xf numFmtId="0" fontId="23" fillId="37" borderId="0" xfId="57" applyFont="1" applyFill="1" applyBorder="1" applyProtection="1">
      <alignment/>
      <protection locked="0"/>
    </xf>
    <xf numFmtId="0" fontId="3" fillId="40" borderId="29" xfId="0" applyFont="1" applyFill="1" applyBorder="1" applyAlignment="1" applyProtection="1">
      <alignment horizontal="center" vertical="center"/>
      <protection locked="0"/>
    </xf>
    <xf numFmtId="0" fontId="3" fillId="40" borderId="26" xfId="0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 applyProtection="1">
      <alignment vertical="top"/>
      <protection locked="0"/>
    </xf>
    <xf numFmtId="0" fontId="23" fillId="37" borderId="0" xfId="57" applyFont="1" applyFill="1" applyBorder="1" applyAlignment="1" applyProtection="1">
      <alignment vertical="top"/>
      <protection locked="0"/>
    </xf>
    <xf numFmtId="0" fontId="23" fillId="37" borderId="24" xfId="57" applyFont="1" applyFill="1" applyBorder="1" applyProtection="1">
      <alignment/>
      <protection locked="0"/>
    </xf>
    <xf numFmtId="0" fontId="23" fillId="37" borderId="23" xfId="57" applyFont="1" applyFill="1" applyBorder="1" applyProtection="1">
      <alignment/>
      <protection locked="0"/>
    </xf>
    <xf numFmtId="0" fontId="23" fillId="37" borderId="0" xfId="57" applyFont="1" applyFill="1" applyBorder="1" applyAlignment="1" applyProtection="1">
      <alignment vertical="top" wrapText="1"/>
      <protection locked="0"/>
    </xf>
    <xf numFmtId="0" fontId="23" fillId="37" borderId="0" xfId="57" applyFont="1" applyFill="1" applyBorder="1" applyAlignment="1" applyProtection="1">
      <alignment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26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3" fillId="40" borderId="27" xfId="57" applyFont="1" applyFill="1" applyBorder="1" applyAlignment="1" applyProtection="1">
      <alignment vertical="center"/>
      <protection locked="0"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23" fillId="37" borderId="0" xfId="57" applyFont="1" applyFill="1" applyBorder="1">
      <alignment/>
      <protection/>
    </xf>
    <xf numFmtId="0" fontId="23" fillId="40" borderId="27" xfId="0" applyFont="1" applyFill="1" applyBorder="1" applyAlignment="1" applyProtection="1">
      <alignment vertical="center"/>
      <protection locked="0"/>
    </xf>
    <xf numFmtId="0" fontId="23" fillId="40" borderId="28" xfId="0" applyFont="1" applyFill="1" applyBorder="1" applyAlignment="1" applyProtection="1">
      <alignment vertical="center"/>
      <protection locked="0"/>
    </xf>
    <xf numFmtId="0" fontId="23" fillId="40" borderId="29" xfId="0" applyFont="1" applyFill="1" applyBorder="1" applyAlignment="1" applyProtection="1">
      <alignment vertical="center"/>
      <protection locked="0"/>
    </xf>
    <xf numFmtId="0" fontId="3" fillId="40" borderId="27" xfId="0" applyFont="1" applyFill="1" applyBorder="1" applyAlignment="1" applyProtection="1">
      <alignment vertical="center"/>
      <protection locked="0"/>
    </xf>
    <xf numFmtId="0" fontId="3" fillId="40" borderId="28" xfId="0" applyFont="1" applyFill="1" applyBorder="1" applyAlignment="1" applyProtection="1">
      <alignment vertical="center"/>
      <protection locked="0"/>
    </xf>
    <xf numFmtId="0" fontId="3" fillId="40" borderId="29" xfId="0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0" applyFont="1" applyFill="1" applyBorder="1" applyAlignment="1" applyProtection="1">
      <alignment horizontal="center" vertical="center"/>
      <protection locked="0"/>
    </xf>
    <xf numFmtId="0" fontId="3" fillId="40" borderId="29" xfId="0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3" fillId="40" borderId="27" xfId="57" applyFont="1" applyFill="1" applyBorder="1" applyAlignment="1" applyProtection="1">
      <alignment vertical="center"/>
      <protection locked="0"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23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3" fillId="40" borderId="27" xfId="0" applyFont="1" applyFill="1" applyBorder="1" applyAlignment="1" applyProtection="1">
      <alignment horizontal="right" vertical="center"/>
      <protection locked="0"/>
    </xf>
    <xf numFmtId="0" fontId="3" fillId="40" borderId="28" xfId="0" applyFont="1" applyFill="1" applyBorder="1" applyAlignment="1" applyProtection="1">
      <alignment horizontal="right" vertical="center"/>
      <protection locked="0"/>
    </xf>
    <xf numFmtId="0" fontId="3" fillId="40" borderId="29" xfId="0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Protection="1">
      <alignment/>
      <protection locked="0"/>
    </xf>
    <xf numFmtId="0" fontId="3" fillId="40" borderId="27" xfId="0" applyFont="1" applyFill="1" applyBorder="1" applyAlignment="1" applyProtection="1">
      <alignment horizontal="left" vertical="center"/>
      <protection locked="0"/>
    </xf>
    <xf numFmtId="0" fontId="3" fillId="40" borderId="28" xfId="0" applyFont="1" applyFill="1" applyBorder="1" applyAlignment="1" applyProtection="1">
      <alignment horizontal="left" vertical="center"/>
      <protection locked="0"/>
    </xf>
    <xf numFmtId="0" fontId="3" fillId="40" borderId="29" xfId="0" applyFont="1" applyFill="1" applyBorder="1" applyAlignment="1" applyProtection="1">
      <alignment horizontal="lef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16" fillId="40" borderId="27" xfId="0" applyFont="1" applyFill="1" applyBorder="1" applyAlignment="1" applyProtection="1">
      <alignment horizontal="right" vertical="center"/>
      <protection locked="0"/>
    </xf>
    <xf numFmtId="0" fontId="16" fillId="40" borderId="28" xfId="0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24" fillId="37" borderId="0" xfId="57" applyFont="1" applyFill="1" applyBorder="1" applyAlignment="1">
      <alignment vertical="center"/>
      <protection/>
    </xf>
    <xf numFmtId="0" fontId="23" fillId="40" borderId="27" xfId="0" applyFont="1" applyFill="1" applyBorder="1" applyAlignment="1" applyProtection="1">
      <alignment/>
      <protection locked="0"/>
    </xf>
    <xf numFmtId="0" fontId="23" fillId="40" borderId="28" xfId="0" applyFont="1" applyFill="1" applyBorder="1" applyAlignment="1" applyProtection="1">
      <alignment/>
      <protection locked="0"/>
    </xf>
    <xf numFmtId="0" fontId="23" fillId="40" borderId="29" xfId="0" applyFont="1" applyFill="1" applyBorder="1" applyAlignment="1" applyProtection="1">
      <alignment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24" fillId="37" borderId="23" xfId="57" applyFont="1" applyFill="1" applyBorder="1" applyAlignment="1">
      <alignment vertical="center"/>
      <protection/>
    </xf>
    <xf numFmtId="49" fontId="3" fillId="40" borderId="27" xfId="0" applyNumberFormat="1" applyFont="1" applyFill="1" applyBorder="1" applyAlignment="1" applyProtection="1">
      <alignment horizontal="center" vertical="center"/>
      <protection locked="0"/>
    </xf>
    <xf numFmtId="49" fontId="3" fillId="40" borderId="29" xfId="0" applyNumberFormat="1" applyFont="1" applyFill="1" applyBorder="1" applyAlignment="1" applyProtection="1">
      <alignment horizontal="center" vertical="center"/>
      <protection locked="0"/>
    </xf>
    <xf numFmtId="0" fontId="68" fillId="37" borderId="23" xfId="57" applyFont="1" applyFill="1" applyBorder="1" applyAlignment="1">
      <alignment horizontal="center" vertical="center" wrapText="1"/>
      <protection/>
    </xf>
    <xf numFmtId="0" fontId="68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23" fillId="37" borderId="0" xfId="57" applyFont="1" applyFill="1" applyBorder="1" applyAlignment="1">
      <alignment wrapText="1"/>
      <protection/>
    </xf>
    <xf numFmtId="0" fontId="69" fillId="37" borderId="31" xfId="57" applyFont="1" applyFill="1" applyBorder="1" applyAlignment="1">
      <alignment vertical="center"/>
      <protection/>
    </xf>
    <xf numFmtId="0" fontId="69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14" fontId="3" fillId="40" borderId="29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3" fillId="37" borderId="0" xfId="57" applyFont="1" applyFill="1" applyBorder="1" applyAlignment="1" applyProtection="1">
      <alignment vertical="top" wrapText="1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right" vertical="top" wrapText="1"/>
      <protection/>
    </xf>
    <xf numFmtId="0" fontId="0" fillId="0" borderId="28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7" xfId="56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3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8" xfId="56" applyFont="1" applyBorder="1" applyAlignment="1" applyProtection="1">
      <alignment horizontal="right" vertical="top" wrapText="1"/>
      <protection/>
    </xf>
    <xf numFmtId="0" fontId="0" fillId="0" borderId="28" xfId="0" applyBorder="1" applyAlignment="1" applyProtection="1">
      <alignment horizontal="right" wrapText="1"/>
      <protection/>
    </xf>
    <xf numFmtId="0" fontId="0" fillId="0" borderId="28" xfId="56" applyFont="1" applyBorder="1" applyAlignment="1" applyProtection="1">
      <alignment horizontal="right" vertical="top" wrapText="1"/>
      <protection locked="0"/>
    </xf>
    <xf numFmtId="0" fontId="0" fillId="0" borderId="28" xfId="0" applyFont="1" applyBorder="1" applyAlignment="1" applyProtection="1">
      <alignment horizontal="right"/>
      <protection locked="0"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32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1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3" customWidth="1"/>
    <col min="14" max="14" width="9.140625" style="121" customWidth="1"/>
    <col min="15" max="20" width="9.140625" style="123" customWidth="1"/>
    <col min="21" max="16384" width="9.140625" style="73" customWidth="1"/>
  </cols>
  <sheetData>
    <row r="1" spans="1:10" ht="15.75">
      <c r="A1" s="194" t="s">
        <v>391</v>
      </c>
      <c r="B1" s="195"/>
      <c r="C1" s="195"/>
      <c r="D1" s="71"/>
      <c r="E1" s="71"/>
      <c r="F1" s="71"/>
      <c r="G1" s="71"/>
      <c r="H1" s="71"/>
      <c r="I1" s="71"/>
      <c r="J1" s="72"/>
    </row>
    <row r="2" spans="1:14" ht="14.25" customHeight="1">
      <c r="A2" s="196" t="s">
        <v>407</v>
      </c>
      <c r="B2" s="197"/>
      <c r="C2" s="197"/>
      <c r="D2" s="197"/>
      <c r="E2" s="197"/>
      <c r="F2" s="197"/>
      <c r="G2" s="197"/>
      <c r="H2" s="197"/>
      <c r="I2" s="197"/>
      <c r="J2" s="198"/>
      <c r="N2" s="121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1">
        <v>2</v>
      </c>
    </row>
    <row r="4" spans="1:14" ht="33" customHeight="1">
      <c r="A4" s="199" t="s">
        <v>392</v>
      </c>
      <c r="B4" s="200"/>
      <c r="C4" s="200"/>
      <c r="D4" s="200"/>
      <c r="E4" s="201">
        <v>43466</v>
      </c>
      <c r="F4" s="202"/>
      <c r="G4" s="77" t="s">
        <v>0</v>
      </c>
      <c r="H4" s="201">
        <v>43738</v>
      </c>
      <c r="I4" s="202"/>
      <c r="J4" s="78"/>
      <c r="N4" s="121">
        <v>3</v>
      </c>
    </row>
    <row r="5" spans="1:14" s="79" customFormat="1" ht="9.75" customHeight="1">
      <c r="A5" s="203"/>
      <c r="B5" s="204"/>
      <c r="C5" s="204"/>
      <c r="D5" s="204"/>
      <c r="E5" s="204"/>
      <c r="F5" s="204"/>
      <c r="G5" s="204"/>
      <c r="H5" s="204"/>
      <c r="I5" s="204"/>
      <c r="J5" s="205"/>
      <c r="N5" s="122">
        <v>4</v>
      </c>
    </row>
    <row r="6" spans="1:10" ht="20.25" customHeight="1">
      <c r="A6" s="80"/>
      <c r="B6" s="81" t="s">
        <v>414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4"/>
      <c r="L7" s="124"/>
      <c r="M7" s="124"/>
      <c r="N7" s="125"/>
      <c r="O7" s="124"/>
      <c r="P7" s="124"/>
      <c r="Q7" s="124"/>
      <c r="R7" s="124"/>
      <c r="S7" s="124"/>
      <c r="T7" s="124"/>
    </row>
    <row r="8" spans="1:10" ht="20.25" customHeight="1">
      <c r="A8" s="80"/>
      <c r="B8" s="81" t="s">
        <v>415</v>
      </c>
      <c r="C8" s="82"/>
      <c r="D8" s="82"/>
      <c r="E8" s="88">
        <v>3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4"/>
      <c r="L9" s="124"/>
      <c r="M9" s="124"/>
      <c r="N9" s="125"/>
      <c r="O9" s="124"/>
      <c r="P9" s="124"/>
      <c r="Q9" s="124"/>
      <c r="R9" s="124"/>
      <c r="S9" s="124"/>
      <c r="T9" s="124"/>
    </row>
    <row r="10" spans="1:10" ht="37.5" customHeight="1">
      <c r="A10" s="189" t="s">
        <v>416</v>
      </c>
      <c r="B10" s="190"/>
      <c r="C10" s="190"/>
      <c r="D10" s="190"/>
      <c r="E10" s="190"/>
      <c r="F10" s="190"/>
      <c r="G10" s="190"/>
      <c r="H10" s="190"/>
      <c r="I10" s="190"/>
      <c r="J10" s="90"/>
    </row>
    <row r="11" spans="1:10" ht="24" customHeight="1">
      <c r="A11" s="178" t="s">
        <v>393</v>
      </c>
      <c r="B11" s="191"/>
      <c r="C11" s="156">
        <v>3040135</v>
      </c>
      <c r="D11" s="157"/>
      <c r="E11" s="91"/>
      <c r="F11" s="140" t="s">
        <v>417</v>
      </c>
      <c r="G11" s="192"/>
      <c r="H11" s="156" t="s">
        <v>434</v>
      </c>
      <c r="I11" s="157"/>
      <c r="J11" s="92"/>
    </row>
    <row r="12" spans="1:10" ht="14.25" customHeight="1">
      <c r="A12" s="93"/>
      <c r="B12" s="94"/>
      <c r="C12" s="94"/>
      <c r="D12" s="94"/>
      <c r="E12" s="193"/>
      <c r="F12" s="193"/>
      <c r="G12" s="193"/>
      <c r="H12" s="193"/>
      <c r="I12" s="95"/>
      <c r="J12" s="92"/>
    </row>
    <row r="13" spans="1:10" ht="21" customHeight="1">
      <c r="A13" s="139" t="s">
        <v>408</v>
      </c>
      <c r="B13" s="192"/>
      <c r="C13" s="156">
        <v>40031685</v>
      </c>
      <c r="D13" s="157"/>
      <c r="E13" s="207"/>
      <c r="F13" s="193"/>
      <c r="G13" s="193"/>
      <c r="H13" s="193"/>
      <c r="I13" s="95"/>
      <c r="J13" s="92"/>
    </row>
    <row r="14" spans="1:10" ht="10.5" customHeight="1">
      <c r="A14" s="91"/>
      <c r="B14" s="95"/>
      <c r="C14" s="94"/>
      <c r="D14" s="94"/>
      <c r="E14" s="146"/>
      <c r="F14" s="146"/>
      <c r="G14" s="146"/>
      <c r="H14" s="146"/>
      <c r="I14" s="94"/>
      <c r="J14" s="96"/>
    </row>
    <row r="15" spans="1:10" ht="22.5" customHeight="1">
      <c r="A15" s="139" t="s">
        <v>394</v>
      </c>
      <c r="B15" s="192"/>
      <c r="C15" s="156">
        <v>84596290185</v>
      </c>
      <c r="D15" s="157"/>
      <c r="E15" s="186"/>
      <c r="F15" s="180"/>
      <c r="G15" s="97" t="s">
        <v>418</v>
      </c>
      <c r="H15" s="156"/>
      <c r="I15" s="157"/>
      <c r="J15" s="98"/>
    </row>
    <row r="16" spans="1:10" ht="10.5" customHeight="1">
      <c r="A16" s="91"/>
      <c r="B16" s="95"/>
      <c r="C16" s="94"/>
      <c r="D16" s="94"/>
      <c r="E16" s="146"/>
      <c r="F16" s="146"/>
      <c r="G16" s="146"/>
      <c r="H16" s="146"/>
      <c r="I16" s="94"/>
      <c r="J16" s="96"/>
    </row>
    <row r="17" spans="1:10" ht="22.5" customHeight="1">
      <c r="A17" s="99"/>
      <c r="B17" s="97" t="s">
        <v>419</v>
      </c>
      <c r="C17" s="187"/>
      <c r="D17" s="188"/>
      <c r="E17" s="100"/>
      <c r="F17" s="100"/>
      <c r="G17" s="100"/>
      <c r="H17" s="100"/>
      <c r="I17" s="100"/>
      <c r="J17" s="98"/>
    </row>
    <row r="18" spans="1:10" ht="15">
      <c r="A18" s="184"/>
      <c r="B18" s="185"/>
      <c r="C18" s="146"/>
      <c r="D18" s="146"/>
      <c r="E18" s="146"/>
      <c r="F18" s="146"/>
      <c r="G18" s="146"/>
      <c r="H18" s="146"/>
      <c r="I18" s="94"/>
      <c r="J18" s="96"/>
    </row>
    <row r="19" spans="1:10" ht="15">
      <c r="A19" s="178" t="s">
        <v>395</v>
      </c>
      <c r="B19" s="179"/>
      <c r="C19" s="150" t="s">
        <v>443</v>
      </c>
      <c r="D19" s="151"/>
      <c r="E19" s="151"/>
      <c r="F19" s="151"/>
      <c r="G19" s="151"/>
      <c r="H19" s="151"/>
      <c r="I19" s="151"/>
      <c r="J19" s="152"/>
    </row>
    <row r="20" spans="1:10" ht="15">
      <c r="A20" s="93"/>
      <c r="B20" s="94"/>
      <c r="C20" s="101"/>
      <c r="D20" s="94"/>
      <c r="E20" s="146"/>
      <c r="F20" s="146"/>
      <c r="G20" s="146"/>
      <c r="H20" s="146"/>
      <c r="I20" s="94"/>
      <c r="J20" s="96"/>
    </row>
    <row r="21" spans="1:10" ht="15">
      <c r="A21" s="178" t="s">
        <v>396</v>
      </c>
      <c r="B21" s="179"/>
      <c r="C21" s="156">
        <v>51550</v>
      </c>
      <c r="D21" s="157"/>
      <c r="E21" s="146"/>
      <c r="F21" s="146"/>
      <c r="G21" s="150" t="s">
        <v>438</v>
      </c>
      <c r="H21" s="151"/>
      <c r="I21" s="151"/>
      <c r="J21" s="152"/>
    </row>
    <row r="22" spans="1:10" ht="15">
      <c r="A22" s="93"/>
      <c r="B22" s="94"/>
      <c r="C22" s="94"/>
      <c r="D22" s="94"/>
      <c r="E22" s="146"/>
      <c r="F22" s="146"/>
      <c r="G22" s="146"/>
      <c r="H22" s="146"/>
      <c r="I22" s="94"/>
      <c r="J22" s="96"/>
    </row>
    <row r="23" spans="1:10" ht="15">
      <c r="A23" s="178" t="s">
        <v>397</v>
      </c>
      <c r="B23" s="179"/>
      <c r="C23" s="150" t="s">
        <v>439</v>
      </c>
      <c r="D23" s="151"/>
      <c r="E23" s="151"/>
      <c r="F23" s="151"/>
      <c r="G23" s="151"/>
      <c r="H23" s="151"/>
      <c r="I23" s="151"/>
      <c r="J23" s="152"/>
    </row>
    <row r="24" spans="1:10" ht="15">
      <c r="A24" s="93"/>
      <c r="B24" s="94"/>
      <c r="C24" s="94"/>
      <c r="D24" s="94"/>
      <c r="E24" s="146"/>
      <c r="F24" s="146"/>
      <c r="G24" s="146"/>
      <c r="H24" s="146"/>
      <c r="I24" s="94"/>
      <c r="J24" s="96"/>
    </row>
    <row r="25" spans="1:10" ht="15">
      <c r="A25" s="178" t="s">
        <v>398</v>
      </c>
      <c r="B25" s="179"/>
      <c r="C25" s="181"/>
      <c r="D25" s="182"/>
      <c r="E25" s="182"/>
      <c r="F25" s="182"/>
      <c r="G25" s="182"/>
      <c r="H25" s="182"/>
      <c r="I25" s="182"/>
      <c r="J25" s="183"/>
    </row>
    <row r="26" spans="1:10" ht="15">
      <c r="A26" s="93"/>
      <c r="B26" s="94"/>
      <c r="C26" s="101"/>
      <c r="D26" s="94"/>
      <c r="E26" s="146"/>
      <c r="F26" s="146"/>
      <c r="G26" s="146"/>
      <c r="H26" s="146"/>
      <c r="I26" s="94"/>
      <c r="J26" s="96"/>
    </row>
    <row r="27" spans="1:10" ht="15">
      <c r="A27" s="178" t="s">
        <v>399</v>
      </c>
      <c r="B27" s="179"/>
      <c r="C27" s="181" t="s">
        <v>440</v>
      </c>
      <c r="D27" s="182"/>
      <c r="E27" s="182"/>
      <c r="F27" s="182"/>
      <c r="G27" s="182"/>
      <c r="H27" s="182"/>
      <c r="I27" s="182"/>
      <c r="J27" s="183"/>
    </row>
    <row r="28" spans="1:10" ht="13.5" customHeight="1">
      <c r="A28" s="93"/>
      <c r="B28" s="94"/>
      <c r="C28" s="101"/>
      <c r="D28" s="94"/>
      <c r="E28" s="146"/>
      <c r="F28" s="146"/>
      <c r="G28" s="146"/>
      <c r="H28" s="146"/>
      <c r="I28" s="94"/>
      <c r="J28" s="96"/>
    </row>
    <row r="29" spans="1:10" ht="22.5" customHeight="1">
      <c r="A29" s="139" t="s">
        <v>409</v>
      </c>
      <c r="B29" s="179"/>
      <c r="C29" s="138">
        <v>17</v>
      </c>
      <c r="D29" s="103"/>
      <c r="E29" s="153"/>
      <c r="F29" s="153"/>
      <c r="G29" s="153"/>
      <c r="H29" s="153"/>
      <c r="I29" s="104"/>
      <c r="J29" s="105"/>
    </row>
    <row r="30" spans="1:10" ht="15">
      <c r="A30" s="93"/>
      <c r="B30" s="94"/>
      <c r="C30" s="94"/>
      <c r="D30" s="94"/>
      <c r="E30" s="146"/>
      <c r="F30" s="146"/>
      <c r="G30" s="146"/>
      <c r="H30" s="146"/>
      <c r="I30" s="104"/>
      <c r="J30" s="105"/>
    </row>
    <row r="31" spans="1:10" ht="15">
      <c r="A31" s="178" t="s">
        <v>400</v>
      </c>
      <c r="B31" s="179"/>
      <c r="C31" s="117" t="s">
        <v>421</v>
      </c>
      <c r="D31" s="177" t="s">
        <v>420</v>
      </c>
      <c r="E31" s="154"/>
      <c r="F31" s="154"/>
      <c r="G31" s="154"/>
      <c r="H31" s="106"/>
      <c r="I31" s="107" t="s">
        <v>421</v>
      </c>
      <c r="J31" s="108" t="s">
        <v>422</v>
      </c>
    </row>
    <row r="32" spans="1:10" ht="15">
      <c r="A32" s="178"/>
      <c r="B32" s="179"/>
      <c r="C32" s="109"/>
      <c r="D32" s="77"/>
      <c r="E32" s="180"/>
      <c r="F32" s="180"/>
      <c r="G32" s="180"/>
      <c r="H32" s="180"/>
      <c r="I32" s="104"/>
      <c r="J32" s="105"/>
    </row>
    <row r="33" spans="1:10" ht="15">
      <c r="A33" s="178" t="s">
        <v>410</v>
      </c>
      <c r="B33" s="179"/>
      <c r="C33" s="102" t="s">
        <v>424</v>
      </c>
      <c r="D33" s="177" t="s">
        <v>423</v>
      </c>
      <c r="E33" s="154"/>
      <c r="F33" s="154"/>
      <c r="G33" s="154"/>
      <c r="H33" s="100"/>
      <c r="I33" s="107" t="s">
        <v>424</v>
      </c>
      <c r="J33" s="108" t="s">
        <v>425</v>
      </c>
    </row>
    <row r="34" spans="1:10" ht="15">
      <c r="A34" s="93"/>
      <c r="B34" s="94"/>
      <c r="C34" s="94"/>
      <c r="D34" s="94"/>
      <c r="E34" s="146"/>
      <c r="F34" s="146"/>
      <c r="G34" s="146"/>
      <c r="H34" s="146"/>
      <c r="I34" s="94"/>
      <c r="J34" s="96"/>
    </row>
    <row r="35" spans="1:10" ht="15">
      <c r="A35" s="177" t="s">
        <v>411</v>
      </c>
      <c r="B35" s="154"/>
      <c r="C35" s="154"/>
      <c r="D35" s="154"/>
      <c r="E35" s="154" t="s">
        <v>401</v>
      </c>
      <c r="F35" s="154"/>
      <c r="G35" s="154"/>
      <c r="H35" s="154"/>
      <c r="I35" s="154"/>
      <c r="J35" s="110" t="s">
        <v>402</v>
      </c>
    </row>
    <row r="36" spans="1:10" ht="15">
      <c r="A36" s="93"/>
      <c r="B36" s="94"/>
      <c r="C36" s="94"/>
      <c r="D36" s="94"/>
      <c r="E36" s="146"/>
      <c r="F36" s="146"/>
      <c r="G36" s="146"/>
      <c r="H36" s="146"/>
      <c r="I36" s="94"/>
      <c r="J36" s="105"/>
    </row>
    <row r="37" spans="1:10" ht="15">
      <c r="A37" s="173"/>
      <c r="B37" s="174"/>
      <c r="C37" s="174"/>
      <c r="D37" s="174"/>
      <c r="E37" s="165"/>
      <c r="F37" s="175"/>
      <c r="G37" s="175"/>
      <c r="H37" s="175"/>
      <c r="I37" s="176"/>
      <c r="J37" s="127"/>
    </row>
    <row r="38" spans="1:10" ht="15">
      <c r="A38" s="93"/>
      <c r="B38" s="94"/>
      <c r="C38" s="101"/>
      <c r="D38" s="172"/>
      <c r="E38" s="172"/>
      <c r="F38" s="172"/>
      <c r="G38" s="172"/>
      <c r="H38" s="172"/>
      <c r="I38" s="172"/>
      <c r="J38" s="96"/>
    </row>
    <row r="39" spans="1:10" ht="15">
      <c r="A39" s="169"/>
      <c r="B39" s="170"/>
      <c r="C39" s="170"/>
      <c r="D39" s="171"/>
      <c r="E39" s="165"/>
      <c r="F39" s="166"/>
      <c r="G39" s="166"/>
      <c r="H39" s="166"/>
      <c r="I39" s="167"/>
      <c r="J39" s="128"/>
    </row>
    <row r="40" spans="1:10" ht="15">
      <c r="A40" s="93"/>
      <c r="B40" s="94"/>
      <c r="C40" s="101"/>
      <c r="D40" s="111"/>
      <c r="E40" s="172"/>
      <c r="F40" s="172"/>
      <c r="G40" s="172"/>
      <c r="H40" s="172"/>
      <c r="I40" s="95"/>
      <c r="J40" s="96"/>
    </row>
    <row r="41" spans="1:10" ht="15">
      <c r="A41" s="169"/>
      <c r="B41" s="170"/>
      <c r="C41" s="170"/>
      <c r="D41" s="171"/>
      <c r="E41" s="165"/>
      <c r="F41" s="166"/>
      <c r="G41" s="166"/>
      <c r="H41" s="166"/>
      <c r="I41" s="167"/>
      <c r="J41" s="128"/>
    </row>
    <row r="42" spans="1:10" ht="15">
      <c r="A42" s="93"/>
      <c r="B42" s="94"/>
      <c r="C42" s="101"/>
      <c r="D42" s="111"/>
      <c r="E42" s="172"/>
      <c r="F42" s="172"/>
      <c r="G42" s="172"/>
      <c r="H42" s="172"/>
      <c r="I42" s="95"/>
      <c r="J42" s="96"/>
    </row>
    <row r="43" spans="1:10" ht="15">
      <c r="A43" s="169"/>
      <c r="B43" s="170"/>
      <c r="C43" s="170"/>
      <c r="D43" s="171"/>
      <c r="E43" s="165"/>
      <c r="F43" s="166"/>
      <c r="G43" s="166"/>
      <c r="H43" s="166"/>
      <c r="I43" s="167"/>
      <c r="J43" s="128"/>
    </row>
    <row r="44" spans="1:10" ht="15">
      <c r="A44" s="126"/>
      <c r="B44" s="130"/>
      <c r="C44" s="133"/>
      <c r="D44" s="206"/>
      <c r="E44" s="206"/>
      <c r="F44" s="206"/>
      <c r="G44" s="206"/>
      <c r="H44" s="134"/>
      <c r="I44" s="131"/>
      <c r="J44" s="126"/>
    </row>
    <row r="45" spans="1:10" ht="15">
      <c r="A45" s="169"/>
      <c r="B45" s="170"/>
      <c r="C45" s="170"/>
      <c r="D45" s="171"/>
      <c r="E45" s="165"/>
      <c r="F45" s="166"/>
      <c r="G45" s="166"/>
      <c r="H45" s="166"/>
      <c r="I45" s="167"/>
      <c r="J45" s="128"/>
    </row>
    <row r="46" spans="1:10" ht="15">
      <c r="A46" s="129"/>
      <c r="B46" s="130"/>
      <c r="C46" s="130"/>
      <c r="D46" s="126"/>
      <c r="E46" s="168"/>
      <c r="F46" s="168"/>
      <c r="G46" s="208"/>
      <c r="H46" s="208"/>
      <c r="I46" s="126"/>
      <c r="J46" s="131"/>
    </row>
    <row r="47" spans="1:10" ht="15">
      <c r="A47" s="169"/>
      <c r="B47" s="170"/>
      <c r="C47" s="170"/>
      <c r="D47" s="171"/>
      <c r="E47" s="165"/>
      <c r="F47" s="166"/>
      <c r="G47" s="166"/>
      <c r="H47" s="166"/>
      <c r="I47" s="167"/>
      <c r="J47" s="128"/>
    </row>
    <row r="48" spans="1:10" ht="15">
      <c r="A48" s="132"/>
      <c r="B48" s="126"/>
      <c r="C48" s="130"/>
      <c r="D48" s="133"/>
      <c r="E48" s="206"/>
      <c r="F48" s="206"/>
      <c r="G48" s="206"/>
      <c r="H48" s="206"/>
      <c r="I48" s="134"/>
      <c r="J48" s="131"/>
    </row>
    <row r="49" spans="1:10" ht="15">
      <c r="A49" s="169"/>
      <c r="B49" s="170"/>
      <c r="C49" s="170"/>
      <c r="D49" s="171"/>
      <c r="E49" s="165"/>
      <c r="F49" s="166"/>
      <c r="G49" s="166"/>
      <c r="H49" s="166"/>
      <c r="I49" s="167"/>
      <c r="J49" s="128"/>
    </row>
    <row r="50" spans="1:10" ht="15">
      <c r="A50" s="126"/>
      <c r="B50" s="130"/>
      <c r="C50" s="133"/>
      <c r="D50" s="206"/>
      <c r="E50" s="206"/>
      <c r="F50" s="206"/>
      <c r="G50" s="206"/>
      <c r="H50" s="134"/>
      <c r="I50" s="131"/>
      <c r="J50" s="126"/>
    </row>
    <row r="51" spans="1:10" ht="15">
      <c r="A51" s="165"/>
      <c r="B51" s="166"/>
      <c r="C51" s="166"/>
      <c r="D51" s="167"/>
      <c r="E51" s="165"/>
      <c r="F51" s="166"/>
      <c r="G51" s="166"/>
      <c r="H51" s="166"/>
      <c r="I51" s="167"/>
      <c r="J51" s="128"/>
    </row>
    <row r="52" spans="1:10" ht="15">
      <c r="A52" s="129"/>
      <c r="B52" s="130"/>
      <c r="C52" s="130"/>
      <c r="D52" s="126"/>
      <c r="E52" s="168"/>
      <c r="F52" s="168"/>
      <c r="G52" s="208"/>
      <c r="H52" s="208"/>
      <c r="I52" s="126"/>
      <c r="J52" s="131"/>
    </row>
    <row r="53" spans="1:10" ht="14.25" customHeight="1">
      <c r="A53" s="165"/>
      <c r="B53" s="166"/>
      <c r="C53" s="166"/>
      <c r="D53" s="167"/>
      <c r="E53" s="165"/>
      <c r="F53" s="166"/>
      <c r="G53" s="166"/>
      <c r="H53" s="166"/>
      <c r="I53" s="167"/>
      <c r="J53" s="128"/>
    </row>
    <row r="54" spans="1:10" ht="15">
      <c r="A54" s="112"/>
      <c r="B54" s="101"/>
      <c r="C54" s="163"/>
      <c r="D54" s="163"/>
      <c r="E54" s="146"/>
      <c r="F54" s="146"/>
      <c r="G54" s="163"/>
      <c r="H54" s="163"/>
      <c r="I54" s="163"/>
      <c r="J54" s="96"/>
    </row>
    <row r="55" spans="1:10" ht="13.5" customHeight="1">
      <c r="A55" s="165"/>
      <c r="B55" s="166"/>
      <c r="C55" s="166"/>
      <c r="D55" s="167"/>
      <c r="E55" s="165"/>
      <c r="F55" s="166"/>
      <c r="G55" s="166"/>
      <c r="H55" s="166"/>
      <c r="I55" s="167"/>
      <c r="J55" s="128"/>
    </row>
    <row r="56" spans="1:10" ht="15">
      <c r="A56" s="112"/>
      <c r="B56" s="101"/>
      <c r="C56" s="101"/>
      <c r="D56" s="94"/>
      <c r="E56" s="168"/>
      <c r="F56" s="168"/>
      <c r="G56" s="163"/>
      <c r="H56" s="163"/>
      <c r="I56" s="94"/>
      <c r="J56" s="96"/>
    </row>
    <row r="57" spans="1:10" ht="15">
      <c r="A57" s="165"/>
      <c r="B57" s="166"/>
      <c r="C57" s="166"/>
      <c r="D57" s="167"/>
      <c r="E57" s="165"/>
      <c r="F57" s="166"/>
      <c r="G57" s="166"/>
      <c r="H57" s="166"/>
      <c r="I57" s="167"/>
      <c r="J57" s="128"/>
    </row>
    <row r="58" spans="1:10" ht="15">
      <c r="A58" s="112"/>
      <c r="B58" s="101"/>
      <c r="C58" s="101"/>
      <c r="D58" s="94"/>
      <c r="E58" s="146"/>
      <c r="F58" s="146"/>
      <c r="G58" s="163"/>
      <c r="H58" s="163"/>
      <c r="I58" s="94"/>
      <c r="J58" s="113" t="s">
        <v>426</v>
      </c>
    </row>
    <row r="59" spans="1:10" ht="14.25" customHeight="1">
      <c r="A59" s="112"/>
      <c r="B59" s="101"/>
      <c r="C59" s="101"/>
      <c r="D59" s="94"/>
      <c r="E59" s="146"/>
      <c r="F59" s="146"/>
      <c r="G59" s="163"/>
      <c r="H59" s="163"/>
      <c r="I59" s="94"/>
      <c r="J59" s="113" t="s">
        <v>427</v>
      </c>
    </row>
    <row r="60" spans="1:10" ht="15">
      <c r="A60" s="139" t="s">
        <v>403</v>
      </c>
      <c r="B60" s="140"/>
      <c r="C60" s="156" t="s">
        <v>427</v>
      </c>
      <c r="D60" s="157"/>
      <c r="E60" s="158" t="s">
        <v>428</v>
      </c>
      <c r="F60" s="159"/>
      <c r="G60" s="160"/>
      <c r="H60" s="161"/>
      <c r="I60" s="161"/>
      <c r="J60" s="162"/>
    </row>
    <row r="61" spans="1:10" ht="15">
      <c r="A61" s="112"/>
      <c r="B61" s="101"/>
      <c r="C61" s="163"/>
      <c r="D61" s="163"/>
      <c r="E61" s="146"/>
      <c r="F61" s="146"/>
      <c r="G61" s="164" t="s">
        <v>429</v>
      </c>
      <c r="H61" s="164"/>
      <c r="I61" s="164"/>
      <c r="J61" s="85"/>
    </row>
    <row r="62" spans="1:10" ht="14.25" customHeight="1">
      <c r="A62" s="139" t="s">
        <v>404</v>
      </c>
      <c r="B62" s="140"/>
      <c r="C62" s="150" t="s">
        <v>435</v>
      </c>
      <c r="D62" s="151"/>
      <c r="E62" s="151"/>
      <c r="F62" s="151"/>
      <c r="G62" s="151"/>
      <c r="H62" s="151"/>
      <c r="I62" s="151"/>
      <c r="J62" s="152"/>
    </row>
    <row r="63" spans="1:10" ht="15">
      <c r="A63" s="93"/>
      <c r="B63" s="94"/>
      <c r="C63" s="153" t="s">
        <v>405</v>
      </c>
      <c r="D63" s="153"/>
      <c r="E63" s="153"/>
      <c r="F63" s="153"/>
      <c r="G63" s="153"/>
      <c r="H63" s="153"/>
      <c r="I63" s="153"/>
      <c r="J63" s="96"/>
    </row>
    <row r="64" spans="1:10" ht="14.25" customHeight="1">
      <c r="A64" s="139" t="s">
        <v>406</v>
      </c>
      <c r="B64" s="140"/>
      <c r="C64" s="150" t="s">
        <v>436</v>
      </c>
      <c r="D64" s="151"/>
      <c r="E64" s="152"/>
      <c r="F64" s="146"/>
      <c r="G64" s="146"/>
      <c r="H64" s="154"/>
      <c r="I64" s="154"/>
      <c r="J64" s="155"/>
    </row>
    <row r="65" spans="1:10" ht="15">
      <c r="A65" s="93"/>
      <c r="B65" s="94"/>
      <c r="C65" s="101"/>
      <c r="D65" s="94"/>
      <c r="E65" s="146"/>
      <c r="F65" s="146"/>
      <c r="G65" s="146"/>
      <c r="H65" s="146"/>
      <c r="I65" s="94"/>
      <c r="J65" s="96"/>
    </row>
    <row r="66" spans="1:10" ht="15">
      <c r="A66" s="139" t="s">
        <v>398</v>
      </c>
      <c r="B66" s="140"/>
      <c r="C66" s="147" t="s">
        <v>437</v>
      </c>
      <c r="D66" s="148"/>
      <c r="E66" s="148"/>
      <c r="F66" s="148"/>
      <c r="G66" s="148"/>
      <c r="H66" s="148"/>
      <c r="I66" s="148"/>
      <c r="J66" s="149"/>
    </row>
    <row r="67" spans="1:10" ht="15">
      <c r="A67" s="93"/>
      <c r="B67" s="94"/>
      <c r="C67" s="94"/>
      <c r="D67" s="94"/>
      <c r="E67" s="146"/>
      <c r="F67" s="146"/>
      <c r="G67" s="146"/>
      <c r="H67" s="146"/>
      <c r="I67" s="94"/>
      <c r="J67" s="96"/>
    </row>
    <row r="68" spans="1:10" ht="15">
      <c r="A68" s="139" t="s">
        <v>430</v>
      </c>
      <c r="B68" s="140"/>
      <c r="C68" s="141"/>
      <c r="D68" s="142"/>
      <c r="E68" s="142"/>
      <c r="F68" s="142"/>
      <c r="G68" s="142"/>
      <c r="H68" s="142"/>
      <c r="I68" s="142"/>
      <c r="J68" s="143"/>
    </row>
    <row r="69" spans="1:10" ht="15">
      <c r="A69" s="93"/>
      <c r="B69" s="94"/>
      <c r="C69" s="144" t="s">
        <v>431</v>
      </c>
      <c r="D69" s="144"/>
      <c r="E69" s="144"/>
      <c r="F69" s="144"/>
      <c r="G69" s="94"/>
      <c r="H69" s="94"/>
      <c r="I69" s="94"/>
      <c r="J69" s="96"/>
    </row>
    <row r="70" spans="1:10" ht="15">
      <c r="A70" s="139" t="s">
        <v>432</v>
      </c>
      <c r="B70" s="140"/>
      <c r="C70" s="141"/>
      <c r="D70" s="142"/>
      <c r="E70" s="142"/>
      <c r="F70" s="142"/>
      <c r="G70" s="142"/>
      <c r="H70" s="142"/>
      <c r="I70" s="142"/>
      <c r="J70" s="143"/>
    </row>
    <row r="71" spans="1:10" ht="27" customHeight="1">
      <c r="A71" s="114"/>
      <c r="B71" s="115"/>
      <c r="C71" s="145" t="s">
        <v>433</v>
      </c>
      <c r="D71" s="145"/>
      <c r="E71" s="145"/>
      <c r="F71" s="145"/>
      <c r="G71" s="145"/>
      <c r="H71" s="115"/>
      <c r="I71" s="115"/>
      <c r="J71" s="116"/>
    </row>
    <row r="75" ht="38.25" customHeight="1"/>
  </sheetData>
  <sheetProtection sheet="1" objects="1" scenarios="1" formatCells="0" insertRows="0"/>
  <mergeCells count="142">
    <mergeCell ref="D50:E50"/>
    <mergeCell ref="A15:B15"/>
    <mergeCell ref="E52:F52"/>
    <mergeCell ref="G52:H52"/>
    <mergeCell ref="G46:H46"/>
    <mergeCell ref="A47:D47"/>
    <mergeCell ref="E47:I47"/>
    <mergeCell ref="D44:E44"/>
    <mergeCell ref="F44:G44"/>
    <mergeCell ref="A51:D51"/>
    <mergeCell ref="E51:I51"/>
    <mergeCell ref="C13:D13"/>
    <mergeCell ref="E13:F13"/>
    <mergeCell ref="G13:H13"/>
    <mergeCell ref="E14:F14"/>
    <mergeCell ref="G14:H14"/>
    <mergeCell ref="A13:B13"/>
    <mergeCell ref="A53:D53"/>
    <mergeCell ref="E53:I53"/>
    <mergeCell ref="E48:F48"/>
    <mergeCell ref="G48:H48"/>
    <mergeCell ref="A45:D45"/>
    <mergeCell ref="E45:I45"/>
    <mergeCell ref="E46:F46"/>
    <mergeCell ref="F50:G50"/>
    <mergeCell ref="A49:D49"/>
    <mergeCell ref="E49:I49"/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54:D54"/>
    <mergeCell ref="E54:F54"/>
    <mergeCell ref="G54:I54"/>
    <mergeCell ref="A55:D55"/>
    <mergeCell ref="E55:I55"/>
    <mergeCell ref="E56:F56"/>
    <mergeCell ref="G56:H56"/>
    <mergeCell ref="A57:D57"/>
    <mergeCell ref="E57:I57"/>
    <mergeCell ref="E58:F58"/>
    <mergeCell ref="G58:H58"/>
    <mergeCell ref="E59:F59"/>
    <mergeCell ref="G59:H59"/>
    <mergeCell ref="A60:B60"/>
    <mergeCell ref="C60:D60"/>
    <mergeCell ref="E60:F60"/>
    <mergeCell ref="G60:J60"/>
    <mergeCell ref="C61:D61"/>
    <mergeCell ref="E61:F61"/>
    <mergeCell ref="G61:I61"/>
    <mergeCell ref="A62:B62"/>
    <mergeCell ref="C62:J62"/>
    <mergeCell ref="C63:I63"/>
    <mergeCell ref="A64:B64"/>
    <mergeCell ref="C64:E64"/>
    <mergeCell ref="F64:G64"/>
    <mergeCell ref="H64:J64"/>
    <mergeCell ref="E65:F65"/>
    <mergeCell ref="G65:H65"/>
    <mergeCell ref="A66:B66"/>
    <mergeCell ref="C66:J66"/>
    <mergeCell ref="E67:F67"/>
    <mergeCell ref="G67:H67"/>
    <mergeCell ref="A68:B68"/>
    <mergeCell ref="C68:J68"/>
    <mergeCell ref="C69:F69"/>
    <mergeCell ref="A70:B70"/>
    <mergeCell ref="C70:J70"/>
    <mergeCell ref="C71:G71"/>
  </mergeCells>
  <dataValidations count="4">
    <dataValidation type="list" allowBlank="1" showInputMessage="1" showErrorMessage="1" sqref="C60:D60">
      <formula1>$J$58:$J$59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SheetLayoutView="100" zoomScalePageLayoutView="0" workbookViewId="0" topLeftCell="A1">
      <selection activeCell="I17" sqref="I17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213" t="s">
        <v>1</v>
      </c>
      <c r="B1" s="214"/>
      <c r="C1" s="214"/>
      <c r="D1" s="214"/>
      <c r="E1" s="214"/>
      <c r="F1" s="214"/>
      <c r="G1" s="214"/>
      <c r="H1" s="214"/>
      <c r="I1" s="214"/>
    </row>
    <row r="2" spans="1:9" ht="12.75">
      <c r="A2" s="215" t="s">
        <v>444</v>
      </c>
      <c r="B2" s="216"/>
      <c r="C2" s="216"/>
      <c r="D2" s="216"/>
      <c r="E2" s="216"/>
      <c r="F2" s="216"/>
      <c r="G2" s="216"/>
      <c r="H2" s="216"/>
      <c r="I2" s="216"/>
    </row>
    <row r="3" spans="1:9" ht="12.75">
      <c r="A3" s="217" t="s">
        <v>355</v>
      </c>
      <c r="B3" s="218"/>
      <c r="C3" s="218"/>
      <c r="D3" s="218"/>
      <c r="E3" s="218"/>
      <c r="F3" s="218"/>
      <c r="G3" s="218"/>
      <c r="H3" s="218"/>
      <c r="I3" s="218"/>
    </row>
    <row r="4" spans="1:9" ht="12.75">
      <c r="A4" s="219" t="s">
        <v>441</v>
      </c>
      <c r="B4" s="220"/>
      <c r="C4" s="220"/>
      <c r="D4" s="220"/>
      <c r="E4" s="220"/>
      <c r="F4" s="220"/>
      <c r="G4" s="220"/>
      <c r="H4" s="220"/>
      <c r="I4" s="221"/>
    </row>
    <row r="5" spans="1:9" ht="45">
      <c r="A5" s="224" t="s">
        <v>2</v>
      </c>
      <c r="B5" s="225"/>
      <c r="C5" s="225"/>
      <c r="D5" s="225"/>
      <c r="E5" s="225"/>
      <c r="F5" s="225"/>
      <c r="G5" s="12" t="s">
        <v>105</v>
      </c>
      <c r="H5" s="14" t="s">
        <v>372</v>
      </c>
      <c r="I5" s="14" t="s">
        <v>373</v>
      </c>
    </row>
    <row r="6" spans="1:9" ht="12.75">
      <c r="A6" s="222">
        <v>1</v>
      </c>
      <c r="B6" s="223"/>
      <c r="C6" s="223"/>
      <c r="D6" s="223"/>
      <c r="E6" s="223"/>
      <c r="F6" s="223"/>
      <c r="G6" s="13">
        <v>2</v>
      </c>
      <c r="H6" s="14">
        <v>3</v>
      </c>
      <c r="I6" s="14">
        <v>4</v>
      </c>
    </row>
    <row r="7" spans="1:9" ht="12.75">
      <c r="A7" s="226"/>
      <c r="B7" s="226"/>
      <c r="C7" s="226"/>
      <c r="D7" s="226"/>
      <c r="E7" s="226"/>
      <c r="F7" s="226"/>
      <c r="G7" s="226"/>
      <c r="H7" s="226"/>
      <c r="I7" s="226"/>
    </row>
    <row r="8" spans="1:9" ht="12.75" customHeight="1">
      <c r="A8" s="210" t="s">
        <v>4</v>
      </c>
      <c r="B8" s="210"/>
      <c r="C8" s="210"/>
      <c r="D8" s="210"/>
      <c r="E8" s="210"/>
      <c r="F8" s="210"/>
      <c r="G8" s="15">
        <v>1</v>
      </c>
      <c r="H8" s="33">
        <v>0</v>
      </c>
      <c r="I8" s="33">
        <v>0</v>
      </c>
    </row>
    <row r="9" spans="1:9" ht="12.75" customHeight="1">
      <c r="A9" s="211" t="s">
        <v>381</v>
      </c>
      <c r="B9" s="211"/>
      <c r="C9" s="211"/>
      <c r="D9" s="211"/>
      <c r="E9" s="211"/>
      <c r="F9" s="211"/>
      <c r="G9" s="16">
        <v>2</v>
      </c>
      <c r="H9" s="34">
        <f>H10+H17+H27+H38+H43</f>
        <v>138518110</v>
      </c>
      <c r="I9" s="34">
        <f>I10+I17+I27+I38+I43</f>
        <v>138581446</v>
      </c>
    </row>
    <row r="10" spans="1:9" ht="12.75" customHeight="1">
      <c r="A10" s="212" t="s">
        <v>5</v>
      </c>
      <c r="B10" s="212"/>
      <c r="C10" s="212"/>
      <c r="D10" s="212"/>
      <c r="E10" s="212"/>
      <c r="F10" s="212"/>
      <c r="G10" s="16">
        <v>3</v>
      </c>
      <c r="H10" s="34">
        <f>H11+H12+H13+H14+H15+H16</f>
        <v>435780</v>
      </c>
      <c r="I10" s="34">
        <f>I11+I12+I13+I14+I15+I16</f>
        <v>443780</v>
      </c>
    </row>
    <row r="11" spans="1:9" ht="12.75" customHeight="1">
      <c r="A11" s="209" t="s">
        <v>6</v>
      </c>
      <c r="B11" s="209"/>
      <c r="C11" s="209"/>
      <c r="D11" s="209"/>
      <c r="E11" s="209"/>
      <c r="F11" s="209"/>
      <c r="G11" s="15">
        <v>4</v>
      </c>
      <c r="H11" s="33">
        <v>0</v>
      </c>
      <c r="I11" s="33">
        <v>0</v>
      </c>
    </row>
    <row r="12" spans="1:9" ht="22.5" customHeight="1">
      <c r="A12" s="209" t="s">
        <v>7</v>
      </c>
      <c r="B12" s="209"/>
      <c r="C12" s="209"/>
      <c r="D12" s="209"/>
      <c r="E12" s="209"/>
      <c r="F12" s="209"/>
      <c r="G12" s="15">
        <v>5</v>
      </c>
      <c r="H12" s="33">
        <v>0</v>
      </c>
      <c r="I12" s="33">
        <v>0</v>
      </c>
    </row>
    <row r="13" spans="1:9" ht="12.75" customHeight="1">
      <c r="A13" s="209" t="s">
        <v>8</v>
      </c>
      <c r="B13" s="209"/>
      <c r="C13" s="209"/>
      <c r="D13" s="209"/>
      <c r="E13" s="209"/>
      <c r="F13" s="209"/>
      <c r="G13" s="15">
        <v>6</v>
      </c>
      <c r="H13" s="33">
        <v>0</v>
      </c>
      <c r="I13" s="33">
        <v>0</v>
      </c>
    </row>
    <row r="14" spans="1:9" ht="12.75" customHeight="1">
      <c r="A14" s="209" t="s">
        <v>9</v>
      </c>
      <c r="B14" s="209"/>
      <c r="C14" s="209"/>
      <c r="D14" s="209"/>
      <c r="E14" s="209"/>
      <c r="F14" s="209"/>
      <c r="G14" s="15">
        <v>7</v>
      </c>
      <c r="H14" s="33">
        <v>5538</v>
      </c>
      <c r="I14" s="33">
        <v>5538</v>
      </c>
    </row>
    <row r="15" spans="1:9" ht="12.75" customHeight="1">
      <c r="A15" s="209" t="s">
        <v>10</v>
      </c>
      <c r="B15" s="209"/>
      <c r="C15" s="209"/>
      <c r="D15" s="209"/>
      <c r="E15" s="209"/>
      <c r="F15" s="209"/>
      <c r="G15" s="15">
        <v>8</v>
      </c>
      <c r="H15" s="33">
        <v>0</v>
      </c>
      <c r="I15" s="33">
        <v>0</v>
      </c>
    </row>
    <row r="16" spans="1:9" ht="12.75" customHeight="1">
      <c r="A16" s="209" t="s">
        <v>11</v>
      </c>
      <c r="B16" s="209"/>
      <c r="C16" s="209"/>
      <c r="D16" s="209"/>
      <c r="E16" s="209"/>
      <c r="F16" s="209"/>
      <c r="G16" s="15">
        <v>9</v>
      </c>
      <c r="H16" s="33">
        <v>430242</v>
      </c>
      <c r="I16" s="33">
        <v>438242</v>
      </c>
    </row>
    <row r="17" spans="1:9" ht="12.75" customHeight="1">
      <c r="A17" s="212" t="s">
        <v>12</v>
      </c>
      <c r="B17" s="212"/>
      <c r="C17" s="212"/>
      <c r="D17" s="212"/>
      <c r="E17" s="212"/>
      <c r="F17" s="212"/>
      <c r="G17" s="16">
        <v>10</v>
      </c>
      <c r="H17" s="34">
        <f>H18+H19+H20+H21+H22+H23+H24+H25+H26</f>
        <v>0</v>
      </c>
      <c r="I17" s="34">
        <f>I18+I19+I20+I21+I22+I23+I24+I25+I26</f>
        <v>56136</v>
      </c>
    </row>
    <row r="18" spans="1:9" ht="12.75" customHeight="1">
      <c r="A18" s="209" t="s">
        <v>13</v>
      </c>
      <c r="B18" s="209"/>
      <c r="C18" s="209"/>
      <c r="D18" s="209"/>
      <c r="E18" s="209"/>
      <c r="F18" s="209"/>
      <c r="G18" s="15">
        <v>11</v>
      </c>
      <c r="H18" s="33">
        <v>0</v>
      </c>
      <c r="I18" s="33">
        <v>0</v>
      </c>
    </row>
    <row r="19" spans="1:9" ht="12.75" customHeight="1">
      <c r="A19" s="209" t="s">
        <v>14</v>
      </c>
      <c r="B19" s="209"/>
      <c r="C19" s="209"/>
      <c r="D19" s="209"/>
      <c r="E19" s="209"/>
      <c r="F19" s="209"/>
      <c r="G19" s="15">
        <v>12</v>
      </c>
      <c r="H19" s="33">
        <v>0</v>
      </c>
      <c r="I19" s="33">
        <v>0</v>
      </c>
    </row>
    <row r="20" spans="1:9" ht="12.75" customHeight="1">
      <c r="A20" s="209" t="s">
        <v>15</v>
      </c>
      <c r="B20" s="209"/>
      <c r="C20" s="209"/>
      <c r="D20" s="209"/>
      <c r="E20" s="209"/>
      <c r="F20" s="209"/>
      <c r="G20" s="15">
        <v>13</v>
      </c>
      <c r="H20" s="33">
        <v>0</v>
      </c>
      <c r="I20" s="33">
        <f>50040-20647-2566</f>
        <v>26827</v>
      </c>
    </row>
    <row r="21" spans="1:9" ht="12.75" customHeight="1">
      <c r="A21" s="209" t="s">
        <v>16</v>
      </c>
      <c r="B21" s="209"/>
      <c r="C21" s="209"/>
      <c r="D21" s="209"/>
      <c r="E21" s="209"/>
      <c r="F21" s="209"/>
      <c r="G21" s="15">
        <v>14</v>
      </c>
      <c r="H21" s="33">
        <v>0</v>
      </c>
      <c r="I21" s="33">
        <f>35647-15000</f>
        <v>20647</v>
      </c>
    </row>
    <row r="22" spans="1:9" ht="12.75" customHeight="1">
      <c r="A22" s="209" t="s">
        <v>17</v>
      </c>
      <c r="B22" s="209"/>
      <c r="C22" s="209"/>
      <c r="D22" s="209"/>
      <c r="E22" s="209"/>
      <c r="F22" s="209"/>
      <c r="G22" s="15">
        <v>15</v>
      </c>
      <c r="H22" s="33">
        <v>0</v>
      </c>
      <c r="I22" s="33">
        <v>0</v>
      </c>
    </row>
    <row r="23" spans="1:9" ht="12.75" customHeight="1">
      <c r="A23" s="209" t="s">
        <v>18</v>
      </c>
      <c r="B23" s="209"/>
      <c r="C23" s="209"/>
      <c r="D23" s="209"/>
      <c r="E23" s="209"/>
      <c r="F23" s="209"/>
      <c r="G23" s="15">
        <v>16</v>
      </c>
      <c r="H23" s="33">
        <v>0</v>
      </c>
      <c r="I23" s="33">
        <v>0</v>
      </c>
    </row>
    <row r="24" spans="1:9" ht="12.75" customHeight="1">
      <c r="A24" s="209" t="s">
        <v>19</v>
      </c>
      <c r="B24" s="209"/>
      <c r="C24" s="209"/>
      <c r="D24" s="209"/>
      <c r="E24" s="209"/>
      <c r="F24" s="209"/>
      <c r="G24" s="15">
        <v>17</v>
      </c>
      <c r="H24" s="33">
        <v>0</v>
      </c>
      <c r="I24" s="33">
        <v>8662</v>
      </c>
    </row>
    <row r="25" spans="1:9" ht="12.75" customHeight="1">
      <c r="A25" s="209" t="s">
        <v>20</v>
      </c>
      <c r="B25" s="209"/>
      <c r="C25" s="209"/>
      <c r="D25" s="209"/>
      <c r="E25" s="209"/>
      <c r="F25" s="209"/>
      <c r="G25" s="15">
        <v>18</v>
      </c>
      <c r="H25" s="33">
        <v>0</v>
      </c>
      <c r="I25" s="33">
        <v>0</v>
      </c>
    </row>
    <row r="26" spans="1:9" ht="12.75" customHeight="1">
      <c r="A26" s="209" t="s">
        <v>21</v>
      </c>
      <c r="B26" s="209"/>
      <c r="C26" s="209"/>
      <c r="D26" s="209"/>
      <c r="E26" s="209"/>
      <c r="F26" s="209"/>
      <c r="G26" s="15">
        <v>19</v>
      </c>
      <c r="H26" s="33">
        <v>0</v>
      </c>
      <c r="I26" s="33">
        <v>0</v>
      </c>
    </row>
    <row r="27" spans="1:9" ht="12.75" customHeight="1">
      <c r="A27" s="212" t="s">
        <v>22</v>
      </c>
      <c r="B27" s="212"/>
      <c r="C27" s="212"/>
      <c r="D27" s="212"/>
      <c r="E27" s="212"/>
      <c r="F27" s="212"/>
      <c r="G27" s="16">
        <v>20</v>
      </c>
      <c r="H27" s="34">
        <f>SUM(H28:H37)</f>
        <v>138082330</v>
      </c>
      <c r="I27" s="34">
        <f>SUM(I28:I37)</f>
        <v>138081530</v>
      </c>
    </row>
    <row r="28" spans="1:9" ht="12.75" customHeight="1">
      <c r="A28" s="209" t="s">
        <v>23</v>
      </c>
      <c r="B28" s="209"/>
      <c r="C28" s="209"/>
      <c r="D28" s="209"/>
      <c r="E28" s="209"/>
      <c r="F28" s="209"/>
      <c r="G28" s="15">
        <v>21</v>
      </c>
      <c r="H28" s="33">
        <v>137694597</v>
      </c>
      <c r="I28" s="33">
        <v>137694597</v>
      </c>
    </row>
    <row r="29" spans="1:9" ht="12.75" customHeight="1">
      <c r="A29" s="209" t="s">
        <v>24</v>
      </c>
      <c r="B29" s="209"/>
      <c r="C29" s="209"/>
      <c r="D29" s="209"/>
      <c r="E29" s="209"/>
      <c r="F29" s="209"/>
      <c r="G29" s="15">
        <v>22</v>
      </c>
      <c r="H29" s="33">
        <v>0</v>
      </c>
      <c r="I29" s="33">
        <v>0</v>
      </c>
    </row>
    <row r="30" spans="1:9" ht="12.75" customHeight="1">
      <c r="A30" s="209" t="s">
        <v>25</v>
      </c>
      <c r="B30" s="209"/>
      <c r="C30" s="209"/>
      <c r="D30" s="209"/>
      <c r="E30" s="209"/>
      <c r="F30" s="209"/>
      <c r="G30" s="15">
        <v>23</v>
      </c>
      <c r="H30" s="33">
        <v>387733</v>
      </c>
      <c r="I30" s="33">
        <v>386933</v>
      </c>
    </row>
    <row r="31" spans="1:9" ht="24" customHeight="1">
      <c r="A31" s="209" t="s">
        <v>26</v>
      </c>
      <c r="B31" s="209"/>
      <c r="C31" s="209"/>
      <c r="D31" s="209"/>
      <c r="E31" s="209"/>
      <c r="F31" s="209"/>
      <c r="G31" s="15">
        <v>24</v>
      </c>
      <c r="H31" s="33">
        <v>0</v>
      </c>
      <c r="I31" s="33">
        <v>0</v>
      </c>
    </row>
    <row r="32" spans="1:9" ht="23.25" customHeight="1">
      <c r="A32" s="209" t="s">
        <v>27</v>
      </c>
      <c r="B32" s="209"/>
      <c r="C32" s="209"/>
      <c r="D32" s="209"/>
      <c r="E32" s="209"/>
      <c r="F32" s="209"/>
      <c r="G32" s="15">
        <v>25</v>
      </c>
      <c r="H32" s="33">
        <v>0</v>
      </c>
      <c r="I32" s="33">
        <v>0</v>
      </c>
    </row>
    <row r="33" spans="1:9" ht="21" customHeight="1">
      <c r="A33" s="209" t="s">
        <v>28</v>
      </c>
      <c r="B33" s="209"/>
      <c r="C33" s="209"/>
      <c r="D33" s="209"/>
      <c r="E33" s="209"/>
      <c r="F33" s="209"/>
      <c r="G33" s="15">
        <v>26</v>
      </c>
      <c r="H33" s="33">
        <v>0</v>
      </c>
      <c r="I33" s="33">
        <v>0</v>
      </c>
    </row>
    <row r="34" spans="1:9" ht="12.75" customHeight="1">
      <c r="A34" s="209" t="s">
        <v>29</v>
      </c>
      <c r="B34" s="209"/>
      <c r="C34" s="209"/>
      <c r="D34" s="209"/>
      <c r="E34" s="209"/>
      <c r="F34" s="209"/>
      <c r="G34" s="15">
        <v>27</v>
      </c>
      <c r="H34" s="33">
        <v>0</v>
      </c>
      <c r="I34" s="33">
        <v>0</v>
      </c>
    </row>
    <row r="35" spans="1:9" ht="12.75" customHeight="1">
      <c r="A35" s="209" t="s">
        <v>30</v>
      </c>
      <c r="B35" s="209"/>
      <c r="C35" s="209"/>
      <c r="D35" s="209"/>
      <c r="E35" s="209"/>
      <c r="F35" s="209"/>
      <c r="G35" s="15">
        <v>28</v>
      </c>
      <c r="H35" s="33">
        <v>0</v>
      </c>
      <c r="I35" s="33">
        <v>0</v>
      </c>
    </row>
    <row r="36" spans="1:9" ht="12.75" customHeight="1">
      <c r="A36" s="209" t="s">
        <v>31</v>
      </c>
      <c r="B36" s="209"/>
      <c r="C36" s="209"/>
      <c r="D36" s="209"/>
      <c r="E36" s="209"/>
      <c r="F36" s="209"/>
      <c r="G36" s="15">
        <v>29</v>
      </c>
      <c r="H36" s="33">
        <v>0</v>
      </c>
      <c r="I36" s="33">
        <v>0</v>
      </c>
    </row>
    <row r="37" spans="1:9" ht="12.75" customHeight="1">
      <c r="A37" s="209" t="s">
        <v>32</v>
      </c>
      <c r="B37" s="209"/>
      <c r="C37" s="209"/>
      <c r="D37" s="209"/>
      <c r="E37" s="209"/>
      <c r="F37" s="209"/>
      <c r="G37" s="15">
        <v>30</v>
      </c>
      <c r="H37" s="33">
        <v>0</v>
      </c>
      <c r="I37" s="33">
        <v>0</v>
      </c>
    </row>
    <row r="38" spans="1:9" ht="12.75" customHeight="1">
      <c r="A38" s="212" t="s">
        <v>33</v>
      </c>
      <c r="B38" s="212"/>
      <c r="C38" s="212"/>
      <c r="D38" s="212"/>
      <c r="E38" s="212"/>
      <c r="F38" s="212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209" t="s">
        <v>34</v>
      </c>
      <c r="B39" s="209"/>
      <c r="C39" s="209"/>
      <c r="D39" s="209"/>
      <c r="E39" s="209"/>
      <c r="F39" s="209"/>
      <c r="G39" s="15">
        <v>32</v>
      </c>
      <c r="H39" s="33">
        <v>0</v>
      </c>
      <c r="I39" s="33">
        <v>0</v>
      </c>
    </row>
    <row r="40" spans="1:9" ht="12.75" customHeight="1">
      <c r="A40" s="209" t="s">
        <v>35</v>
      </c>
      <c r="B40" s="209"/>
      <c r="C40" s="209"/>
      <c r="D40" s="209"/>
      <c r="E40" s="209"/>
      <c r="F40" s="209"/>
      <c r="G40" s="15">
        <v>33</v>
      </c>
      <c r="H40" s="33">
        <v>0</v>
      </c>
      <c r="I40" s="33">
        <v>0</v>
      </c>
    </row>
    <row r="41" spans="1:9" ht="12.75" customHeight="1">
      <c r="A41" s="209" t="s">
        <v>36</v>
      </c>
      <c r="B41" s="209"/>
      <c r="C41" s="209"/>
      <c r="D41" s="209"/>
      <c r="E41" s="209"/>
      <c r="F41" s="209"/>
      <c r="G41" s="15">
        <v>34</v>
      </c>
      <c r="H41" s="33">
        <v>0</v>
      </c>
      <c r="I41" s="33">
        <v>0</v>
      </c>
    </row>
    <row r="42" spans="1:9" ht="12.75" customHeight="1">
      <c r="A42" s="209" t="s">
        <v>37</v>
      </c>
      <c r="B42" s="209"/>
      <c r="C42" s="209"/>
      <c r="D42" s="209"/>
      <c r="E42" s="209"/>
      <c r="F42" s="209"/>
      <c r="G42" s="15">
        <v>35</v>
      </c>
      <c r="H42" s="33">
        <v>0</v>
      </c>
      <c r="I42" s="33">
        <v>0</v>
      </c>
    </row>
    <row r="43" spans="1:9" ht="12.75" customHeight="1">
      <c r="A43" s="209" t="s">
        <v>38</v>
      </c>
      <c r="B43" s="209"/>
      <c r="C43" s="209"/>
      <c r="D43" s="209"/>
      <c r="E43" s="209"/>
      <c r="F43" s="209"/>
      <c r="G43" s="15">
        <v>36</v>
      </c>
      <c r="H43" s="33">
        <v>0</v>
      </c>
      <c r="I43" s="33">
        <v>0</v>
      </c>
    </row>
    <row r="44" spans="1:9" ht="12.75" customHeight="1">
      <c r="A44" s="211" t="s">
        <v>382</v>
      </c>
      <c r="B44" s="211"/>
      <c r="C44" s="211"/>
      <c r="D44" s="211"/>
      <c r="E44" s="211"/>
      <c r="F44" s="211"/>
      <c r="G44" s="16">
        <v>37</v>
      </c>
      <c r="H44" s="34">
        <f>H45+H53+H60+H70</f>
        <v>752410</v>
      </c>
      <c r="I44" s="34">
        <f>I45+I53+I60+I70</f>
        <v>606470</v>
      </c>
    </row>
    <row r="45" spans="1:9" ht="12.75" customHeight="1">
      <c r="A45" s="212" t="s">
        <v>39</v>
      </c>
      <c r="B45" s="212"/>
      <c r="C45" s="212"/>
      <c r="D45" s="212"/>
      <c r="E45" s="212"/>
      <c r="F45" s="212"/>
      <c r="G45" s="16">
        <v>38</v>
      </c>
      <c r="H45" s="34">
        <f>SUM(H46:H52)</f>
        <v>0</v>
      </c>
      <c r="I45" s="34">
        <f>SUM(I46:I52)</f>
        <v>0</v>
      </c>
    </row>
    <row r="46" spans="1:9" ht="12.75" customHeight="1">
      <c r="A46" s="209" t="s">
        <v>40</v>
      </c>
      <c r="B46" s="209"/>
      <c r="C46" s="209"/>
      <c r="D46" s="209"/>
      <c r="E46" s="209"/>
      <c r="F46" s="209"/>
      <c r="G46" s="15">
        <v>39</v>
      </c>
      <c r="H46" s="33">
        <v>0</v>
      </c>
      <c r="I46" s="33">
        <v>0</v>
      </c>
    </row>
    <row r="47" spans="1:9" ht="12.75" customHeight="1">
      <c r="A47" s="209" t="s">
        <v>41</v>
      </c>
      <c r="B47" s="209"/>
      <c r="C47" s="209"/>
      <c r="D47" s="209"/>
      <c r="E47" s="209"/>
      <c r="F47" s="209"/>
      <c r="G47" s="15">
        <v>40</v>
      </c>
      <c r="H47" s="33">
        <v>0</v>
      </c>
      <c r="I47" s="33">
        <v>0</v>
      </c>
    </row>
    <row r="48" spans="1:9" ht="12.75" customHeight="1">
      <c r="A48" s="209" t="s">
        <v>42</v>
      </c>
      <c r="B48" s="209"/>
      <c r="C48" s="209"/>
      <c r="D48" s="209"/>
      <c r="E48" s="209"/>
      <c r="F48" s="209"/>
      <c r="G48" s="15">
        <v>41</v>
      </c>
      <c r="H48" s="33">
        <v>0</v>
      </c>
      <c r="I48" s="33">
        <v>0</v>
      </c>
    </row>
    <row r="49" spans="1:9" ht="12.75" customHeight="1">
      <c r="A49" s="209" t="s">
        <v>43</v>
      </c>
      <c r="B49" s="209"/>
      <c r="C49" s="209"/>
      <c r="D49" s="209"/>
      <c r="E49" s="209"/>
      <c r="F49" s="209"/>
      <c r="G49" s="15">
        <v>42</v>
      </c>
      <c r="H49" s="33">
        <v>0</v>
      </c>
      <c r="I49" s="33">
        <v>0</v>
      </c>
    </row>
    <row r="50" spans="1:9" ht="12.75" customHeight="1">
      <c r="A50" s="209" t="s">
        <v>44</v>
      </c>
      <c r="B50" s="209"/>
      <c r="C50" s="209"/>
      <c r="D50" s="209"/>
      <c r="E50" s="209"/>
      <c r="F50" s="209"/>
      <c r="G50" s="15">
        <v>43</v>
      </c>
      <c r="H50" s="33">
        <v>0</v>
      </c>
      <c r="I50" s="33">
        <v>0</v>
      </c>
    </row>
    <row r="51" spans="1:9" ht="12.75" customHeight="1">
      <c r="A51" s="209" t="s">
        <v>45</v>
      </c>
      <c r="B51" s="209"/>
      <c r="C51" s="209"/>
      <c r="D51" s="209"/>
      <c r="E51" s="209"/>
      <c r="F51" s="209"/>
      <c r="G51" s="15">
        <v>44</v>
      </c>
      <c r="H51" s="33">
        <v>0</v>
      </c>
      <c r="I51" s="33">
        <v>0</v>
      </c>
    </row>
    <row r="52" spans="1:9" ht="12.75" customHeight="1">
      <c r="A52" s="209" t="s">
        <v>46</v>
      </c>
      <c r="B52" s="209"/>
      <c r="C52" s="209"/>
      <c r="D52" s="209"/>
      <c r="E52" s="209"/>
      <c r="F52" s="209"/>
      <c r="G52" s="15">
        <v>45</v>
      </c>
      <c r="H52" s="33">
        <v>0</v>
      </c>
      <c r="I52" s="33">
        <v>0</v>
      </c>
    </row>
    <row r="53" spans="1:9" ht="12.75" customHeight="1">
      <c r="A53" s="212" t="s">
        <v>47</v>
      </c>
      <c r="B53" s="212"/>
      <c r="C53" s="212"/>
      <c r="D53" s="212"/>
      <c r="E53" s="212"/>
      <c r="F53" s="212"/>
      <c r="G53" s="16">
        <v>46</v>
      </c>
      <c r="H53" s="34">
        <f>SUM(H54:H59)</f>
        <v>439367</v>
      </c>
      <c r="I53" s="34">
        <f>SUM(I54:I59)</f>
        <v>459162</v>
      </c>
    </row>
    <row r="54" spans="1:9" ht="12.75" customHeight="1">
      <c r="A54" s="209" t="s">
        <v>48</v>
      </c>
      <c r="B54" s="209"/>
      <c r="C54" s="209"/>
      <c r="D54" s="209"/>
      <c r="E54" s="209"/>
      <c r="F54" s="209"/>
      <c r="G54" s="15">
        <v>47</v>
      </c>
      <c r="H54" s="33">
        <v>439330</v>
      </c>
      <c r="I54" s="33">
        <v>426854</v>
      </c>
    </row>
    <row r="55" spans="1:9" ht="12.75" customHeight="1">
      <c r="A55" s="209" t="s">
        <v>49</v>
      </c>
      <c r="B55" s="209"/>
      <c r="C55" s="209"/>
      <c r="D55" s="209"/>
      <c r="E55" s="209"/>
      <c r="F55" s="209"/>
      <c r="G55" s="15">
        <v>48</v>
      </c>
      <c r="H55" s="33">
        <v>0</v>
      </c>
      <c r="I55" s="33">
        <v>0</v>
      </c>
    </row>
    <row r="56" spans="1:9" ht="12.75" customHeight="1">
      <c r="A56" s="209" t="s">
        <v>50</v>
      </c>
      <c r="B56" s="209"/>
      <c r="C56" s="209"/>
      <c r="D56" s="209"/>
      <c r="E56" s="209"/>
      <c r="F56" s="209"/>
      <c r="G56" s="15">
        <v>49</v>
      </c>
      <c r="H56" s="33">
        <v>0</v>
      </c>
      <c r="I56" s="33">
        <v>0</v>
      </c>
    </row>
    <row r="57" spans="1:9" ht="12.75" customHeight="1">
      <c r="A57" s="209" t="s">
        <v>51</v>
      </c>
      <c r="B57" s="209"/>
      <c r="C57" s="209"/>
      <c r="D57" s="209"/>
      <c r="E57" s="209"/>
      <c r="F57" s="209"/>
      <c r="G57" s="15">
        <v>50</v>
      </c>
      <c r="H57" s="33">
        <v>0</v>
      </c>
      <c r="I57" s="33">
        <v>0</v>
      </c>
    </row>
    <row r="58" spans="1:9" ht="12.75" customHeight="1">
      <c r="A58" s="209" t="s">
        <v>52</v>
      </c>
      <c r="B58" s="209"/>
      <c r="C58" s="209"/>
      <c r="D58" s="209"/>
      <c r="E58" s="209"/>
      <c r="F58" s="209"/>
      <c r="G58" s="15">
        <v>51</v>
      </c>
      <c r="H58" s="33">
        <v>0</v>
      </c>
      <c r="I58" s="33">
        <v>18578</v>
      </c>
    </row>
    <row r="59" spans="1:9" ht="12.75" customHeight="1">
      <c r="A59" s="209" t="s">
        <v>53</v>
      </c>
      <c r="B59" s="209"/>
      <c r="C59" s="209"/>
      <c r="D59" s="209"/>
      <c r="E59" s="209"/>
      <c r="F59" s="209"/>
      <c r="G59" s="15">
        <v>52</v>
      </c>
      <c r="H59" s="33">
        <v>37</v>
      </c>
      <c r="I59" s="33">
        <v>13730</v>
      </c>
    </row>
    <row r="60" spans="1:9" ht="12.75" customHeight="1">
      <c r="A60" s="212" t="s">
        <v>54</v>
      </c>
      <c r="B60" s="212"/>
      <c r="C60" s="212"/>
      <c r="D60" s="212"/>
      <c r="E60" s="212"/>
      <c r="F60" s="212"/>
      <c r="G60" s="16">
        <v>53</v>
      </c>
      <c r="H60" s="34">
        <f>SUM(H61:H69)</f>
        <v>300000</v>
      </c>
      <c r="I60" s="34">
        <f>SUM(I61:I69)</f>
        <v>0</v>
      </c>
    </row>
    <row r="61" spans="1:9" ht="12.75" customHeight="1">
      <c r="A61" s="209" t="s">
        <v>23</v>
      </c>
      <c r="B61" s="209"/>
      <c r="C61" s="209"/>
      <c r="D61" s="209"/>
      <c r="E61" s="209"/>
      <c r="F61" s="209"/>
      <c r="G61" s="15">
        <v>54</v>
      </c>
      <c r="H61" s="33">
        <v>0</v>
      </c>
      <c r="I61" s="33">
        <v>0</v>
      </c>
    </row>
    <row r="62" spans="1:9" ht="27" customHeight="1">
      <c r="A62" s="209" t="s">
        <v>24</v>
      </c>
      <c r="B62" s="209"/>
      <c r="C62" s="209"/>
      <c r="D62" s="209"/>
      <c r="E62" s="209"/>
      <c r="F62" s="209"/>
      <c r="G62" s="15">
        <v>55</v>
      </c>
      <c r="H62" s="33">
        <v>0</v>
      </c>
      <c r="I62" s="33">
        <v>0</v>
      </c>
    </row>
    <row r="63" spans="1:9" ht="12.75" customHeight="1">
      <c r="A63" s="209" t="s">
        <v>25</v>
      </c>
      <c r="B63" s="209"/>
      <c r="C63" s="209"/>
      <c r="D63" s="209"/>
      <c r="E63" s="209"/>
      <c r="F63" s="209"/>
      <c r="G63" s="15">
        <v>56</v>
      </c>
      <c r="H63" s="33">
        <v>300000</v>
      </c>
      <c r="I63" s="33">
        <v>0</v>
      </c>
    </row>
    <row r="64" spans="1:9" ht="25.5" customHeight="1">
      <c r="A64" s="209" t="s">
        <v>55</v>
      </c>
      <c r="B64" s="209"/>
      <c r="C64" s="209"/>
      <c r="D64" s="209"/>
      <c r="E64" s="209"/>
      <c r="F64" s="209"/>
      <c r="G64" s="15">
        <v>57</v>
      </c>
      <c r="H64" s="33">
        <v>0</v>
      </c>
      <c r="I64" s="33">
        <v>0</v>
      </c>
    </row>
    <row r="65" spans="1:9" ht="21" customHeight="1">
      <c r="A65" s="209" t="s">
        <v>27</v>
      </c>
      <c r="B65" s="209"/>
      <c r="C65" s="209"/>
      <c r="D65" s="209"/>
      <c r="E65" s="209"/>
      <c r="F65" s="209"/>
      <c r="G65" s="15">
        <v>58</v>
      </c>
      <c r="H65" s="33">
        <v>0</v>
      </c>
      <c r="I65" s="33">
        <v>0</v>
      </c>
    </row>
    <row r="66" spans="1:9" ht="21" customHeight="1">
      <c r="A66" s="209" t="s">
        <v>28</v>
      </c>
      <c r="B66" s="209"/>
      <c r="C66" s="209"/>
      <c r="D66" s="209"/>
      <c r="E66" s="209"/>
      <c r="F66" s="209"/>
      <c r="G66" s="15">
        <v>59</v>
      </c>
      <c r="H66" s="33">
        <v>0</v>
      </c>
      <c r="I66" s="33">
        <v>0</v>
      </c>
    </row>
    <row r="67" spans="1:9" ht="12.75" customHeight="1">
      <c r="A67" s="209" t="s">
        <v>29</v>
      </c>
      <c r="B67" s="209"/>
      <c r="C67" s="209"/>
      <c r="D67" s="209"/>
      <c r="E67" s="209"/>
      <c r="F67" s="209"/>
      <c r="G67" s="15">
        <v>60</v>
      </c>
      <c r="H67" s="33">
        <v>0</v>
      </c>
      <c r="I67" s="33">
        <v>0</v>
      </c>
    </row>
    <row r="68" spans="1:9" ht="12.75" customHeight="1">
      <c r="A68" s="209" t="s">
        <v>30</v>
      </c>
      <c r="B68" s="209"/>
      <c r="C68" s="209"/>
      <c r="D68" s="209"/>
      <c r="E68" s="209"/>
      <c r="F68" s="209"/>
      <c r="G68" s="15">
        <v>61</v>
      </c>
      <c r="H68" s="33">
        <v>0</v>
      </c>
      <c r="I68" s="33">
        <v>0</v>
      </c>
    </row>
    <row r="69" spans="1:9" ht="12.75" customHeight="1">
      <c r="A69" s="209" t="s">
        <v>56</v>
      </c>
      <c r="B69" s="209"/>
      <c r="C69" s="209"/>
      <c r="D69" s="209"/>
      <c r="E69" s="209"/>
      <c r="F69" s="209"/>
      <c r="G69" s="15">
        <v>62</v>
      </c>
      <c r="H69" s="33">
        <v>0</v>
      </c>
      <c r="I69" s="33">
        <v>0</v>
      </c>
    </row>
    <row r="70" spans="1:9" ht="12.75" customHeight="1">
      <c r="A70" s="209" t="s">
        <v>57</v>
      </c>
      <c r="B70" s="209"/>
      <c r="C70" s="209"/>
      <c r="D70" s="209"/>
      <c r="E70" s="209"/>
      <c r="F70" s="209"/>
      <c r="G70" s="15">
        <v>63</v>
      </c>
      <c r="H70" s="33">
        <v>13043</v>
      </c>
      <c r="I70" s="33">
        <f>147308</f>
        <v>147308</v>
      </c>
    </row>
    <row r="71" spans="1:9" ht="12.75" customHeight="1">
      <c r="A71" s="210" t="s">
        <v>58</v>
      </c>
      <c r="B71" s="210"/>
      <c r="C71" s="210"/>
      <c r="D71" s="210"/>
      <c r="E71" s="210"/>
      <c r="F71" s="210"/>
      <c r="G71" s="15">
        <v>64</v>
      </c>
      <c r="H71" s="33">
        <v>495</v>
      </c>
      <c r="I71" s="33">
        <v>495</v>
      </c>
    </row>
    <row r="72" spans="1:9" ht="12.75" customHeight="1">
      <c r="A72" s="211" t="s">
        <v>383</v>
      </c>
      <c r="B72" s="211"/>
      <c r="C72" s="211"/>
      <c r="D72" s="211"/>
      <c r="E72" s="211"/>
      <c r="F72" s="211"/>
      <c r="G72" s="16">
        <v>65</v>
      </c>
      <c r="H72" s="34">
        <f>H8+H9+H44+H71</f>
        <v>139271015</v>
      </c>
      <c r="I72" s="34">
        <f>I8+I9+I44+I71</f>
        <v>139188411</v>
      </c>
    </row>
    <row r="73" spans="1:9" ht="12.75" customHeight="1">
      <c r="A73" s="210" t="s">
        <v>59</v>
      </c>
      <c r="B73" s="210"/>
      <c r="C73" s="210"/>
      <c r="D73" s="210"/>
      <c r="E73" s="210"/>
      <c r="F73" s="210"/>
      <c r="G73" s="15">
        <v>66</v>
      </c>
      <c r="H73" s="135">
        <v>0</v>
      </c>
      <c r="I73" s="33">
        <v>0</v>
      </c>
    </row>
    <row r="74" spans="1:9" ht="12.75">
      <c r="A74" s="227" t="s">
        <v>60</v>
      </c>
      <c r="B74" s="228"/>
      <c r="C74" s="228"/>
      <c r="D74" s="228"/>
      <c r="E74" s="228"/>
      <c r="F74" s="228"/>
      <c r="G74" s="228"/>
      <c r="H74" s="228"/>
      <c r="I74" s="228"/>
    </row>
    <row r="75" spans="1:9" ht="12.75" customHeight="1">
      <c r="A75" s="211" t="s">
        <v>384</v>
      </c>
      <c r="B75" s="211"/>
      <c r="C75" s="211"/>
      <c r="D75" s="211"/>
      <c r="E75" s="211"/>
      <c r="F75" s="211"/>
      <c r="G75" s="16">
        <v>67</v>
      </c>
      <c r="H75" s="34">
        <f>H76+H77+H78+H84+H85+H89+H92+H95</f>
        <v>138747421</v>
      </c>
      <c r="I75" s="34">
        <f>I76+I77+I78+I84+I85+I89+I92+I95</f>
        <v>138637346</v>
      </c>
    </row>
    <row r="76" spans="1:9" ht="12.75" customHeight="1">
      <c r="A76" s="209" t="s">
        <v>61</v>
      </c>
      <c r="B76" s="209"/>
      <c r="C76" s="209"/>
      <c r="D76" s="209"/>
      <c r="E76" s="209"/>
      <c r="F76" s="209"/>
      <c r="G76" s="15">
        <v>68</v>
      </c>
      <c r="H76" s="33">
        <v>231845600</v>
      </c>
      <c r="I76" s="33">
        <v>231845600</v>
      </c>
    </row>
    <row r="77" spans="1:9" ht="12.75" customHeight="1">
      <c r="A77" s="209" t="s">
        <v>62</v>
      </c>
      <c r="B77" s="209"/>
      <c r="C77" s="209"/>
      <c r="D77" s="209"/>
      <c r="E77" s="209"/>
      <c r="F77" s="209"/>
      <c r="G77" s="15">
        <v>69</v>
      </c>
      <c r="H77" s="33">
        <v>14715808</v>
      </c>
      <c r="I77" s="33">
        <v>14715808</v>
      </c>
    </row>
    <row r="78" spans="1:9" ht="12.75" customHeight="1">
      <c r="A78" s="212" t="s">
        <v>63</v>
      </c>
      <c r="B78" s="212"/>
      <c r="C78" s="212"/>
      <c r="D78" s="212"/>
      <c r="E78" s="212"/>
      <c r="F78" s="212"/>
      <c r="G78" s="16">
        <v>70</v>
      </c>
      <c r="H78" s="34">
        <f>SUM(H79:H83)</f>
        <v>24302</v>
      </c>
      <c r="I78" s="34">
        <f>SUM(I79:I83)</f>
        <v>24302</v>
      </c>
    </row>
    <row r="79" spans="1:9" ht="12.75" customHeight="1">
      <c r="A79" s="209" t="s">
        <v>64</v>
      </c>
      <c r="B79" s="209"/>
      <c r="C79" s="209"/>
      <c r="D79" s="209"/>
      <c r="E79" s="209"/>
      <c r="F79" s="209"/>
      <c r="G79" s="15">
        <v>71</v>
      </c>
      <c r="H79" s="33">
        <v>13275</v>
      </c>
      <c r="I79" s="33">
        <v>13275</v>
      </c>
    </row>
    <row r="80" spans="1:9" ht="12.75" customHeight="1">
      <c r="A80" s="209" t="s">
        <v>65</v>
      </c>
      <c r="B80" s="209"/>
      <c r="C80" s="209"/>
      <c r="D80" s="209"/>
      <c r="E80" s="209"/>
      <c r="F80" s="209"/>
      <c r="G80" s="15">
        <v>72</v>
      </c>
      <c r="H80" s="33">
        <v>0</v>
      </c>
      <c r="I80" s="33">
        <v>0</v>
      </c>
    </row>
    <row r="81" spans="1:9" ht="12.75" customHeight="1">
      <c r="A81" s="209" t="s">
        <v>66</v>
      </c>
      <c r="B81" s="209"/>
      <c r="C81" s="209"/>
      <c r="D81" s="209"/>
      <c r="E81" s="209"/>
      <c r="F81" s="209"/>
      <c r="G81" s="15">
        <v>73</v>
      </c>
      <c r="H81" s="33">
        <v>0</v>
      </c>
      <c r="I81" s="33">
        <v>0</v>
      </c>
    </row>
    <row r="82" spans="1:9" ht="12.75" customHeight="1">
      <c r="A82" s="209" t="s">
        <v>67</v>
      </c>
      <c r="B82" s="209"/>
      <c r="C82" s="209"/>
      <c r="D82" s="209"/>
      <c r="E82" s="209"/>
      <c r="F82" s="209"/>
      <c r="G82" s="15">
        <v>74</v>
      </c>
      <c r="H82" s="33">
        <v>0</v>
      </c>
      <c r="I82" s="33">
        <v>0</v>
      </c>
    </row>
    <row r="83" spans="1:9" ht="12.75" customHeight="1">
      <c r="A83" s="209" t="s">
        <v>68</v>
      </c>
      <c r="B83" s="209"/>
      <c r="C83" s="209"/>
      <c r="D83" s="209"/>
      <c r="E83" s="209"/>
      <c r="F83" s="209"/>
      <c r="G83" s="15">
        <v>75</v>
      </c>
      <c r="H83" s="33">
        <v>11027</v>
      </c>
      <c r="I83" s="33">
        <v>11027</v>
      </c>
    </row>
    <row r="84" spans="1:9" ht="12.75" customHeight="1">
      <c r="A84" s="229" t="s">
        <v>69</v>
      </c>
      <c r="B84" s="229"/>
      <c r="C84" s="229"/>
      <c r="D84" s="229"/>
      <c r="E84" s="229"/>
      <c r="F84" s="229"/>
      <c r="G84" s="118">
        <v>76</v>
      </c>
      <c r="H84" s="33">
        <v>0</v>
      </c>
      <c r="I84" s="33">
        <v>0</v>
      </c>
    </row>
    <row r="85" spans="1:9" ht="12.75" customHeight="1">
      <c r="A85" s="212" t="s">
        <v>70</v>
      </c>
      <c r="B85" s="212"/>
      <c r="C85" s="212"/>
      <c r="D85" s="212"/>
      <c r="E85" s="212"/>
      <c r="F85" s="212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209" t="s">
        <v>71</v>
      </c>
      <c r="B86" s="209"/>
      <c r="C86" s="209"/>
      <c r="D86" s="209"/>
      <c r="E86" s="209"/>
      <c r="F86" s="209"/>
      <c r="G86" s="15">
        <v>78</v>
      </c>
      <c r="H86" s="33">
        <v>0</v>
      </c>
      <c r="I86" s="33">
        <v>0</v>
      </c>
    </row>
    <row r="87" spans="1:9" ht="12.75" customHeight="1">
      <c r="A87" s="209" t="s">
        <v>72</v>
      </c>
      <c r="B87" s="209"/>
      <c r="C87" s="209"/>
      <c r="D87" s="209"/>
      <c r="E87" s="209"/>
      <c r="F87" s="209"/>
      <c r="G87" s="15">
        <v>79</v>
      </c>
      <c r="H87" s="33">
        <v>0</v>
      </c>
      <c r="I87" s="33">
        <v>0</v>
      </c>
    </row>
    <row r="88" spans="1:9" ht="12.75" customHeight="1">
      <c r="A88" s="209" t="s">
        <v>73</v>
      </c>
      <c r="B88" s="209"/>
      <c r="C88" s="209"/>
      <c r="D88" s="209"/>
      <c r="E88" s="209"/>
      <c r="F88" s="209"/>
      <c r="G88" s="15">
        <v>80</v>
      </c>
      <c r="H88" s="33">
        <v>0</v>
      </c>
      <c r="I88" s="33">
        <v>0</v>
      </c>
    </row>
    <row r="89" spans="1:9" ht="12.75" customHeight="1">
      <c r="A89" s="212" t="s">
        <v>74</v>
      </c>
      <c r="B89" s="212"/>
      <c r="C89" s="212"/>
      <c r="D89" s="212"/>
      <c r="E89" s="212"/>
      <c r="F89" s="212"/>
      <c r="G89" s="16">
        <v>81</v>
      </c>
      <c r="H89" s="34">
        <f>H90-H91</f>
        <v>-107857052</v>
      </c>
      <c r="I89" s="34">
        <f>I90-I91</f>
        <v>-107838289</v>
      </c>
    </row>
    <row r="90" spans="1:9" ht="12.75" customHeight="1">
      <c r="A90" s="209" t="s">
        <v>75</v>
      </c>
      <c r="B90" s="209"/>
      <c r="C90" s="209"/>
      <c r="D90" s="209"/>
      <c r="E90" s="209"/>
      <c r="F90" s="209"/>
      <c r="G90" s="15">
        <v>82</v>
      </c>
      <c r="H90" s="33">
        <v>16424960</v>
      </c>
      <c r="I90" s="33">
        <v>16424960</v>
      </c>
    </row>
    <row r="91" spans="1:9" ht="12.75" customHeight="1">
      <c r="A91" s="209" t="s">
        <v>76</v>
      </c>
      <c r="B91" s="209"/>
      <c r="C91" s="209"/>
      <c r="D91" s="209"/>
      <c r="E91" s="209"/>
      <c r="F91" s="209"/>
      <c r="G91" s="15">
        <v>83</v>
      </c>
      <c r="H91" s="33">
        <v>124282012</v>
      </c>
      <c r="I91" s="33">
        <v>124263249</v>
      </c>
    </row>
    <row r="92" spans="1:9" ht="12.75" customHeight="1">
      <c r="A92" s="212" t="s">
        <v>77</v>
      </c>
      <c r="B92" s="212"/>
      <c r="C92" s="212"/>
      <c r="D92" s="212"/>
      <c r="E92" s="212"/>
      <c r="F92" s="212"/>
      <c r="G92" s="16">
        <v>84</v>
      </c>
      <c r="H92" s="34">
        <f>H93-H94</f>
        <v>18763</v>
      </c>
      <c r="I92" s="34">
        <f>I93-I94</f>
        <v>-110075</v>
      </c>
    </row>
    <row r="93" spans="1:9" ht="12.75" customHeight="1">
      <c r="A93" s="209" t="s">
        <v>78</v>
      </c>
      <c r="B93" s="209"/>
      <c r="C93" s="209"/>
      <c r="D93" s="209"/>
      <c r="E93" s="209"/>
      <c r="F93" s="209"/>
      <c r="G93" s="15">
        <v>85</v>
      </c>
      <c r="H93" s="33">
        <v>18763</v>
      </c>
      <c r="I93" s="33">
        <v>0</v>
      </c>
    </row>
    <row r="94" spans="1:9" ht="12.75" customHeight="1">
      <c r="A94" s="209" t="s">
        <v>79</v>
      </c>
      <c r="B94" s="209"/>
      <c r="C94" s="209"/>
      <c r="D94" s="209"/>
      <c r="E94" s="209"/>
      <c r="F94" s="209"/>
      <c r="G94" s="15">
        <v>86</v>
      </c>
      <c r="H94" s="33">
        <v>0</v>
      </c>
      <c r="I94" s="33">
        <v>110075</v>
      </c>
    </row>
    <row r="95" spans="1:9" ht="12.75" customHeight="1">
      <c r="A95" s="209" t="s">
        <v>80</v>
      </c>
      <c r="B95" s="209"/>
      <c r="C95" s="209"/>
      <c r="D95" s="209"/>
      <c r="E95" s="209"/>
      <c r="F95" s="209"/>
      <c r="G95" s="15">
        <v>87</v>
      </c>
      <c r="H95" s="33">
        <v>0</v>
      </c>
      <c r="I95" s="33">
        <v>0</v>
      </c>
    </row>
    <row r="96" spans="1:9" ht="12.75" customHeight="1">
      <c r="A96" s="211" t="s">
        <v>385</v>
      </c>
      <c r="B96" s="211"/>
      <c r="C96" s="211"/>
      <c r="D96" s="211"/>
      <c r="E96" s="211"/>
      <c r="F96" s="211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209" t="s">
        <v>81</v>
      </c>
      <c r="B97" s="209"/>
      <c r="C97" s="209"/>
      <c r="D97" s="209"/>
      <c r="E97" s="209"/>
      <c r="F97" s="209"/>
      <c r="G97" s="15">
        <v>89</v>
      </c>
      <c r="H97" s="33">
        <v>0</v>
      </c>
      <c r="I97" s="33">
        <v>0</v>
      </c>
    </row>
    <row r="98" spans="1:9" ht="12.75" customHeight="1">
      <c r="A98" s="209" t="s">
        <v>82</v>
      </c>
      <c r="B98" s="209"/>
      <c r="C98" s="209"/>
      <c r="D98" s="209"/>
      <c r="E98" s="209"/>
      <c r="F98" s="209"/>
      <c r="G98" s="15">
        <v>90</v>
      </c>
      <c r="H98" s="33">
        <v>0</v>
      </c>
      <c r="I98" s="33">
        <v>0</v>
      </c>
    </row>
    <row r="99" spans="1:9" ht="12.75" customHeight="1">
      <c r="A99" s="209" t="s">
        <v>83</v>
      </c>
      <c r="B99" s="209"/>
      <c r="C99" s="209"/>
      <c r="D99" s="209"/>
      <c r="E99" s="209"/>
      <c r="F99" s="209"/>
      <c r="G99" s="15">
        <v>91</v>
      </c>
      <c r="H99" s="33">
        <v>0</v>
      </c>
      <c r="I99" s="33">
        <v>0</v>
      </c>
    </row>
    <row r="100" spans="1:9" ht="12.75" customHeight="1">
      <c r="A100" s="209" t="s">
        <v>84</v>
      </c>
      <c r="B100" s="209"/>
      <c r="C100" s="209"/>
      <c r="D100" s="209"/>
      <c r="E100" s="209"/>
      <c r="F100" s="209"/>
      <c r="G100" s="15">
        <v>92</v>
      </c>
      <c r="H100" s="33">
        <v>0</v>
      </c>
      <c r="I100" s="33">
        <v>0</v>
      </c>
    </row>
    <row r="101" spans="1:9" ht="12.75" customHeight="1">
      <c r="A101" s="209" t="s">
        <v>85</v>
      </c>
      <c r="B101" s="209"/>
      <c r="C101" s="209"/>
      <c r="D101" s="209"/>
      <c r="E101" s="209"/>
      <c r="F101" s="209"/>
      <c r="G101" s="15">
        <v>93</v>
      </c>
      <c r="H101" s="33">
        <v>0</v>
      </c>
      <c r="I101" s="33">
        <v>0</v>
      </c>
    </row>
    <row r="102" spans="1:9" ht="12.75" customHeight="1">
      <c r="A102" s="209" t="s">
        <v>86</v>
      </c>
      <c r="B102" s="209"/>
      <c r="C102" s="209"/>
      <c r="D102" s="209"/>
      <c r="E102" s="209"/>
      <c r="F102" s="209"/>
      <c r="G102" s="15">
        <v>94</v>
      </c>
      <c r="H102" s="33">
        <v>0</v>
      </c>
      <c r="I102" s="33">
        <v>0</v>
      </c>
    </row>
    <row r="103" spans="1:9" ht="12.75" customHeight="1">
      <c r="A103" s="211" t="s">
        <v>386</v>
      </c>
      <c r="B103" s="211"/>
      <c r="C103" s="211"/>
      <c r="D103" s="211"/>
      <c r="E103" s="211"/>
      <c r="F103" s="211"/>
      <c r="G103" s="16">
        <v>95</v>
      </c>
      <c r="H103" s="34">
        <f>SUM(H104:H114)</f>
        <v>0</v>
      </c>
      <c r="I103" s="34">
        <f>SUM(I104:I114)</f>
        <v>0</v>
      </c>
    </row>
    <row r="104" spans="1:9" ht="12.75" customHeight="1">
      <c r="A104" s="209" t="s">
        <v>87</v>
      </c>
      <c r="B104" s="209"/>
      <c r="C104" s="209"/>
      <c r="D104" s="209"/>
      <c r="E104" s="209"/>
      <c r="F104" s="209"/>
      <c r="G104" s="15">
        <v>96</v>
      </c>
      <c r="H104" s="33">
        <v>0</v>
      </c>
      <c r="I104" s="33">
        <v>0</v>
      </c>
    </row>
    <row r="105" spans="1:9" ht="24" customHeight="1">
      <c r="A105" s="209" t="s">
        <v>88</v>
      </c>
      <c r="B105" s="209"/>
      <c r="C105" s="209"/>
      <c r="D105" s="209"/>
      <c r="E105" s="209"/>
      <c r="F105" s="209"/>
      <c r="G105" s="15">
        <v>97</v>
      </c>
      <c r="H105" s="33">
        <v>0</v>
      </c>
      <c r="I105" s="33">
        <v>0</v>
      </c>
    </row>
    <row r="106" spans="1:9" ht="12.75" customHeight="1">
      <c r="A106" s="209" t="s">
        <v>89</v>
      </c>
      <c r="B106" s="209"/>
      <c r="C106" s="209"/>
      <c r="D106" s="209"/>
      <c r="E106" s="209"/>
      <c r="F106" s="209"/>
      <c r="G106" s="15">
        <v>98</v>
      </c>
      <c r="H106" s="33">
        <v>0</v>
      </c>
      <c r="I106" s="33">
        <v>0</v>
      </c>
    </row>
    <row r="107" spans="1:9" ht="21" customHeight="1">
      <c r="A107" s="209" t="s">
        <v>90</v>
      </c>
      <c r="B107" s="209"/>
      <c r="C107" s="209"/>
      <c r="D107" s="209"/>
      <c r="E107" s="209"/>
      <c r="F107" s="209"/>
      <c r="G107" s="15">
        <v>99</v>
      </c>
      <c r="H107" s="33">
        <v>0</v>
      </c>
      <c r="I107" s="33">
        <v>0</v>
      </c>
    </row>
    <row r="108" spans="1:9" ht="12.75" customHeight="1">
      <c r="A108" s="209" t="s">
        <v>91</v>
      </c>
      <c r="B108" s="209"/>
      <c r="C108" s="209"/>
      <c r="D108" s="209"/>
      <c r="E108" s="209"/>
      <c r="F108" s="209"/>
      <c r="G108" s="15">
        <v>100</v>
      </c>
      <c r="H108" s="33">
        <v>0</v>
      </c>
      <c r="I108" s="33">
        <v>0</v>
      </c>
    </row>
    <row r="109" spans="1:9" ht="12.75" customHeight="1">
      <c r="A109" s="209" t="s">
        <v>92</v>
      </c>
      <c r="B109" s="209"/>
      <c r="C109" s="209"/>
      <c r="D109" s="209"/>
      <c r="E109" s="209"/>
      <c r="F109" s="209"/>
      <c r="G109" s="15">
        <v>101</v>
      </c>
      <c r="H109" s="33">
        <v>0</v>
      </c>
      <c r="I109" s="33">
        <v>0</v>
      </c>
    </row>
    <row r="110" spans="1:9" ht="12.75" customHeight="1">
      <c r="A110" s="209" t="s">
        <v>93</v>
      </c>
      <c r="B110" s="209"/>
      <c r="C110" s="209"/>
      <c r="D110" s="209"/>
      <c r="E110" s="209"/>
      <c r="F110" s="209"/>
      <c r="G110" s="15">
        <v>102</v>
      </c>
      <c r="H110" s="33">
        <v>0</v>
      </c>
      <c r="I110" s="33">
        <v>0</v>
      </c>
    </row>
    <row r="111" spans="1:9" ht="12.75" customHeight="1">
      <c r="A111" s="209" t="s">
        <v>94</v>
      </c>
      <c r="B111" s="209"/>
      <c r="C111" s="209"/>
      <c r="D111" s="209"/>
      <c r="E111" s="209"/>
      <c r="F111" s="209"/>
      <c r="G111" s="15">
        <v>103</v>
      </c>
      <c r="H111" s="33">
        <v>0</v>
      </c>
      <c r="I111" s="33">
        <v>0</v>
      </c>
    </row>
    <row r="112" spans="1:9" ht="12.75" customHeight="1">
      <c r="A112" s="209" t="s">
        <v>95</v>
      </c>
      <c r="B112" s="209"/>
      <c r="C112" s="209"/>
      <c r="D112" s="209"/>
      <c r="E112" s="209"/>
      <c r="F112" s="209"/>
      <c r="G112" s="15">
        <v>104</v>
      </c>
      <c r="H112" s="33">
        <v>0</v>
      </c>
      <c r="I112" s="33">
        <v>0</v>
      </c>
    </row>
    <row r="113" spans="1:9" ht="12.75" customHeight="1">
      <c r="A113" s="209" t="s">
        <v>96</v>
      </c>
      <c r="B113" s="209"/>
      <c r="C113" s="209"/>
      <c r="D113" s="209"/>
      <c r="E113" s="209"/>
      <c r="F113" s="209"/>
      <c r="G113" s="15">
        <v>105</v>
      </c>
      <c r="H113" s="33">
        <v>0</v>
      </c>
      <c r="I113" s="33">
        <v>0</v>
      </c>
    </row>
    <row r="114" spans="1:9" ht="12.75" customHeight="1">
      <c r="A114" s="209" t="s">
        <v>97</v>
      </c>
      <c r="B114" s="209"/>
      <c r="C114" s="209"/>
      <c r="D114" s="209"/>
      <c r="E114" s="209"/>
      <c r="F114" s="209"/>
      <c r="G114" s="15">
        <v>106</v>
      </c>
      <c r="H114" s="33">
        <v>0</v>
      </c>
      <c r="I114" s="33">
        <v>0</v>
      </c>
    </row>
    <row r="115" spans="1:9" ht="12.75" customHeight="1">
      <c r="A115" s="211" t="s">
        <v>387</v>
      </c>
      <c r="B115" s="211"/>
      <c r="C115" s="211"/>
      <c r="D115" s="211"/>
      <c r="E115" s="211"/>
      <c r="F115" s="211"/>
      <c r="G115" s="16">
        <v>107</v>
      </c>
      <c r="H115" s="34">
        <f>SUM(H116:H129)</f>
        <v>523594</v>
      </c>
      <c r="I115" s="34">
        <f>SUM(I116:I129)</f>
        <v>551065</v>
      </c>
    </row>
    <row r="116" spans="1:9" ht="12.75" customHeight="1">
      <c r="A116" s="209" t="s">
        <v>87</v>
      </c>
      <c r="B116" s="209"/>
      <c r="C116" s="209"/>
      <c r="D116" s="209"/>
      <c r="E116" s="209"/>
      <c r="F116" s="209"/>
      <c r="G116" s="15">
        <v>108</v>
      </c>
      <c r="H116" s="33">
        <v>0</v>
      </c>
      <c r="I116" s="33">
        <v>0</v>
      </c>
    </row>
    <row r="117" spans="1:9" ht="21.75" customHeight="1">
      <c r="A117" s="209" t="s">
        <v>88</v>
      </c>
      <c r="B117" s="209"/>
      <c r="C117" s="209"/>
      <c r="D117" s="209"/>
      <c r="E117" s="209"/>
      <c r="F117" s="209"/>
      <c r="G117" s="15">
        <v>109</v>
      </c>
      <c r="H117" s="33">
        <v>0</v>
      </c>
      <c r="I117" s="33">
        <v>0</v>
      </c>
    </row>
    <row r="118" spans="1:9" ht="12.75" customHeight="1">
      <c r="A118" s="209" t="s">
        <v>89</v>
      </c>
      <c r="B118" s="209"/>
      <c r="C118" s="209"/>
      <c r="D118" s="209"/>
      <c r="E118" s="209"/>
      <c r="F118" s="209"/>
      <c r="G118" s="15">
        <v>110</v>
      </c>
      <c r="H118" s="33">
        <v>0</v>
      </c>
      <c r="I118" s="33">
        <v>0</v>
      </c>
    </row>
    <row r="119" spans="1:9" ht="23.25" customHeight="1">
      <c r="A119" s="209" t="s">
        <v>90</v>
      </c>
      <c r="B119" s="209"/>
      <c r="C119" s="209"/>
      <c r="D119" s="209"/>
      <c r="E119" s="209"/>
      <c r="F119" s="209"/>
      <c r="G119" s="15">
        <v>111</v>
      </c>
      <c r="H119" s="33">
        <v>0</v>
      </c>
      <c r="I119" s="33">
        <v>0</v>
      </c>
    </row>
    <row r="120" spans="1:9" ht="12.75" customHeight="1">
      <c r="A120" s="209" t="s">
        <v>91</v>
      </c>
      <c r="B120" s="209"/>
      <c r="C120" s="209"/>
      <c r="D120" s="209"/>
      <c r="E120" s="209"/>
      <c r="F120" s="209"/>
      <c r="G120" s="15">
        <v>112</v>
      </c>
      <c r="H120" s="33">
        <v>0</v>
      </c>
      <c r="I120" s="33">
        <v>0</v>
      </c>
    </row>
    <row r="121" spans="1:9" ht="12.75" customHeight="1">
      <c r="A121" s="209" t="s">
        <v>92</v>
      </c>
      <c r="B121" s="209"/>
      <c r="C121" s="209"/>
      <c r="D121" s="209"/>
      <c r="E121" s="209"/>
      <c r="F121" s="209"/>
      <c r="G121" s="15">
        <v>113</v>
      </c>
      <c r="H121" s="33">
        <v>0</v>
      </c>
      <c r="I121" s="33">
        <v>0</v>
      </c>
    </row>
    <row r="122" spans="1:9" ht="12.75" customHeight="1">
      <c r="A122" s="209" t="s">
        <v>93</v>
      </c>
      <c r="B122" s="209"/>
      <c r="C122" s="209"/>
      <c r="D122" s="209"/>
      <c r="E122" s="209"/>
      <c r="F122" s="209"/>
      <c r="G122" s="15">
        <v>114</v>
      </c>
      <c r="H122" s="33">
        <v>600</v>
      </c>
      <c r="I122" s="33">
        <v>880</v>
      </c>
    </row>
    <row r="123" spans="1:9" ht="12.75" customHeight="1">
      <c r="A123" s="209" t="s">
        <v>94</v>
      </c>
      <c r="B123" s="209"/>
      <c r="C123" s="209"/>
      <c r="D123" s="209"/>
      <c r="E123" s="209"/>
      <c r="F123" s="209"/>
      <c r="G123" s="15">
        <v>115</v>
      </c>
      <c r="H123" s="33">
        <v>377264</v>
      </c>
      <c r="I123" s="33">
        <f>3300+254238</f>
        <v>257538</v>
      </c>
    </row>
    <row r="124" spans="1:9" ht="12.75">
      <c r="A124" s="209" t="s">
        <v>95</v>
      </c>
      <c r="B124" s="209"/>
      <c r="C124" s="209"/>
      <c r="D124" s="209"/>
      <c r="E124" s="209"/>
      <c r="F124" s="209"/>
      <c r="G124" s="15">
        <v>116</v>
      </c>
      <c r="H124" s="33">
        <v>0</v>
      </c>
      <c r="I124" s="33">
        <v>0</v>
      </c>
    </row>
    <row r="125" spans="1:9" ht="12.75">
      <c r="A125" s="209" t="s">
        <v>98</v>
      </c>
      <c r="B125" s="209"/>
      <c r="C125" s="209"/>
      <c r="D125" s="209"/>
      <c r="E125" s="209"/>
      <c r="F125" s="209"/>
      <c r="G125" s="15">
        <v>117</v>
      </c>
      <c r="H125" s="33">
        <v>10918</v>
      </c>
      <c r="I125" s="33">
        <v>109984</v>
      </c>
    </row>
    <row r="126" spans="1:9" ht="12.75">
      <c r="A126" s="209" t="s">
        <v>99</v>
      </c>
      <c r="B126" s="209"/>
      <c r="C126" s="209"/>
      <c r="D126" s="209"/>
      <c r="E126" s="209"/>
      <c r="F126" s="209"/>
      <c r="G126" s="15">
        <v>118</v>
      </c>
      <c r="H126" s="33">
        <v>133905</v>
      </c>
      <c r="I126" s="33">
        <f>184551-1888</f>
        <v>182663</v>
      </c>
    </row>
    <row r="127" spans="1:9" ht="12.75">
      <c r="A127" s="209" t="s">
        <v>100</v>
      </c>
      <c r="B127" s="209"/>
      <c r="C127" s="209"/>
      <c r="D127" s="209"/>
      <c r="E127" s="209"/>
      <c r="F127" s="209"/>
      <c r="G127" s="15">
        <v>119</v>
      </c>
      <c r="H127" s="33">
        <v>0</v>
      </c>
      <c r="I127" s="33">
        <v>0</v>
      </c>
    </row>
    <row r="128" spans="1:9" ht="12.75">
      <c r="A128" s="209" t="s">
        <v>101</v>
      </c>
      <c r="B128" s="209"/>
      <c r="C128" s="209"/>
      <c r="D128" s="209"/>
      <c r="E128" s="209"/>
      <c r="F128" s="209"/>
      <c r="G128" s="15">
        <v>120</v>
      </c>
      <c r="H128" s="33">
        <v>0</v>
      </c>
      <c r="I128" s="33">
        <v>0</v>
      </c>
    </row>
    <row r="129" spans="1:9" ht="12.75">
      <c r="A129" s="209" t="s">
        <v>102</v>
      </c>
      <c r="B129" s="209"/>
      <c r="C129" s="209"/>
      <c r="D129" s="209"/>
      <c r="E129" s="209"/>
      <c r="F129" s="209"/>
      <c r="G129" s="15">
        <v>121</v>
      </c>
      <c r="H129" s="33">
        <v>907</v>
      </c>
      <c r="I129" s="33">
        <v>0</v>
      </c>
    </row>
    <row r="130" spans="1:9" ht="21.75" customHeight="1">
      <c r="A130" s="210" t="s">
        <v>103</v>
      </c>
      <c r="B130" s="210"/>
      <c r="C130" s="210"/>
      <c r="D130" s="210"/>
      <c r="E130" s="210"/>
      <c r="F130" s="210"/>
      <c r="G130" s="15">
        <v>122</v>
      </c>
      <c r="H130" s="33">
        <v>0</v>
      </c>
      <c r="I130" s="33">
        <v>0</v>
      </c>
    </row>
    <row r="131" spans="1:9" ht="12.75">
      <c r="A131" s="211" t="s">
        <v>388</v>
      </c>
      <c r="B131" s="211"/>
      <c r="C131" s="211"/>
      <c r="D131" s="211"/>
      <c r="E131" s="211"/>
      <c r="F131" s="211"/>
      <c r="G131" s="16">
        <v>123</v>
      </c>
      <c r="H131" s="34">
        <f>H75+H96+H103+H115+H130</f>
        <v>139271015</v>
      </c>
      <c r="I131" s="34">
        <f>I75+I96+I103+I115+I130</f>
        <v>139188411</v>
      </c>
    </row>
    <row r="132" spans="1:9" ht="12.75">
      <c r="A132" s="210" t="s">
        <v>104</v>
      </c>
      <c r="B132" s="210"/>
      <c r="C132" s="210"/>
      <c r="D132" s="210"/>
      <c r="E132" s="210"/>
      <c r="F132" s="210"/>
      <c r="G132" s="15">
        <v>124</v>
      </c>
      <c r="H132" s="135">
        <v>0</v>
      </c>
      <c r="I132" s="33">
        <v>0</v>
      </c>
    </row>
  </sheetData>
  <sheetProtection sheet="1" objects="1" scenarios="1"/>
  <mergeCells count="132"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  <mergeCell ref="A20:F20"/>
    <mergeCell ref="A21:F21"/>
    <mergeCell ref="A40:F40"/>
    <mergeCell ref="A41:F41"/>
    <mergeCell ref="A47:F47"/>
    <mergeCell ref="A86:F86"/>
    <mergeCell ref="A84:F84"/>
    <mergeCell ref="A85:F85"/>
    <mergeCell ref="A78:F78"/>
    <mergeCell ref="A79:F79"/>
    <mergeCell ref="A60:F60"/>
    <mergeCell ref="A61:F61"/>
    <mergeCell ref="A62:F62"/>
    <mergeCell ref="A63:F63"/>
    <mergeCell ref="A29:F29"/>
    <mergeCell ref="A30:F30"/>
    <mergeCell ref="A31:F31"/>
    <mergeCell ref="A33:F33"/>
    <mergeCell ref="A34:F34"/>
    <mergeCell ref="A35:F35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36:F36"/>
    <mergeCell ref="A37:F37"/>
    <mergeCell ref="A50:F50"/>
    <mergeCell ref="A38:F38"/>
    <mergeCell ref="A39:F39"/>
    <mergeCell ref="A108:F108"/>
    <mergeCell ref="A101:F101"/>
    <mergeCell ref="A96:F96"/>
    <mergeCell ref="A97:F97"/>
    <mergeCell ref="A42:F42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1:F11"/>
    <mergeCell ref="A94:F94"/>
    <mergeCell ref="A95:F95"/>
    <mergeCell ref="A98:F98"/>
    <mergeCell ref="A99:F99"/>
    <mergeCell ref="A100:F100"/>
    <mergeCell ref="A44:F44"/>
    <mergeCell ref="A45:F45"/>
    <mergeCell ref="A46:F46"/>
    <mergeCell ref="A51:F51"/>
    <mergeCell ref="A6:F6"/>
    <mergeCell ref="A5:F5"/>
    <mergeCell ref="A7:I7"/>
    <mergeCell ref="A8:F8"/>
    <mergeCell ref="A9:F9"/>
    <mergeCell ref="A10:F10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70:F70"/>
    <mergeCell ref="A71:F71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127:F127"/>
    <mergeCell ref="A128:F128"/>
    <mergeCell ref="A82:F82"/>
    <mergeCell ref="A83:F83"/>
    <mergeCell ref="A129:F129"/>
    <mergeCell ref="A130:F130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SheetLayoutView="110" zoomScalePageLayoutView="0" workbookViewId="0" topLeftCell="A1">
      <selection activeCell="K53" sqref="K53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44" t="s">
        <v>106</v>
      </c>
      <c r="B1" s="245"/>
      <c r="C1" s="245"/>
      <c r="D1" s="245"/>
      <c r="E1" s="245"/>
      <c r="F1" s="245"/>
      <c r="G1" s="245"/>
      <c r="H1" s="245"/>
      <c r="I1" s="245"/>
      <c r="J1" s="119"/>
      <c r="K1" s="119"/>
    </row>
    <row r="2" spans="1:11" ht="12.75">
      <c r="A2" s="243" t="s">
        <v>445</v>
      </c>
      <c r="B2" s="216"/>
      <c r="C2" s="216"/>
      <c r="D2" s="216"/>
      <c r="E2" s="216"/>
      <c r="F2" s="216"/>
      <c r="G2" s="216"/>
      <c r="H2" s="216"/>
      <c r="I2" s="216"/>
      <c r="J2" s="119"/>
      <c r="K2" s="119"/>
    </row>
    <row r="3" spans="1:11" ht="12.75">
      <c r="A3" s="249" t="s">
        <v>355</v>
      </c>
      <c r="B3" s="250"/>
      <c r="C3" s="250"/>
      <c r="D3" s="250"/>
      <c r="E3" s="250"/>
      <c r="F3" s="250"/>
      <c r="G3" s="250"/>
      <c r="H3" s="250"/>
      <c r="I3" s="250"/>
      <c r="J3" s="251"/>
      <c r="K3" s="251"/>
    </row>
    <row r="4" spans="1:11" ht="12.75">
      <c r="A4" s="252" t="s">
        <v>441</v>
      </c>
      <c r="B4" s="253"/>
      <c r="C4" s="253"/>
      <c r="D4" s="253"/>
      <c r="E4" s="253"/>
      <c r="F4" s="253"/>
      <c r="G4" s="253"/>
      <c r="H4" s="253"/>
      <c r="I4" s="253"/>
      <c r="J4" s="254"/>
      <c r="K4" s="254"/>
    </row>
    <row r="5" spans="1:11" ht="21.75" customHeight="1">
      <c r="A5" s="246" t="s">
        <v>2</v>
      </c>
      <c r="B5" s="225"/>
      <c r="C5" s="225"/>
      <c r="D5" s="225"/>
      <c r="E5" s="225"/>
      <c r="F5" s="225"/>
      <c r="G5" s="246" t="s">
        <v>107</v>
      </c>
      <c r="H5" s="247" t="s">
        <v>380</v>
      </c>
      <c r="I5" s="248"/>
      <c r="J5" s="247" t="s">
        <v>347</v>
      </c>
      <c r="K5" s="248"/>
    </row>
    <row r="6" spans="1:11" ht="12.75">
      <c r="A6" s="225"/>
      <c r="B6" s="225"/>
      <c r="C6" s="225"/>
      <c r="D6" s="225"/>
      <c r="E6" s="225"/>
      <c r="F6" s="225"/>
      <c r="G6" s="225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55">
        <v>1</v>
      </c>
      <c r="B7" s="223"/>
      <c r="C7" s="223"/>
      <c r="D7" s="223"/>
      <c r="E7" s="223"/>
      <c r="F7" s="223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38" t="s">
        <v>120</v>
      </c>
      <c r="B8" s="238"/>
      <c r="C8" s="238"/>
      <c r="D8" s="238"/>
      <c r="E8" s="238"/>
      <c r="F8" s="238"/>
      <c r="G8" s="20">
        <v>125</v>
      </c>
      <c r="H8" s="37">
        <f>SUM(H9:H13)</f>
        <v>397500</v>
      </c>
      <c r="I8" s="37">
        <f>SUM(I9:I13)</f>
        <v>132500</v>
      </c>
      <c r="J8" s="37">
        <f>SUM(J9:J13)</f>
        <v>1992782</v>
      </c>
      <c r="K8" s="37">
        <f>SUM(K9:K13)</f>
        <v>852956</v>
      </c>
    </row>
    <row r="9" spans="1:11" ht="12.75">
      <c r="A9" s="209" t="s">
        <v>121</v>
      </c>
      <c r="B9" s="209"/>
      <c r="C9" s="209"/>
      <c r="D9" s="209"/>
      <c r="E9" s="209"/>
      <c r="F9" s="209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209" t="s">
        <v>122</v>
      </c>
      <c r="B10" s="209"/>
      <c r="C10" s="209"/>
      <c r="D10" s="209"/>
      <c r="E10" s="209"/>
      <c r="F10" s="209"/>
      <c r="G10" s="15">
        <v>127</v>
      </c>
      <c r="H10" s="33">
        <v>397500</v>
      </c>
      <c r="I10" s="33">
        <v>132500</v>
      </c>
      <c r="J10" s="33">
        <v>1970787</v>
      </c>
      <c r="K10" s="33">
        <f>1970787-1124599</f>
        <v>846188</v>
      </c>
    </row>
    <row r="11" spans="1:11" ht="12.75">
      <c r="A11" s="209" t="s">
        <v>123</v>
      </c>
      <c r="B11" s="209"/>
      <c r="C11" s="209"/>
      <c r="D11" s="209"/>
      <c r="E11" s="209"/>
      <c r="F11" s="209"/>
      <c r="G11" s="15">
        <v>128</v>
      </c>
      <c r="H11" s="33">
        <v>0</v>
      </c>
      <c r="I11" s="33">
        <v>0</v>
      </c>
      <c r="J11" s="33">
        <v>21995</v>
      </c>
      <c r="K11" s="33">
        <f>21995-15227</f>
        <v>6768</v>
      </c>
    </row>
    <row r="12" spans="1:11" ht="12.75">
      <c r="A12" s="209" t="s">
        <v>124</v>
      </c>
      <c r="B12" s="209"/>
      <c r="C12" s="209"/>
      <c r="D12" s="209"/>
      <c r="E12" s="209"/>
      <c r="F12" s="209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209" t="s">
        <v>125</v>
      </c>
      <c r="B13" s="209"/>
      <c r="C13" s="209"/>
      <c r="D13" s="209"/>
      <c r="E13" s="209"/>
      <c r="F13" s="209"/>
      <c r="G13" s="15">
        <v>130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238" t="s">
        <v>126</v>
      </c>
      <c r="B14" s="238"/>
      <c r="C14" s="238"/>
      <c r="D14" s="238"/>
      <c r="E14" s="238"/>
      <c r="F14" s="238"/>
      <c r="G14" s="20">
        <v>131</v>
      </c>
      <c r="H14" s="37">
        <f>H15+H16+H20+H24+H25+H26+H29+H36</f>
        <v>405870</v>
      </c>
      <c r="I14" s="37">
        <f>I15+I16+I20+I24+I25+I26+I29+I36</f>
        <v>150716</v>
      </c>
      <c r="J14" s="37">
        <f>J15+J16+J20+J24+J25+J26+J29+J36</f>
        <v>2112439</v>
      </c>
      <c r="K14" s="37">
        <f>K15+K16+K20+K24+K25+K26+K29+K36</f>
        <v>779395</v>
      </c>
    </row>
    <row r="15" spans="1:11" ht="12.75">
      <c r="A15" s="209" t="s">
        <v>108</v>
      </c>
      <c r="B15" s="209"/>
      <c r="C15" s="209"/>
      <c r="D15" s="209"/>
      <c r="E15" s="209"/>
      <c r="F15" s="209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34" t="s">
        <v>127</v>
      </c>
      <c r="B16" s="234"/>
      <c r="C16" s="234"/>
      <c r="D16" s="234"/>
      <c r="E16" s="234"/>
      <c r="F16" s="234"/>
      <c r="G16" s="20">
        <v>133</v>
      </c>
      <c r="H16" s="37">
        <f>SUM(H17:H19)</f>
        <v>74942</v>
      </c>
      <c r="I16" s="37">
        <f>SUM(I17:I19)</f>
        <v>20947</v>
      </c>
      <c r="J16" s="37">
        <f>SUM(J17:J19)</f>
        <v>426867</v>
      </c>
      <c r="K16" s="37">
        <f>SUM(K17:K19)</f>
        <v>105784</v>
      </c>
    </row>
    <row r="17" spans="1:11" ht="12.75">
      <c r="A17" s="235" t="s">
        <v>128</v>
      </c>
      <c r="B17" s="235"/>
      <c r="C17" s="235"/>
      <c r="D17" s="235"/>
      <c r="E17" s="235"/>
      <c r="F17" s="235"/>
      <c r="G17" s="15">
        <v>134</v>
      </c>
      <c r="H17" s="33">
        <v>1855</v>
      </c>
      <c r="I17" s="33">
        <v>720</v>
      </c>
      <c r="J17" s="33">
        <v>37961</v>
      </c>
      <c r="K17" s="33">
        <f>37961-18826</f>
        <v>19135</v>
      </c>
    </row>
    <row r="18" spans="1:11" ht="12.75">
      <c r="A18" s="235" t="s">
        <v>129</v>
      </c>
      <c r="B18" s="235"/>
      <c r="C18" s="235"/>
      <c r="D18" s="235"/>
      <c r="E18" s="235"/>
      <c r="F18" s="235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35" t="s">
        <v>130</v>
      </c>
      <c r="B19" s="235"/>
      <c r="C19" s="235"/>
      <c r="D19" s="235"/>
      <c r="E19" s="235"/>
      <c r="F19" s="235"/>
      <c r="G19" s="15">
        <v>136</v>
      </c>
      <c r="H19" s="33">
        <v>73087</v>
      </c>
      <c r="I19" s="33">
        <v>20227</v>
      </c>
      <c r="J19" s="33">
        <v>388906</v>
      </c>
      <c r="K19" s="33">
        <f>388906-302257</f>
        <v>86649</v>
      </c>
    </row>
    <row r="20" spans="1:11" ht="12.75">
      <c r="A20" s="234" t="s">
        <v>131</v>
      </c>
      <c r="B20" s="234"/>
      <c r="C20" s="234"/>
      <c r="D20" s="234"/>
      <c r="E20" s="234"/>
      <c r="F20" s="234"/>
      <c r="G20" s="20">
        <v>137</v>
      </c>
      <c r="H20" s="37">
        <f>SUM(H21:H23)</f>
        <v>150099</v>
      </c>
      <c r="I20" s="37">
        <f>SUM(I21:I23)</f>
        <v>50033</v>
      </c>
      <c r="J20" s="37">
        <f>SUM(J21:J23)</f>
        <v>1417689</v>
      </c>
      <c r="K20" s="37">
        <f>SUM(K21:K23)</f>
        <v>549918</v>
      </c>
    </row>
    <row r="21" spans="1:11" ht="12.75">
      <c r="A21" s="235" t="s">
        <v>109</v>
      </c>
      <c r="B21" s="235"/>
      <c r="C21" s="235"/>
      <c r="D21" s="235"/>
      <c r="E21" s="235"/>
      <c r="F21" s="235"/>
      <c r="G21" s="15">
        <v>138</v>
      </c>
      <c r="H21" s="33">
        <v>97404</v>
      </c>
      <c r="I21" s="33">
        <v>32468</v>
      </c>
      <c r="J21" s="33">
        <v>831487</v>
      </c>
      <c r="K21" s="33">
        <f>J21-509973</f>
        <v>321514</v>
      </c>
    </row>
    <row r="22" spans="1:11" ht="12.75">
      <c r="A22" s="235" t="s">
        <v>110</v>
      </c>
      <c r="B22" s="235"/>
      <c r="C22" s="235"/>
      <c r="D22" s="235"/>
      <c r="E22" s="235"/>
      <c r="F22" s="235"/>
      <c r="G22" s="15">
        <v>139</v>
      </c>
      <c r="H22" s="33">
        <v>30667</v>
      </c>
      <c r="I22" s="33">
        <v>10223</v>
      </c>
      <c r="J22" s="33">
        <f>152616+246026</f>
        <v>398642</v>
      </c>
      <c r="K22" s="33">
        <f>J22-243437</f>
        <v>155205</v>
      </c>
    </row>
    <row r="23" spans="1:11" ht="12.75">
      <c r="A23" s="235" t="s">
        <v>111</v>
      </c>
      <c r="B23" s="235"/>
      <c r="C23" s="235"/>
      <c r="D23" s="235"/>
      <c r="E23" s="235"/>
      <c r="F23" s="235"/>
      <c r="G23" s="15">
        <v>140</v>
      </c>
      <c r="H23" s="33">
        <v>22028</v>
      </c>
      <c r="I23" s="33">
        <v>7342</v>
      </c>
      <c r="J23" s="33">
        <v>187560</v>
      </c>
      <c r="K23" s="33">
        <f>J23-114361</f>
        <v>73199</v>
      </c>
    </row>
    <row r="24" spans="1:11" ht="12.75">
      <c r="A24" s="209" t="s">
        <v>112</v>
      </c>
      <c r="B24" s="209"/>
      <c r="C24" s="209"/>
      <c r="D24" s="209"/>
      <c r="E24" s="209"/>
      <c r="F24" s="209"/>
      <c r="G24" s="15">
        <v>141</v>
      </c>
      <c r="H24" s="33">
        <v>0</v>
      </c>
      <c r="I24" s="33">
        <v>0</v>
      </c>
      <c r="J24" s="33">
        <v>2566</v>
      </c>
      <c r="K24" s="33">
        <f>J24-810</f>
        <v>1756</v>
      </c>
    </row>
    <row r="25" spans="1:11" ht="12.75">
      <c r="A25" s="209" t="s">
        <v>113</v>
      </c>
      <c r="B25" s="209"/>
      <c r="C25" s="209"/>
      <c r="D25" s="209"/>
      <c r="E25" s="209"/>
      <c r="F25" s="209"/>
      <c r="G25" s="15">
        <v>142</v>
      </c>
      <c r="H25" s="33">
        <v>180825</v>
      </c>
      <c r="I25" s="33">
        <v>79732</v>
      </c>
      <c r="J25" s="33">
        <v>222268</v>
      </c>
      <c r="K25" s="33">
        <f>J25-129331</f>
        <v>92937</v>
      </c>
    </row>
    <row r="26" spans="1:11" ht="12.75">
      <c r="A26" s="234" t="s">
        <v>132</v>
      </c>
      <c r="B26" s="234"/>
      <c r="C26" s="234"/>
      <c r="D26" s="234"/>
      <c r="E26" s="234"/>
      <c r="F26" s="234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35" t="s">
        <v>133</v>
      </c>
      <c r="B27" s="235"/>
      <c r="C27" s="235"/>
      <c r="D27" s="235"/>
      <c r="E27" s="235"/>
      <c r="F27" s="235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35" t="s">
        <v>134</v>
      </c>
      <c r="B28" s="235"/>
      <c r="C28" s="235"/>
      <c r="D28" s="235"/>
      <c r="E28" s="235"/>
      <c r="F28" s="235"/>
      <c r="G28" s="15">
        <v>145</v>
      </c>
      <c r="H28" s="33">
        <v>0</v>
      </c>
      <c r="I28" s="33">
        <v>0</v>
      </c>
      <c r="J28" s="33">
        <v>0</v>
      </c>
      <c r="K28" s="33">
        <v>0</v>
      </c>
    </row>
    <row r="29" spans="1:11" ht="12.75">
      <c r="A29" s="234" t="s">
        <v>135</v>
      </c>
      <c r="B29" s="234"/>
      <c r="C29" s="234"/>
      <c r="D29" s="234"/>
      <c r="E29" s="234"/>
      <c r="F29" s="234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35" t="s">
        <v>136</v>
      </c>
      <c r="B30" s="235"/>
      <c r="C30" s="235"/>
      <c r="D30" s="235"/>
      <c r="E30" s="235"/>
      <c r="F30" s="235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35" t="s">
        <v>137</v>
      </c>
      <c r="B31" s="235"/>
      <c r="C31" s="235"/>
      <c r="D31" s="235"/>
      <c r="E31" s="235"/>
      <c r="F31" s="235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35" t="s">
        <v>138</v>
      </c>
      <c r="B32" s="235"/>
      <c r="C32" s="235"/>
      <c r="D32" s="235"/>
      <c r="E32" s="235"/>
      <c r="F32" s="235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35" t="s">
        <v>139</v>
      </c>
      <c r="B33" s="235"/>
      <c r="C33" s="235"/>
      <c r="D33" s="235"/>
      <c r="E33" s="235"/>
      <c r="F33" s="235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35" t="s">
        <v>140</v>
      </c>
      <c r="B34" s="235"/>
      <c r="C34" s="235"/>
      <c r="D34" s="235"/>
      <c r="E34" s="235"/>
      <c r="F34" s="235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35" t="s">
        <v>141</v>
      </c>
      <c r="B35" s="235"/>
      <c r="C35" s="235"/>
      <c r="D35" s="235"/>
      <c r="E35" s="235"/>
      <c r="F35" s="235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209" t="s">
        <v>114</v>
      </c>
      <c r="B36" s="209"/>
      <c r="C36" s="209"/>
      <c r="D36" s="209"/>
      <c r="E36" s="209"/>
      <c r="F36" s="209"/>
      <c r="G36" s="15">
        <v>153</v>
      </c>
      <c r="H36" s="33">
        <v>4</v>
      </c>
      <c r="I36" s="33">
        <v>4</v>
      </c>
      <c r="J36" s="33">
        <v>43049</v>
      </c>
      <c r="K36" s="33">
        <f>J36-14049</f>
        <v>29000</v>
      </c>
    </row>
    <row r="37" spans="1:11" ht="12.75">
      <c r="A37" s="238" t="s">
        <v>142</v>
      </c>
      <c r="B37" s="238"/>
      <c r="C37" s="238"/>
      <c r="D37" s="238"/>
      <c r="E37" s="238"/>
      <c r="F37" s="238"/>
      <c r="G37" s="20">
        <v>154</v>
      </c>
      <c r="H37" s="37">
        <f>SUM(H38:H47)</f>
        <v>19682</v>
      </c>
      <c r="I37" s="37">
        <f>SUM(I38:I47)</f>
        <v>10665</v>
      </c>
      <c r="J37" s="37">
        <f>SUM(J38:J47)</f>
        <v>16420</v>
      </c>
      <c r="K37" s="37">
        <f>SUM(K38:K47)</f>
        <v>5364</v>
      </c>
    </row>
    <row r="38" spans="1:11" ht="12.75">
      <c r="A38" s="209" t="s">
        <v>143</v>
      </c>
      <c r="B38" s="209"/>
      <c r="C38" s="209"/>
      <c r="D38" s="209"/>
      <c r="E38" s="209"/>
      <c r="F38" s="209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209" t="s">
        <v>144</v>
      </c>
      <c r="B39" s="209"/>
      <c r="C39" s="209"/>
      <c r="D39" s="209"/>
      <c r="E39" s="209"/>
      <c r="F39" s="209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209" t="s">
        <v>145</v>
      </c>
      <c r="B40" s="209"/>
      <c r="C40" s="209"/>
      <c r="D40" s="209"/>
      <c r="E40" s="209"/>
      <c r="F40" s="209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209" t="s">
        <v>146</v>
      </c>
      <c r="B41" s="209"/>
      <c r="C41" s="209"/>
      <c r="D41" s="209"/>
      <c r="E41" s="209"/>
      <c r="F41" s="209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209" t="s">
        <v>147</v>
      </c>
      <c r="B42" s="209"/>
      <c r="C42" s="209"/>
      <c r="D42" s="209"/>
      <c r="E42" s="209"/>
      <c r="F42" s="209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209" t="s">
        <v>148</v>
      </c>
      <c r="B43" s="209"/>
      <c r="C43" s="209"/>
      <c r="D43" s="209"/>
      <c r="E43" s="209"/>
      <c r="F43" s="209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209" t="s">
        <v>149</v>
      </c>
      <c r="B44" s="209"/>
      <c r="C44" s="209"/>
      <c r="D44" s="209"/>
      <c r="E44" s="209"/>
      <c r="F44" s="209"/>
      <c r="G44" s="15">
        <v>161</v>
      </c>
      <c r="H44" s="33">
        <v>19682</v>
      </c>
      <c r="I44" s="33">
        <v>10665</v>
      </c>
      <c r="J44" s="33">
        <v>14000</v>
      </c>
      <c r="K44" s="33">
        <f>14000-10160</f>
        <v>3840</v>
      </c>
    </row>
    <row r="45" spans="1:11" ht="12.75">
      <c r="A45" s="209" t="s">
        <v>150</v>
      </c>
      <c r="B45" s="209"/>
      <c r="C45" s="209"/>
      <c r="D45" s="209"/>
      <c r="E45" s="209"/>
      <c r="F45" s="209"/>
      <c r="G45" s="15">
        <v>162</v>
      </c>
      <c r="H45" s="33">
        <v>0</v>
      </c>
      <c r="I45" s="33">
        <v>0</v>
      </c>
      <c r="J45" s="33">
        <v>2420</v>
      </c>
      <c r="K45" s="33">
        <f>2420-896</f>
        <v>1524</v>
      </c>
    </row>
    <row r="46" spans="1:11" ht="12.75">
      <c r="A46" s="209" t="s">
        <v>151</v>
      </c>
      <c r="B46" s="209"/>
      <c r="C46" s="209"/>
      <c r="D46" s="209"/>
      <c r="E46" s="209"/>
      <c r="F46" s="209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209" t="s">
        <v>152</v>
      </c>
      <c r="B47" s="209"/>
      <c r="C47" s="209"/>
      <c r="D47" s="209"/>
      <c r="E47" s="209"/>
      <c r="F47" s="209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38" t="s">
        <v>153</v>
      </c>
      <c r="B48" s="238"/>
      <c r="C48" s="238"/>
      <c r="D48" s="238"/>
      <c r="E48" s="238"/>
      <c r="F48" s="238"/>
      <c r="G48" s="20">
        <v>165</v>
      </c>
      <c r="H48" s="37">
        <f>SUM(H49:H55)</f>
        <v>8309</v>
      </c>
      <c r="I48" s="37">
        <f>SUM(I49:I55)</f>
        <v>31</v>
      </c>
      <c r="J48" s="37">
        <f>SUM(J49:J55)</f>
        <v>6838</v>
      </c>
      <c r="K48" s="37">
        <f>SUM(K49:K55)</f>
        <v>1106</v>
      </c>
    </row>
    <row r="49" spans="1:11" ht="24.75" customHeight="1">
      <c r="A49" s="209" t="s">
        <v>154</v>
      </c>
      <c r="B49" s="209"/>
      <c r="C49" s="209"/>
      <c r="D49" s="209"/>
      <c r="E49" s="209"/>
      <c r="F49" s="209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33" t="s">
        <v>155</v>
      </c>
      <c r="B50" s="233"/>
      <c r="C50" s="233"/>
      <c r="D50" s="233"/>
      <c r="E50" s="233"/>
      <c r="F50" s="233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33" t="s">
        <v>156</v>
      </c>
      <c r="B51" s="233"/>
      <c r="C51" s="233"/>
      <c r="D51" s="233"/>
      <c r="E51" s="233"/>
      <c r="F51" s="233"/>
      <c r="G51" s="15">
        <v>168</v>
      </c>
      <c r="H51" s="33">
        <v>8309</v>
      </c>
      <c r="I51" s="33">
        <v>31</v>
      </c>
      <c r="J51" s="33">
        <f>2857</f>
        <v>2857</v>
      </c>
      <c r="K51" s="33">
        <f>2857-2822</f>
        <v>35</v>
      </c>
    </row>
    <row r="52" spans="1:11" ht="12.75">
      <c r="A52" s="233" t="s">
        <v>157</v>
      </c>
      <c r="B52" s="233"/>
      <c r="C52" s="233"/>
      <c r="D52" s="233"/>
      <c r="E52" s="233"/>
      <c r="F52" s="233"/>
      <c r="G52" s="15">
        <v>169</v>
      </c>
      <c r="H52" s="33">
        <v>0</v>
      </c>
      <c r="I52" s="33">
        <v>0</v>
      </c>
      <c r="J52" s="33">
        <v>3981</v>
      </c>
      <c r="K52" s="33">
        <f>3981-2910</f>
        <v>1071</v>
      </c>
    </row>
    <row r="53" spans="1:11" ht="12.75">
      <c r="A53" s="233" t="s">
        <v>158</v>
      </c>
      <c r="B53" s="233"/>
      <c r="C53" s="233"/>
      <c r="D53" s="233"/>
      <c r="E53" s="233"/>
      <c r="F53" s="233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33" t="s">
        <v>159</v>
      </c>
      <c r="B54" s="233"/>
      <c r="C54" s="233"/>
      <c r="D54" s="233"/>
      <c r="E54" s="233"/>
      <c r="F54" s="233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33" t="s">
        <v>160</v>
      </c>
      <c r="B55" s="233"/>
      <c r="C55" s="233"/>
      <c r="D55" s="233"/>
      <c r="E55" s="233"/>
      <c r="F55" s="233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40" t="s">
        <v>161</v>
      </c>
      <c r="B56" s="240"/>
      <c r="C56" s="240"/>
      <c r="D56" s="240"/>
      <c r="E56" s="240"/>
      <c r="F56" s="240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40" t="s">
        <v>162</v>
      </c>
      <c r="B57" s="240"/>
      <c r="C57" s="240"/>
      <c r="D57" s="240"/>
      <c r="E57" s="240"/>
      <c r="F57" s="240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40" t="s">
        <v>163</v>
      </c>
      <c r="B58" s="240"/>
      <c r="C58" s="240"/>
      <c r="D58" s="240"/>
      <c r="E58" s="240"/>
      <c r="F58" s="240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40" t="s">
        <v>164</v>
      </c>
      <c r="B59" s="240"/>
      <c r="C59" s="240"/>
      <c r="D59" s="240"/>
      <c r="E59" s="240"/>
      <c r="F59" s="240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38" t="s">
        <v>165</v>
      </c>
      <c r="B60" s="238"/>
      <c r="C60" s="238"/>
      <c r="D60" s="238"/>
      <c r="E60" s="238"/>
      <c r="F60" s="238"/>
      <c r="G60" s="20">
        <v>177</v>
      </c>
      <c r="H60" s="37">
        <f>H8+H37+H56+H57</f>
        <v>417182</v>
      </c>
      <c r="I60" s="37">
        <f>I8+I37+I56+I57</f>
        <v>143165</v>
      </c>
      <c r="J60" s="37">
        <f>J8+J37+J56+J57</f>
        <v>2009202</v>
      </c>
      <c r="K60" s="37">
        <f>K8+K37+K56+K57</f>
        <v>858320</v>
      </c>
    </row>
    <row r="61" spans="1:11" ht="12.75">
      <c r="A61" s="238" t="s">
        <v>166</v>
      </c>
      <c r="B61" s="238"/>
      <c r="C61" s="238"/>
      <c r="D61" s="238"/>
      <c r="E61" s="238"/>
      <c r="F61" s="238"/>
      <c r="G61" s="20">
        <v>178</v>
      </c>
      <c r="H61" s="37">
        <f>H14+H48+H58+H59</f>
        <v>414179</v>
      </c>
      <c r="I61" s="37">
        <f>I14+I48+I58+I59</f>
        <v>150747</v>
      </c>
      <c r="J61" s="37">
        <f>J14+J48+J58+J59</f>
        <v>2119277</v>
      </c>
      <c r="K61" s="37">
        <f>K14+K48+K58+K59</f>
        <v>780501</v>
      </c>
    </row>
    <row r="62" spans="1:11" ht="12.75">
      <c r="A62" s="238" t="s">
        <v>167</v>
      </c>
      <c r="B62" s="238"/>
      <c r="C62" s="238"/>
      <c r="D62" s="238"/>
      <c r="E62" s="238"/>
      <c r="F62" s="238"/>
      <c r="G62" s="20">
        <v>179</v>
      </c>
      <c r="H62" s="37">
        <f>H60-H61</f>
        <v>3003</v>
      </c>
      <c r="I62" s="37">
        <f>I60-I61</f>
        <v>-7582</v>
      </c>
      <c r="J62" s="37">
        <f>J60-J61</f>
        <v>-110075</v>
      </c>
      <c r="K62" s="37">
        <f>K60-K61</f>
        <v>77819</v>
      </c>
    </row>
    <row r="63" spans="1:11" ht="12.75">
      <c r="A63" s="239" t="s">
        <v>168</v>
      </c>
      <c r="B63" s="239"/>
      <c r="C63" s="239"/>
      <c r="D63" s="239"/>
      <c r="E63" s="239"/>
      <c r="F63" s="239"/>
      <c r="G63" s="20">
        <v>180</v>
      </c>
      <c r="H63" s="37">
        <f>+IF((H60-H61)&gt;0,(H60-H61),0)</f>
        <v>3003</v>
      </c>
      <c r="I63" s="37">
        <f>+IF((I60-I61)&gt;0,(I60-I61),0)</f>
        <v>0</v>
      </c>
      <c r="J63" s="37">
        <f>+IF((J60-J61)&gt;0,(J60-J61),0)</f>
        <v>0</v>
      </c>
      <c r="K63" s="37">
        <f>+IF((K60-K61)&gt;0,(K60-K61),0)</f>
        <v>77819</v>
      </c>
    </row>
    <row r="64" spans="1:11" ht="12.75">
      <c r="A64" s="239" t="s">
        <v>169</v>
      </c>
      <c r="B64" s="239"/>
      <c r="C64" s="239"/>
      <c r="D64" s="239"/>
      <c r="E64" s="239"/>
      <c r="F64" s="239"/>
      <c r="G64" s="20">
        <v>181</v>
      </c>
      <c r="H64" s="37">
        <f>+IF((H60-H61)&lt;0,(H60-H61),0)</f>
        <v>0</v>
      </c>
      <c r="I64" s="37">
        <f>+IF((I60-I61)&lt;0,(I60-I61),0)</f>
        <v>-7582</v>
      </c>
      <c r="J64" s="37">
        <f>+IF((J60-J61)&lt;0,(J60-J61),0)</f>
        <v>-110075</v>
      </c>
      <c r="K64" s="37">
        <f>+IF((K60-K61)&lt;0,(K60-K61),0)</f>
        <v>0</v>
      </c>
    </row>
    <row r="65" spans="1:11" ht="12.75">
      <c r="A65" s="240" t="s">
        <v>115</v>
      </c>
      <c r="B65" s="240"/>
      <c r="C65" s="240"/>
      <c r="D65" s="240"/>
      <c r="E65" s="240"/>
      <c r="F65" s="240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38" t="s">
        <v>170</v>
      </c>
      <c r="B66" s="238"/>
      <c r="C66" s="238"/>
      <c r="D66" s="238"/>
      <c r="E66" s="238"/>
      <c r="F66" s="238"/>
      <c r="G66" s="20">
        <v>183</v>
      </c>
      <c r="H66" s="37">
        <f>H62-H65</f>
        <v>3003</v>
      </c>
      <c r="I66" s="37">
        <f>I62-I65</f>
        <v>-7582</v>
      </c>
      <c r="J66" s="37">
        <f>J62-J65</f>
        <v>-110075</v>
      </c>
      <c r="K66" s="37">
        <f>K62-K65</f>
        <v>77819</v>
      </c>
    </row>
    <row r="67" spans="1:11" ht="12.75">
      <c r="A67" s="239" t="s">
        <v>171</v>
      </c>
      <c r="B67" s="239"/>
      <c r="C67" s="239"/>
      <c r="D67" s="239"/>
      <c r="E67" s="239"/>
      <c r="F67" s="239"/>
      <c r="G67" s="20">
        <v>184</v>
      </c>
      <c r="H67" s="37">
        <f>+IF((H62-H65)&gt;0,(H62-H65),0)</f>
        <v>3003</v>
      </c>
      <c r="I67" s="37">
        <f>+IF((I62-I65)&gt;0,(I62-I65),0)</f>
        <v>0</v>
      </c>
      <c r="J67" s="37">
        <f>+IF((J62-J65)&gt;0,(J62-J65),0)</f>
        <v>0</v>
      </c>
      <c r="K67" s="37">
        <f>+IF((K62-K65)&gt;0,(K62-K65),0)</f>
        <v>77819</v>
      </c>
    </row>
    <row r="68" spans="1:11" ht="12.75">
      <c r="A68" s="239" t="s">
        <v>172</v>
      </c>
      <c r="B68" s="239"/>
      <c r="C68" s="239"/>
      <c r="D68" s="239"/>
      <c r="E68" s="239"/>
      <c r="F68" s="239"/>
      <c r="G68" s="20">
        <v>185</v>
      </c>
      <c r="H68" s="37">
        <f>+IF((H62-H65)&lt;0,(H62-H65),0)</f>
        <v>0</v>
      </c>
      <c r="I68" s="37">
        <f>+IF((I62-I65)&lt;0,(I62-I65),0)</f>
        <v>-7582</v>
      </c>
      <c r="J68" s="37">
        <f>+IF((J62-J65)&lt;0,(J62-J65),0)</f>
        <v>-110075</v>
      </c>
      <c r="K68" s="37">
        <f>+IF((K62-K65)&lt;0,(K62-K65),0)</f>
        <v>0</v>
      </c>
    </row>
    <row r="69" spans="1:11" ht="12.75">
      <c r="A69" s="227" t="s">
        <v>173</v>
      </c>
      <c r="B69" s="227"/>
      <c r="C69" s="227"/>
      <c r="D69" s="227"/>
      <c r="E69" s="227"/>
      <c r="F69" s="227"/>
      <c r="G69" s="236"/>
      <c r="H69" s="236"/>
      <c r="I69" s="236"/>
      <c r="J69" s="237"/>
      <c r="K69" s="237"/>
    </row>
    <row r="70" spans="1:11" ht="21.75" customHeight="1">
      <c r="A70" s="238" t="s">
        <v>174</v>
      </c>
      <c r="B70" s="238"/>
      <c r="C70" s="238"/>
      <c r="D70" s="238"/>
      <c r="E70" s="238"/>
      <c r="F70" s="238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33" t="s">
        <v>175</v>
      </c>
      <c r="B71" s="233"/>
      <c r="C71" s="233"/>
      <c r="D71" s="233"/>
      <c r="E71" s="233"/>
      <c r="F71" s="233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33" t="s">
        <v>176</v>
      </c>
      <c r="B72" s="233"/>
      <c r="C72" s="233"/>
      <c r="D72" s="233"/>
      <c r="E72" s="233"/>
      <c r="F72" s="233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40" t="s">
        <v>177</v>
      </c>
      <c r="B73" s="240"/>
      <c r="C73" s="240"/>
      <c r="D73" s="240"/>
      <c r="E73" s="240"/>
      <c r="F73" s="240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39" t="s">
        <v>178</v>
      </c>
      <c r="B74" s="239"/>
      <c r="C74" s="239"/>
      <c r="D74" s="239"/>
      <c r="E74" s="239"/>
      <c r="F74" s="239"/>
      <c r="G74" s="20">
        <v>190</v>
      </c>
      <c r="H74" s="120">
        <v>0</v>
      </c>
      <c r="I74" s="120">
        <v>0</v>
      </c>
      <c r="J74" s="120">
        <v>0</v>
      </c>
      <c r="K74" s="120">
        <v>0</v>
      </c>
    </row>
    <row r="75" spans="1:11" ht="12.75">
      <c r="A75" s="239" t="s">
        <v>179</v>
      </c>
      <c r="B75" s="239"/>
      <c r="C75" s="239"/>
      <c r="D75" s="239"/>
      <c r="E75" s="239"/>
      <c r="F75" s="239"/>
      <c r="G75" s="20">
        <v>191</v>
      </c>
      <c r="H75" s="120">
        <v>0</v>
      </c>
      <c r="I75" s="120">
        <v>0</v>
      </c>
      <c r="J75" s="120">
        <v>0</v>
      </c>
      <c r="K75" s="120">
        <v>0</v>
      </c>
    </row>
    <row r="76" spans="1:11" ht="12.75">
      <c r="A76" s="227" t="s">
        <v>180</v>
      </c>
      <c r="B76" s="227"/>
      <c r="C76" s="227"/>
      <c r="D76" s="227"/>
      <c r="E76" s="227"/>
      <c r="F76" s="227"/>
      <c r="G76" s="236"/>
      <c r="H76" s="236"/>
      <c r="I76" s="236"/>
      <c r="J76" s="237"/>
      <c r="K76" s="237"/>
    </row>
    <row r="77" spans="1:11" ht="12.75">
      <c r="A77" s="238" t="s">
        <v>181</v>
      </c>
      <c r="B77" s="238"/>
      <c r="C77" s="238"/>
      <c r="D77" s="238"/>
      <c r="E77" s="238"/>
      <c r="F77" s="238"/>
      <c r="G77" s="20">
        <v>192</v>
      </c>
      <c r="H77" s="120">
        <v>0</v>
      </c>
      <c r="I77" s="120">
        <v>0</v>
      </c>
      <c r="J77" s="120">
        <v>0</v>
      </c>
      <c r="K77" s="120">
        <v>0</v>
      </c>
    </row>
    <row r="78" spans="1:11" ht="12.75">
      <c r="A78" s="233" t="s">
        <v>182</v>
      </c>
      <c r="B78" s="233"/>
      <c r="C78" s="233"/>
      <c r="D78" s="233"/>
      <c r="E78" s="233"/>
      <c r="F78" s="233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33" t="s">
        <v>183</v>
      </c>
      <c r="B79" s="233"/>
      <c r="C79" s="233"/>
      <c r="D79" s="233"/>
      <c r="E79" s="233"/>
      <c r="F79" s="233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38" t="s">
        <v>184</v>
      </c>
      <c r="B80" s="238"/>
      <c r="C80" s="238"/>
      <c r="D80" s="238"/>
      <c r="E80" s="238"/>
      <c r="F80" s="238"/>
      <c r="G80" s="20">
        <v>195</v>
      </c>
      <c r="H80" s="120">
        <v>0</v>
      </c>
      <c r="I80" s="120">
        <v>0</v>
      </c>
      <c r="J80" s="120">
        <v>0</v>
      </c>
      <c r="K80" s="120">
        <v>0</v>
      </c>
    </row>
    <row r="81" spans="1:11" ht="12.75">
      <c r="A81" s="238" t="s">
        <v>185</v>
      </c>
      <c r="B81" s="238"/>
      <c r="C81" s="238"/>
      <c r="D81" s="238"/>
      <c r="E81" s="238"/>
      <c r="F81" s="238"/>
      <c r="G81" s="20">
        <v>196</v>
      </c>
      <c r="H81" s="120">
        <v>0</v>
      </c>
      <c r="I81" s="120">
        <v>0</v>
      </c>
      <c r="J81" s="120">
        <v>0</v>
      </c>
      <c r="K81" s="120">
        <v>0</v>
      </c>
    </row>
    <row r="82" spans="1:11" ht="12.75">
      <c r="A82" s="239" t="s">
        <v>186</v>
      </c>
      <c r="B82" s="239"/>
      <c r="C82" s="239"/>
      <c r="D82" s="239"/>
      <c r="E82" s="239"/>
      <c r="F82" s="239"/>
      <c r="G82" s="20">
        <v>197</v>
      </c>
      <c r="H82" s="120">
        <v>0</v>
      </c>
      <c r="I82" s="120">
        <v>0</v>
      </c>
      <c r="J82" s="120">
        <v>0</v>
      </c>
      <c r="K82" s="120">
        <v>0</v>
      </c>
    </row>
    <row r="83" spans="1:11" ht="12.75">
      <c r="A83" s="239" t="s">
        <v>187</v>
      </c>
      <c r="B83" s="239"/>
      <c r="C83" s="239"/>
      <c r="D83" s="239"/>
      <c r="E83" s="239"/>
      <c r="F83" s="239"/>
      <c r="G83" s="20">
        <v>198</v>
      </c>
      <c r="H83" s="120">
        <v>0</v>
      </c>
      <c r="I83" s="120">
        <v>0</v>
      </c>
      <c r="J83" s="120">
        <v>0</v>
      </c>
      <c r="K83" s="120">
        <v>0</v>
      </c>
    </row>
    <row r="84" spans="1:11" ht="12.75">
      <c r="A84" s="227" t="s">
        <v>116</v>
      </c>
      <c r="B84" s="227"/>
      <c r="C84" s="227"/>
      <c r="D84" s="227"/>
      <c r="E84" s="227"/>
      <c r="F84" s="227"/>
      <c r="G84" s="236"/>
      <c r="H84" s="236"/>
      <c r="I84" s="236"/>
      <c r="J84" s="237"/>
      <c r="K84" s="237"/>
    </row>
    <row r="85" spans="1:11" ht="12.75">
      <c r="A85" s="231" t="s">
        <v>188</v>
      </c>
      <c r="B85" s="231"/>
      <c r="C85" s="231"/>
      <c r="D85" s="231"/>
      <c r="E85" s="231"/>
      <c r="F85" s="231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32" t="s">
        <v>189</v>
      </c>
      <c r="B86" s="232"/>
      <c r="C86" s="232"/>
      <c r="D86" s="232"/>
      <c r="E86" s="232"/>
      <c r="F86" s="232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32" t="s">
        <v>190</v>
      </c>
      <c r="B87" s="232"/>
      <c r="C87" s="232"/>
      <c r="D87" s="232"/>
      <c r="E87" s="232"/>
      <c r="F87" s="232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41" t="s">
        <v>118</v>
      </c>
      <c r="B88" s="241"/>
      <c r="C88" s="241"/>
      <c r="D88" s="241"/>
      <c r="E88" s="241"/>
      <c r="F88" s="241"/>
      <c r="G88" s="242"/>
      <c r="H88" s="242"/>
      <c r="I88" s="242"/>
      <c r="J88" s="237"/>
      <c r="K88" s="237"/>
    </row>
    <row r="89" spans="1:11" ht="12.75">
      <c r="A89" s="210" t="s">
        <v>191</v>
      </c>
      <c r="B89" s="210"/>
      <c r="C89" s="210"/>
      <c r="D89" s="210"/>
      <c r="E89" s="210"/>
      <c r="F89" s="210"/>
      <c r="G89" s="15">
        <v>202</v>
      </c>
      <c r="H89" s="53"/>
      <c r="I89" s="53"/>
      <c r="J89" s="53"/>
      <c r="K89" s="53"/>
    </row>
    <row r="90" spans="1:11" ht="24" customHeight="1">
      <c r="A90" s="230" t="s">
        <v>192</v>
      </c>
      <c r="B90" s="230"/>
      <c r="C90" s="230"/>
      <c r="D90" s="230"/>
      <c r="E90" s="230"/>
      <c r="F90" s="230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33" t="s">
        <v>193</v>
      </c>
      <c r="B91" s="233"/>
      <c r="C91" s="233"/>
      <c r="D91" s="233"/>
      <c r="E91" s="233"/>
      <c r="F91" s="233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33" t="s">
        <v>194</v>
      </c>
      <c r="B92" s="233"/>
      <c r="C92" s="233"/>
      <c r="D92" s="233"/>
      <c r="E92" s="233"/>
      <c r="F92" s="233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33" t="s">
        <v>195</v>
      </c>
      <c r="B93" s="233"/>
      <c r="C93" s="233"/>
      <c r="D93" s="233"/>
      <c r="E93" s="233"/>
      <c r="F93" s="233"/>
      <c r="G93" s="15">
        <v>206</v>
      </c>
      <c r="H93" s="40"/>
      <c r="I93" s="40"/>
      <c r="J93" s="40"/>
      <c r="K93" s="40"/>
    </row>
    <row r="94" spans="1:11" ht="21.75" customHeight="1">
      <c r="A94" s="233" t="s">
        <v>196</v>
      </c>
      <c r="B94" s="233"/>
      <c r="C94" s="233"/>
      <c r="D94" s="233"/>
      <c r="E94" s="233"/>
      <c r="F94" s="233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33" t="s">
        <v>197</v>
      </c>
      <c r="B95" s="233"/>
      <c r="C95" s="233"/>
      <c r="D95" s="233"/>
      <c r="E95" s="233"/>
      <c r="F95" s="233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33" t="s">
        <v>198</v>
      </c>
      <c r="B96" s="233"/>
      <c r="C96" s="233"/>
      <c r="D96" s="233"/>
      <c r="E96" s="233"/>
      <c r="F96" s="233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33" t="s">
        <v>199</v>
      </c>
      <c r="B97" s="233"/>
      <c r="C97" s="233"/>
      <c r="D97" s="233"/>
      <c r="E97" s="233"/>
      <c r="F97" s="233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33" t="s">
        <v>200</v>
      </c>
      <c r="B98" s="233"/>
      <c r="C98" s="233"/>
      <c r="D98" s="233"/>
      <c r="E98" s="233"/>
      <c r="F98" s="233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210" t="s">
        <v>119</v>
      </c>
      <c r="B99" s="210"/>
      <c r="C99" s="210"/>
      <c r="D99" s="210"/>
      <c r="E99" s="210"/>
      <c r="F99" s="210"/>
      <c r="G99" s="15">
        <v>212</v>
      </c>
      <c r="H99" s="40"/>
      <c r="I99" s="40"/>
      <c r="J99" s="40"/>
      <c r="K99" s="40"/>
    </row>
    <row r="100" spans="1:11" ht="22.5" customHeight="1">
      <c r="A100" s="230" t="s">
        <v>201</v>
      </c>
      <c r="B100" s="230"/>
      <c r="C100" s="230"/>
      <c r="D100" s="230"/>
      <c r="E100" s="230"/>
      <c r="F100" s="230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30" t="s">
        <v>202</v>
      </c>
      <c r="B101" s="230"/>
      <c r="C101" s="230"/>
      <c r="D101" s="230"/>
      <c r="E101" s="230"/>
      <c r="F101" s="230"/>
      <c r="G101" s="20">
        <v>214</v>
      </c>
      <c r="H101" s="39">
        <f>H89+H100</f>
        <v>0</v>
      </c>
      <c r="I101" s="39">
        <f>I89+I100</f>
        <v>0</v>
      </c>
      <c r="J101" s="39">
        <f>J89+J100</f>
        <v>0</v>
      </c>
      <c r="K101" s="39">
        <f>K89+K100</f>
        <v>0</v>
      </c>
    </row>
    <row r="102" spans="1:11" ht="12.75">
      <c r="A102" s="227" t="s">
        <v>203</v>
      </c>
      <c r="B102" s="227"/>
      <c r="C102" s="227"/>
      <c r="D102" s="227"/>
      <c r="E102" s="227"/>
      <c r="F102" s="227"/>
      <c r="G102" s="236"/>
      <c r="H102" s="236"/>
      <c r="I102" s="236"/>
      <c r="J102" s="237"/>
      <c r="K102" s="237"/>
    </row>
    <row r="103" spans="1:11" ht="12.75">
      <c r="A103" s="231" t="s">
        <v>204</v>
      </c>
      <c r="B103" s="231"/>
      <c r="C103" s="231"/>
      <c r="D103" s="231"/>
      <c r="E103" s="231"/>
      <c r="F103" s="231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32" t="s">
        <v>117</v>
      </c>
      <c r="B104" s="232"/>
      <c r="C104" s="232"/>
      <c r="D104" s="232"/>
      <c r="E104" s="232"/>
      <c r="F104" s="232"/>
      <c r="G104" s="15">
        <v>216</v>
      </c>
      <c r="H104" s="40">
        <f aca="true" t="shared" si="0" ref="H104:K105">H86</f>
        <v>0</v>
      </c>
      <c r="I104" s="40">
        <f t="shared" si="0"/>
        <v>0</v>
      </c>
      <c r="J104" s="40">
        <f t="shared" si="0"/>
        <v>0</v>
      </c>
      <c r="K104" s="40">
        <f t="shared" si="0"/>
        <v>0</v>
      </c>
    </row>
    <row r="105" spans="1:11" ht="12.75">
      <c r="A105" s="232" t="s">
        <v>205</v>
      </c>
      <c r="B105" s="232"/>
      <c r="C105" s="232"/>
      <c r="D105" s="232"/>
      <c r="E105" s="232"/>
      <c r="F105" s="232"/>
      <c r="G105" s="15">
        <v>217</v>
      </c>
      <c r="H105" s="40">
        <f t="shared" si="0"/>
        <v>0</v>
      </c>
      <c r="I105" s="40">
        <f t="shared" si="0"/>
        <v>0</v>
      </c>
      <c r="J105" s="40">
        <f t="shared" si="0"/>
        <v>0</v>
      </c>
      <c r="K105" s="40">
        <f t="shared" si="0"/>
        <v>0</v>
      </c>
    </row>
  </sheetData>
  <sheetProtection sheet="1" objects="1" scenarios="1"/>
  <mergeCells count="107"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  <mergeCell ref="A5:F6"/>
    <mergeCell ref="G5:G6"/>
    <mergeCell ref="H5:I5"/>
    <mergeCell ref="J5:K5"/>
    <mergeCell ref="A3:K3"/>
    <mergeCell ref="A4:K4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85:F85"/>
    <mergeCell ref="A86:F86"/>
    <mergeCell ref="A55:F55"/>
    <mergeCell ref="A50:F50"/>
    <mergeCell ref="A51:F51"/>
    <mergeCell ref="A52:F52"/>
    <mergeCell ref="A72:F72"/>
    <mergeCell ref="A79:F79"/>
    <mergeCell ref="A80:F80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31:F31"/>
    <mergeCell ref="A43:F43"/>
    <mergeCell ref="A38:F38"/>
    <mergeCell ref="A39:F39"/>
    <mergeCell ref="A40:F40"/>
    <mergeCell ref="A44:F44"/>
    <mergeCell ref="A42:F42"/>
    <mergeCell ref="A45:F45"/>
    <mergeCell ref="A46:F46"/>
    <mergeCell ref="A47:F47"/>
    <mergeCell ref="A23:F23"/>
    <mergeCell ref="A77:F77"/>
    <mergeCell ref="A78:F78"/>
    <mergeCell ref="A56:F56"/>
    <mergeCell ref="A57:F57"/>
    <mergeCell ref="A58:F58"/>
    <mergeCell ref="A59:F59"/>
    <mergeCell ref="A26:F26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14:F14"/>
    <mergeCell ref="A15:F15"/>
    <mergeCell ref="A16:F16"/>
    <mergeCell ref="A17:F17"/>
    <mergeCell ref="A18:F18"/>
    <mergeCell ref="A19:F19"/>
    <mergeCell ref="A20:F20"/>
    <mergeCell ref="A21:F21"/>
    <mergeCell ref="A99:F99"/>
    <mergeCell ref="A97:F97"/>
    <mergeCell ref="A102:K102"/>
    <mergeCell ref="A98:F98"/>
    <mergeCell ref="A94:F94"/>
    <mergeCell ref="A95:F95"/>
    <mergeCell ref="A96:F96"/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</mergeCells>
  <conditionalFormatting sqref="H89:I89">
    <cfRule type="cellIs" priority="5" dxfId="0" operator="notEqual" stopIfTrue="1">
      <formula>ROUND(H89,0)</formula>
    </cfRule>
  </conditionalFormatting>
  <conditionalFormatting sqref="K89">
    <cfRule type="cellIs" priority="3" dxfId="0" operator="notEqual" stopIfTrue="1">
      <formula>ROUND(K89,0)</formula>
    </cfRule>
  </conditionalFormatting>
  <conditionalFormatting sqref="J89">
    <cfRule type="cellIs" priority="2" dxfId="0" operator="notEqual" stopIfTrue="1">
      <formula>ROUND(J89,0)</formula>
    </cfRule>
  </conditionalFormatting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5" right="0.17" top="1" bottom="1" header="0.5" footer="0.5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zoomScalePageLayoutView="0" workbookViewId="0" topLeftCell="A1">
      <selection activeCell="A3" sqref="A3:I3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89" t="s">
        <v>206</v>
      </c>
      <c r="B1" s="290"/>
      <c r="C1" s="290"/>
      <c r="D1" s="290"/>
      <c r="E1" s="290"/>
      <c r="F1" s="290"/>
      <c r="G1" s="290"/>
      <c r="H1" s="290"/>
      <c r="I1" s="290"/>
    </row>
    <row r="2" spans="1:9" ht="12.75">
      <c r="A2" s="243" t="s">
        <v>445</v>
      </c>
      <c r="B2" s="216"/>
      <c r="C2" s="216"/>
      <c r="D2" s="216"/>
      <c r="E2" s="216"/>
      <c r="F2" s="216"/>
      <c r="G2" s="216"/>
      <c r="H2" s="216"/>
      <c r="I2" s="216"/>
    </row>
    <row r="3" spans="1:9" ht="12.75">
      <c r="A3" s="292" t="s">
        <v>355</v>
      </c>
      <c r="B3" s="293"/>
      <c r="C3" s="293"/>
      <c r="D3" s="293"/>
      <c r="E3" s="293"/>
      <c r="F3" s="293"/>
      <c r="G3" s="293"/>
      <c r="H3" s="293"/>
      <c r="I3" s="293"/>
    </row>
    <row r="4" spans="1:9" ht="12.75">
      <c r="A4" s="291" t="s">
        <v>442</v>
      </c>
      <c r="B4" s="220"/>
      <c r="C4" s="220"/>
      <c r="D4" s="220"/>
      <c r="E4" s="220"/>
      <c r="F4" s="220"/>
      <c r="G4" s="220"/>
      <c r="H4" s="220"/>
      <c r="I4" s="221"/>
    </row>
    <row r="5" spans="1:9" ht="24" thickBot="1">
      <c r="A5" s="283" t="s">
        <v>2</v>
      </c>
      <c r="B5" s="284"/>
      <c r="C5" s="284"/>
      <c r="D5" s="284"/>
      <c r="E5" s="284"/>
      <c r="F5" s="285"/>
      <c r="G5" s="22" t="s">
        <v>107</v>
      </c>
      <c r="H5" s="41" t="s">
        <v>380</v>
      </c>
      <c r="I5" s="41" t="s">
        <v>347</v>
      </c>
    </row>
    <row r="6" spans="1:9" ht="12.75">
      <c r="A6" s="286">
        <v>1</v>
      </c>
      <c r="B6" s="287"/>
      <c r="C6" s="287"/>
      <c r="D6" s="287"/>
      <c r="E6" s="287"/>
      <c r="F6" s="288"/>
      <c r="G6" s="23">
        <v>2</v>
      </c>
      <c r="H6" s="42" t="s">
        <v>207</v>
      </c>
      <c r="I6" s="42" t="s">
        <v>208</v>
      </c>
    </row>
    <row r="7" spans="1:9" ht="12.75">
      <c r="A7" s="265" t="s">
        <v>209</v>
      </c>
      <c r="B7" s="266"/>
      <c r="C7" s="266"/>
      <c r="D7" s="266"/>
      <c r="E7" s="266"/>
      <c r="F7" s="266"/>
      <c r="G7" s="266"/>
      <c r="H7" s="266"/>
      <c r="I7" s="267"/>
    </row>
    <row r="8" spans="1:9" ht="12.75" customHeight="1">
      <c r="A8" s="268" t="s">
        <v>210</v>
      </c>
      <c r="B8" s="269"/>
      <c r="C8" s="269"/>
      <c r="D8" s="269"/>
      <c r="E8" s="269"/>
      <c r="F8" s="270"/>
      <c r="G8" s="24">
        <v>1</v>
      </c>
      <c r="H8" s="137"/>
      <c r="I8" s="43"/>
    </row>
    <row r="9" spans="1:9" ht="12.75" customHeight="1">
      <c r="A9" s="280" t="s">
        <v>211</v>
      </c>
      <c r="B9" s="281"/>
      <c r="C9" s="281"/>
      <c r="D9" s="281"/>
      <c r="E9" s="281"/>
      <c r="F9" s="282"/>
      <c r="G9" s="25">
        <v>2</v>
      </c>
      <c r="H9" s="44">
        <f>H10+H11+H12+H13+H14+H15+H16+H17</f>
        <v>0</v>
      </c>
      <c r="I9" s="44">
        <f>I10+I11+I12+I13+I14+I15+I16+I17</f>
        <v>0</v>
      </c>
    </row>
    <row r="10" spans="1:9" ht="12.75" customHeight="1">
      <c r="A10" s="277" t="s">
        <v>212</v>
      </c>
      <c r="B10" s="278"/>
      <c r="C10" s="278"/>
      <c r="D10" s="278"/>
      <c r="E10" s="278"/>
      <c r="F10" s="279"/>
      <c r="G10" s="26">
        <v>3</v>
      </c>
      <c r="H10" s="136"/>
      <c r="I10" s="45"/>
    </row>
    <row r="11" spans="1:9" ht="21.75" customHeight="1">
      <c r="A11" s="277" t="s">
        <v>213</v>
      </c>
      <c r="B11" s="278"/>
      <c r="C11" s="278"/>
      <c r="D11" s="278"/>
      <c r="E11" s="278"/>
      <c r="F11" s="279"/>
      <c r="G11" s="26">
        <v>4</v>
      </c>
      <c r="H11" s="136"/>
      <c r="I11" s="45"/>
    </row>
    <row r="12" spans="1:9" ht="23.25" customHeight="1">
      <c r="A12" s="277" t="s">
        <v>214</v>
      </c>
      <c r="B12" s="278"/>
      <c r="C12" s="278"/>
      <c r="D12" s="278"/>
      <c r="E12" s="278"/>
      <c r="F12" s="279"/>
      <c r="G12" s="26">
        <v>5</v>
      </c>
      <c r="H12" s="136"/>
      <c r="I12" s="45"/>
    </row>
    <row r="13" spans="1:9" ht="12.75" customHeight="1">
      <c r="A13" s="277" t="s">
        <v>215</v>
      </c>
      <c r="B13" s="278"/>
      <c r="C13" s="278"/>
      <c r="D13" s="278"/>
      <c r="E13" s="278"/>
      <c r="F13" s="279"/>
      <c r="G13" s="26">
        <v>6</v>
      </c>
      <c r="H13" s="136"/>
      <c r="I13" s="45"/>
    </row>
    <row r="14" spans="1:9" ht="12.75" customHeight="1">
      <c r="A14" s="277" t="s">
        <v>216</v>
      </c>
      <c r="B14" s="278"/>
      <c r="C14" s="278"/>
      <c r="D14" s="278"/>
      <c r="E14" s="278"/>
      <c r="F14" s="279"/>
      <c r="G14" s="26">
        <v>7</v>
      </c>
      <c r="H14" s="136"/>
      <c r="I14" s="45"/>
    </row>
    <row r="15" spans="1:9" ht="12.75" customHeight="1">
      <c r="A15" s="277" t="s">
        <v>217</v>
      </c>
      <c r="B15" s="278"/>
      <c r="C15" s="278"/>
      <c r="D15" s="278"/>
      <c r="E15" s="278"/>
      <c r="F15" s="279"/>
      <c r="G15" s="26">
        <v>8</v>
      </c>
      <c r="H15" s="136"/>
      <c r="I15" s="45"/>
    </row>
    <row r="16" spans="1:9" ht="12.75" customHeight="1">
      <c r="A16" s="277" t="s">
        <v>218</v>
      </c>
      <c r="B16" s="278"/>
      <c r="C16" s="278"/>
      <c r="D16" s="278"/>
      <c r="E16" s="278"/>
      <c r="F16" s="279"/>
      <c r="G16" s="26">
        <v>9</v>
      </c>
      <c r="H16" s="136"/>
      <c r="I16" s="45"/>
    </row>
    <row r="17" spans="1:9" ht="24.75" customHeight="1">
      <c r="A17" s="277" t="s">
        <v>219</v>
      </c>
      <c r="B17" s="278"/>
      <c r="C17" s="278"/>
      <c r="D17" s="278"/>
      <c r="E17" s="278"/>
      <c r="F17" s="279"/>
      <c r="G17" s="26">
        <v>10</v>
      </c>
      <c r="H17" s="136"/>
      <c r="I17" s="45"/>
    </row>
    <row r="18" spans="1:9" ht="27.75" customHeight="1">
      <c r="A18" s="259" t="s">
        <v>390</v>
      </c>
      <c r="B18" s="260"/>
      <c r="C18" s="260"/>
      <c r="D18" s="260"/>
      <c r="E18" s="260"/>
      <c r="F18" s="261"/>
      <c r="G18" s="25">
        <v>11</v>
      </c>
      <c r="H18" s="44">
        <f>H8+H9</f>
        <v>0</v>
      </c>
      <c r="I18" s="44">
        <f>I8+I9</f>
        <v>0</v>
      </c>
    </row>
    <row r="19" spans="1:9" ht="12.75" customHeight="1">
      <c r="A19" s="280" t="s">
        <v>220</v>
      </c>
      <c r="B19" s="281"/>
      <c r="C19" s="281"/>
      <c r="D19" s="281"/>
      <c r="E19" s="281"/>
      <c r="F19" s="282"/>
      <c r="G19" s="25">
        <v>12</v>
      </c>
      <c r="H19" s="44">
        <f>H20+H21+H22+H23</f>
        <v>0</v>
      </c>
      <c r="I19" s="44">
        <f>I20+I21+I22+I23</f>
        <v>0</v>
      </c>
    </row>
    <row r="20" spans="1:9" ht="12.75" customHeight="1">
      <c r="A20" s="277" t="s">
        <v>221</v>
      </c>
      <c r="B20" s="278"/>
      <c r="C20" s="278"/>
      <c r="D20" s="278"/>
      <c r="E20" s="278"/>
      <c r="F20" s="279"/>
      <c r="G20" s="26">
        <v>13</v>
      </c>
      <c r="H20" s="136"/>
      <c r="I20" s="45"/>
    </row>
    <row r="21" spans="1:9" ht="12.75" customHeight="1">
      <c r="A21" s="277" t="s">
        <v>222</v>
      </c>
      <c r="B21" s="278"/>
      <c r="C21" s="278"/>
      <c r="D21" s="278"/>
      <c r="E21" s="278"/>
      <c r="F21" s="279"/>
      <c r="G21" s="26">
        <v>14</v>
      </c>
      <c r="H21" s="136"/>
      <c r="I21" s="45"/>
    </row>
    <row r="22" spans="1:9" ht="12.75" customHeight="1">
      <c r="A22" s="277" t="s">
        <v>223</v>
      </c>
      <c r="B22" s="278"/>
      <c r="C22" s="278"/>
      <c r="D22" s="278"/>
      <c r="E22" s="278"/>
      <c r="F22" s="279"/>
      <c r="G22" s="26">
        <v>15</v>
      </c>
      <c r="H22" s="136"/>
      <c r="I22" s="45"/>
    </row>
    <row r="23" spans="1:9" ht="12.75" customHeight="1">
      <c r="A23" s="277" t="s">
        <v>224</v>
      </c>
      <c r="B23" s="278"/>
      <c r="C23" s="278"/>
      <c r="D23" s="278"/>
      <c r="E23" s="278"/>
      <c r="F23" s="279"/>
      <c r="G23" s="26">
        <v>16</v>
      </c>
      <c r="H23" s="136"/>
      <c r="I23" s="45"/>
    </row>
    <row r="24" spans="1:9" ht="12.75" customHeight="1">
      <c r="A24" s="259" t="s">
        <v>225</v>
      </c>
      <c r="B24" s="260"/>
      <c r="C24" s="260"/>
      <c r="D24" s="260"/>
      <c r="E24" s="260"/>
      <c r="F24" s="261"/>
      <c r="G24" s="25">
        <v>17</v>
      </c>
      <c r="H24" s="44">
        <f>H18+H19</f>
        <v>0</v>
      </c>
      <c r="I24" s="44">
        <f>I18+I19</f>
        <v>0</v>
      </c>
    </row>
    <row r="25" spans="1:9" ht="12.75" customHeight="1">
      <c r="A25" s="256" t="s">
        <v>226</v>
      </c>
      <c r="B25" s="257"/>
      <c r="C25" s="257"/>
      <c r="D25" s="257"/>
      <c r="E25" s="257"/>
      <c r="F25" s="258"/>
      <c r="G25" s="26">
        <v>18</v>
      </c>
      <c r="H25" s="136"/>
      <c r="I25" s="45"/>
    </row>
    <row r="26" spans="1:9" ht="12.75" customHeight="1">
      <c r="A26" s="256" t="s">
        <v>227</v>
      </c>
      <c r="B26" s="257"/>
      <c r="C26" s="257"/>
      <c r="D26" s="257"/>
      <c r="E26" s="257"/>
      <c r="F26" s="258"/>
      <c r="G26" s="26">
        <v>19</v>
      </c>
      <c r="H26" s="136"/>
      <c r="I26" s="45"/>
    </row>
    <row r="27" spans="1:9" ht="25.5" customHeight="1">
      <c r="A27" s="262" t="s">
        <v>228</v>
      </c>
      <c r="B27" s="263"/>
      <c r="C27" s="263"/>
      <c r="D27" s="263"/>
      <c r="E27" s="263"/>
      <c r="F27" s="264"/>
      <c r="G27" s="27">
        <v>20</v>
      </c>
      <c r="H27" s="46">
        <f>H24+H25+H26</f>
        <v>0</v>
      </c>
      <c r="I27" s="46">
        <f>I24+I25+I26</f>
        <v>0</v>
      </c>
    </row>
    <row r="28" spans="1:9" ht="12.75">
      <c r="A28" s="265" t="s">
        <v>229</v>
      </c>
      <c r="B28" s="266"/>
      <c r="C28" s="266"/>
      <c r="D28" s="266"/>
      <c r="E28" s="266"/>
      <c r="F28" s="266"/>
      <c r="G28" s="266"/>
      <c r="H28" s="266"/>
      <c r="I28" s="267"/>
    </row>
    <row r="29" spans="1:9" ht="30.75" customHeight="1">
      <c r="A29" s="268" t="s">
        <v>230</v>
      </c>
      <c r="B29" s="269"/>
      <c r="C29" s="269"/>
      <c r="D29" s="269"/>
      <c r="E29" s="269"/>
      <c r="F29" s="270"/>
      <c r="G29" s="24">
        <v>21</v>
      </c>
      <c r="H29" s="52"/>
      <c r="I29" s="47"/>
    </row>
    <row r="30" spans="1:9" ht="12.75" customHeight="1">
      <c r="A30" s="256" t="s">
        <v>231</v>
      </c>
      <c r="B30" s="257"/>
      <c r="C30" s="257"/>
      <c r="D30" s="257"/>
      <c r="E30" s="257"/>
      <c r="F30" s="258"/>
      <c r="G30" s="26">
        <v>22</v>
      </c>
      <c r="H30" s="53"/>
      <c r="I30" s="48"/>
    </row>
    <row r="31" spans="1:9" ht="12.75" customHeight="1">
      <c r="A31" s="256" t="s">
        <v>232</v>
      </c>
      <c r="B31" s="257"/>
      <c r="C31" s="257"/>
      <c r="D31" s="257"/>
      <c r="E31" s="257"/>
      <c r="F31" s="258"/>
      <c r="G31" s="26">
        <v>23</v>
      </c>
      <c r="H31" s="53"/>
      <c r="I31" s="48"/>
    </row>
    <row r="32" spans="1:9" ht="12.75" customHeight="1">
      <c r="A32" s="256" t="s">
        <v>233</v>
      </c>
      <c r="B32" s="257"/>
      <c r="C32" s="257"/>
      <c r="D32" s="257"/>
      <c r="E32" s="257"/>
      <c r="F32" s="258"/>
      <c r="G32" s="26">
        <v>24</v>
      </c>
      <c r="H32" s="53"/>
      <c r="I32" s="48"/>
    </row>
    <row r="33" spans="1:9" ht="12.75" customHeight="1">
      <c r="A33" s="256" t="s">
        <v>234</v>
      </c>
      <c r="B33" s="257"/>
      <c r="C33" s="257"/>
      <c r="D33" s="257"/>
      <c r="E33" s="257"/>
      <c r="F33" s="258"/>
      <c r="G33" s="26">
        <v>25</v>
      </c>
      <c r="H33" s="53"/>
      <c r="I33" s="48"/>
    </row>
    <row r="34" spans="1:9" ht="12.75" customHeight="1">
      <c r="A34" s="256" t="s">
        <v>235</v>
      </c>
      <c r="B34" s="257"/>
      <c r="C34" s="257"/>
      <c r="D34" s="257"/>
      <c r="E34" s="257"/>
      <c r="F34" s="258"/>
      <c r="G34" s="26">
        <v>26</v>
      </c>
      <c r="H34" s="53">
        <v>0</v>
      </c>
      <c r="I34" s="48">
        <v>0</v>
      </c>
    </row>
    <row r="35" spans="1:9" ht="26.25" customHeight="1">
      <c r="A35" s="259" t="s">
        <v>236</v>
      </c>
      <c r="B35" s="260"/>
      <c r="C35" s="260"/>
      <c r="D35" s="260"/>
      <c r="E35" s="260"/>
      <c r="F35" s="261"/>
      <c r="G35" s="25">
        <v>27</v>
      </c>
      <c r="H35" s="49">
        <f>H29+H30+H31+H32+H33+H34</f>
        <v>0</v>
      </c>
      <c r="I35" s="49">
        <f>I29+I30+I31+I32+I33+I34</f>
        <v>0</v>
      </c>
    </row>
    <row r="36" spans="1:9" ht="22.5" customHeight="1">
      <c r="A36" s="256" t="s">
        <v>237</v>
      </c>
      <c r="B36" s="257"/>
      <c r="C36" s="257"/>
      <c r="D36" s="257"/>
      <c r="E36" s="257"/>
      <c r="F36" s="258"/>
      <c r="G36" s="26">
        <v>28</v>
      </c>
      <c r="H36" s="53"/>
      <c r="I36" s="48"/>
    </row>
    <row r="37" spans="1:9" ht="12.75" customHeight="1">
      <c r="A37" s="256" t="s">
        <v>238</v>
      </c>
      <c r="B37" s="257"/>
      <c r="C37" s="257"/>
      <c r="D37" s="257"/>
      <c r="E37" s="257"/>
      <c r="F37" s="258"/>
      <c r="G37" s="26">
        <v>29</v>
      </c>
      <c r="H37" s="53"/>
      <c r="I37" s="48"/>
    </row>
    <row r="38" spans="1:9" ht="12.75" customHeight="1">
      <c r="A38" s="256" t="s">
        <v>239</v>
      </c>
      <c r="B38" s="257"/>
      <c r="C38" s="257"/>
      <c r="D38" s="257"/>
      <c r="E38" s="257"/>
      <c r="F38" s="258"/>
      <c r="G38" s="26">
        <v>30</v>
      </c>
      <c r="H38" s="53"/>
      <c r="I38" s="48"/>
    </row>
    <row r="39" spans="1:9" ht="12.75" customHeight="1">
      <c r="A39" s="256" t="s">
        <v>240</v>
      </c>
      <c r="B39" s="257"/>
      <c r="C39" s="257"/>
      <c r="D39" s="257"/>
      <c r="E39" s="257"/>
      <c r="F39" s="258"/>
      <c r="G39" s="26">
        <v>31</v>
      </c>
      <c r="H39" s="53"/>
      <c r="I39" s="48"/>
    </row>
    <row r="40" spans="1:9" ht="12.75" customHeight="1">
      <c r="A40" s="256" t="s">
        <v>241</v>
      </c>
      <c r="B40" s="257"/>
      <c r="C40" s="257"/>
      <c r="D40" s="257"/>
      <c r="E40" s="257"/>
      <c r="F40" s="258"/>
      <c r="G40" s="26">
        <v>32</v>
      </c>
      <c r="H40" s="53"/>
      <c r="I40" s="48"/>
    </row>
    <row r="41" spans="1:9" ht="24" customHeight="1">
      <c r="A41" s="259" t="s">
        <v>242</v>
      </c>
      <c r="B41" s="260"/>
      <c r="C41" s="260"/>
      <c r="D41" s="260"/>
      <c r="E41" s="260"/>
      <c r="F41" s="261"/>
      <c r="G41" s="25">
        <v>33</v>
      </c>
      <c r="H41" s="49">
        <f>H36+H37+H38+H39+H40</f>
        <v>0</v>
      </c>
      <c r="I41" s="49">
        <f>I36+I37+I38+I39+I40</f>
        <v>0</v>
      </c>
    </row>
    <row r="42" spans="1:9" ht="29.25" customHeight="1">
      <c r="A42" s="262" t="s">
        <v>243</v>
      </c>
      <c r="B42" s="263"/>
      <c r="C42" s="263"/>
      <c r="D42" s="263"/>
      <c r="E42" s="263"/>
      <c r="F42" s="264"/>
      <c r="G42" s="27">
        <v>34</v>
      </c>
      <c r="H42" s="50">
        <f>H35+H41</f>
        <v>0</v>
      </c>
      <c r="I42" s="50">
        <f>I35+I41</f>
        <v>0</v>
      </c>
    </row>
    <row r="43" spans="1:9" ht="12.75">
      <c r="A43" s="265" t="s">
        <v>244</v>
      </c>
      <c r="B43" s="266"/>
      <c r="C43" s="266"/>
      <c r="D43" s="266"/>
      <c r="E43" s="266"/>
      <c r="F43" s="266"/>
      <c r="G43" s="266"/>
      <c r="H43" s="266"/>
      <c r="I43" s="267"/>
    </row>
    <row r="44" spans="1:9" ht="12.75" customHeight="1">
      <c r="A44" s="268" t="s">
        <v>245</v>
      </c>
      <c r="B44" s="269"/>
      <c r="C44" s="269"/>
      <c r="D44" s="269"/>
      <c r="E44" s="269"/>
      <c r="F44" s="270"/>
      <c r="G44" s="24">
        <v>35</v>
      </c>
      <c r="H44" s="52">
        <v>0</v>
      </c>
      <c r="I44" s="47">
        <v>0</v>
      </c>
    </row>
    <row r="45" spans="1:9" ht="24.75" customHeight="1">
      <c r="A45" s="256" t="s">
        <v>246</v>
      </c>
      <c r="B45" s="257"/>
      <c r="C45" s="257"/>
      <c r="D45" s="257"/>
      <c r="E45" s="257"/>
      <c r="F45" s="258"/>
      <c r="G45" s="26">
        <v>36</v>
      </c>
      <c r="H45" s="53">
        <v>0</v>
      </c>
      <c r="I45" s="48">
        <v>0</v>
      </c>
    </row>
    <row r="46" spans="1:9" ht="12.75" customHeight="1">
      <c r="A46" s="256" t="s">
        <v>247</v>
      </c>
      <c r="B46" s="257"/>
      <c r="C46" s="257"/>
      <c r="D46" s="257"/>
      <c r="E46" s="257"/>
      <c r="F46" s="258"/>
      <c r="G46" s="26">
        <v>37</v>
      </c>
      <c r="H46" s="53"/>
      <c r="I46" s="48"/>
    </row>
    <row r="47" spans="1:9" ht="12.75" customHeight="1">
      <c r="A47" s="256" t="s">
        <v>248</v>
      </c>
      <c r="B47" s="257"/>
      <c r="C47" s="257"/>
      <c r="D47" s="257"/>
      <c r="E47" s="257"/>
      <c r="F47" s="258"/>
      <c r="G47" s="26">
        <v>38</v>
      </c>
      <c r="H47" s="53"/>
      <c r="I47" s="48"/>
    </row>
    <row r="48" spans="1:9" ht="21.75" customHeight="1">
      <c r="A48" s="259" t="s">
        <v>249</v>
      </c>
      <c r="B48" s="260"/>
      <c r="C48" s="260"/>
      <c r="D48" s="260"/>
      <c r="E48" s="260"/>
      <c r="F48" s="261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56" t="s">
        <v>389</v>
      </c>
      <c r="B49" s="257"/>
      <c r="C49" s="257"/>
      <c r="D49" s="257"/>
      <c r="E49" s="257"/>
      <c r="F49" s="258"/>
      <c r="G49" s="26">
        <v>40</v>
      </c>
      <c r="H49" s="53"/>
      <c r="I49" s="48"/>
    </row>
    <row r="50" spans="1:9" ht="12.75" customHeight="1">
      <c r="A50" s="256" t="s">
        <v>250</v>
      </c>
      <c r="B50" s="257"/>
      <c r="C50" s="257"/>
      <c r="D50" s="257"/>
      <c r="E50" s="257"/>
      <c r="F50" s="258"/>
      <c r="G50" s="26">
        <v>41</v>
      </c>
      <c r="H50" s="53"/>
      <c r="I50" s="48"/>
    </row>
    <row r="51" spans="1:9" ht="12.75" customHeight="1">
      <c r="A51" s="256" t="s">
        <v>251</v>
      </c>
      <c r="B51" s="257"/>
      <c r="C51" s="257"/>
      <c r="D51" s="257"/>
      <c r="E51" s="257"/>
      <c r="F51" s="258"/>
      <c r="G51" s="26">
        <v>42</v>
      </c>
      <c r="H51" s="53"/>
      <c r="I51" s="48"/>
    </row>
    <row r="52" spans="1:9" ht="22.5" customHeight="1">
      <c r="A52" s="256" t="s">
        <v>252</v>
      </c>
      <c r="B52" s="257"/>
      <c r="C52" s="257"/>
      <c r="D52" s="257"/>
      <c r="E52" s="257"/>
      <c r="F52" s="258"/>
      <c r="G52" s="26">
        <v>43</v>
      </c>
      <c r="H52" s="53"/>
      <c r="I52" s="48"/>
    </row>
    <row r="53" spans="1:9" ht="12.75" customHeight="1">
      <c r="A53" s="256" t="s">
        <v>253</v>
      </c>
      <c r="B53" s="257"/>
      <c r="C53" s="257"/>
      <c r="D53" s="257"/>
      <c r="E53" s="257"/>
      <c r="F53" s="258"/>
      <c r="G53" s="26">
        <v>44</v>
      </c>
      <c r="H53" s="53">
        <v>0</v>
      </c>
      <c r="I53" s="48">
        <v>0</v>
      </c>
    </row>
    <row r="54" spans="1:9" ht="30.75" customHeight="1">
      <c r="A54" s="259" t="s">
        <v>254</v>
      </c>
      <c r="B54" s="260"/>
      <c r="C54" s="260"/>
      <c r="D54" s="260"/>
      <c r="E54" s="260"/>
      <c r="F54" s="261"/>
      <c r="G54" s="25">
        <v>45</v>
      </c>
      <c r="H54" s="49">
        <f>H49+H50+H51+H52+H53</f>
        <v>0</v>
      </c>
      <c r="I54" s="49">
        <f>I49+I50+I51+I52+I53</f>
        <v>0</v>
      </c>
    </row>
    <row r="55" spans="1:9" ht="29.25" customHeight="1">
      <c r="A55" s="271" t="s">
        <v>255</v>
      </c>
      <c r="B55" s="272"/>
      <c r="C55" s="272"/>
      <c r="D55" s="272"/>
      <c r="E55" s="272"/>
      <c r="F55" s="273"/>
      <c r="G55" s="25">
        <v>46</v>
      </c>
      <c r="H55" s="49">
        <f>H48+H54</f>
        <v>0</v>
      </c>
      <c r="I55" s="49">
        <f>I48+I54</f>
        <v>0</v>
      </c>
    </row>
    <row r="56" spans="1:9" ht="12.75">
      <c r="A56" s="256" t="s">
        <v>256</v>
      </c>
      <c r="B56" s="257"/>
      <c r="C56" s="257"/>
      <c r="D56" s="257"/>
      <c r="E56" s="257"/>
      <c r="F56" s="258"/>
      <c r="G56" s="26">
        <v>47</v>
      </c>
      <c r="H56" s="48">
        <v>0</v>
      </c>
      <c r="I56" s="48">
        <v>0</v>
      </c>
    </row>
    <row r="57" spans="1:9" ht="26.25" customHeight="1">
      <c r="A57" s="271" t="s">
        <v>257</v>
      </c>
      <c r="B57" s="272"/>
      <c r="C57" s="272"/>
      <c r="D57" s="272"/>
      <c r="E57" s="272"/>
      <c r="F57" s="273"/>
      <c r="G57" s="25">
        <v>48</v>
      </c>
      <c r="H57" s="49">
        <f>H27+H42+H55+H56</f>
        <v>0</v>
      </c>
      <c r="I57" s="49">
        <f>I27+I42+I55+I56</f>
        <v>0</v>
      </c>
    </row>
    <row r="58" spans="1:9" ht="12.75">
      <c r="A58" s="274" t="s">
        <v>258</v>
      </c>
      <c r="B58" s="275"/>
      <c r="C58" s="275"/>
      <c r="D58" s="275"/>
      <c r="E58" s="275"/>
      <c r="F58" s="276"/>
      <c r="G58" s="26">
        <v>49</v>
      </c>
      <c r="H58" s="53"/>
      <c r="I58" s="48"/>
    </row>
    <row r="59" spans="1:9" ht="30.75" customHeight="1">
      <c r="A59" s="262" t="s">
        <v>259</v>
      </c>
      <c r="B59" s="263"/>
      <c r="C59" s="263"/>
      <c r="D59" s="263"/>
      <c r="E59" s="263"/>
      <c r="F59" s="264"/>
      <c r="G59" s="27">
        <v>50</v>
      </c>
      <c r="H59" s="50">
        <f>H57+H58</f>
        <v>0</v>
      </c>
      <c r="I59" s="50">
        <f>I57+I58</f>
        <v>0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  <mergeCell ref="A6:F6"/>
    <mergeCell ref="A26:F26"/>
    <mergeCell ref="A13:F13"/>
    <mergeCell ref="A14:F14"/>
    <mergeCell ref="A15:F15"/>
    <mergeCell ref="A27:F27"/>
    <mergeCell ref="A16:F16"/>
    <mergeCell ref="A12:F12"/>
    <mergeCell ref="A7:I7"/>
    <mergeCell ref="A8:F8"/>
    <mergeCell ref="A9:F9"/>
    <mergeCell ref="A10:F10"/>
    <mergeCell ref="A11:F11"/>
    <mergeCell ref="A19:F19"/>
    <mergeCell ref="A22:F22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56:F56"/>
    <mergeCell ref="A57:F57"/>
    <mergeCell ref="A58:F58"/>
    <mergeCell ref="A51:F51"/>
    <mergeCell ref="A52:F52"/>
    <mergeCell ref="A53:F53"/>
    <mergeCell ref="A54:F54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47:F47"/>
    <mergeCell ref="A41:F41"/>
    <mergeCell ref="A42:F42"/>
    <mergeCell ref="A43:I43"/>
    <mergeCell ref="A44:F44"/>
    <mergeCell ref="A45:F45"/>
    <mergeCell ref="A46:F46"/>
  </mergeCells>
  <conditionalFormatting sqref="H8">
    <cfRule type="cellIs" priority="21" dxfId="0" operator="notEqual" stopIfTrue="1">
      <formula>ROUND(H8,0)</formula>
    </cfRule>
  </conditionalFormatting>
  <conditionalFormatting sqref="H11:H12 H15:H17">
    <cfRule type="cellIs" priority="20" dxfId="0" operator="notEqual" stopIfTrue="1">
      <formula>ROUND(H11,0)</formula>
    </cfRule>
  </conditionalFormatting>
  <conditionalFormatting sqref="H10 H14">
    <cfRule type="cellIs" priority="18" dxfId="0" operator="notEqual" stopIfTrue="1">
      <formula>ROUND(H10,0)</formula>
    </cfRule>
    <cfRule type="cellIs" priority="19" dxfId="8" operator="lessThan" stopIfTrue="1">
      <formula>0</formula>
    </cfRule>
  </conditionalFormatting>
  <conditionalFormatting sqref="H13">
    <cfRule type="cellIs" priority="16" dxfId="0" operator="notEqual" stopIfTrue="1">
      <formula>ROUND(H13,0)</formula>
    </cfRule>
    <cfRule type="cellIs" priority="17" dxfId="10" operator="greaterThan" stopIfTrue="1">
      <formula>0</formula>
    </cfRule>
  </conditionalFormatting>
  <conditionalFormatting sqref="H20:H23">
    <cfRule type="cellIs" priority="15" dxfId="0" operator="notEqual" stopIfTrue="1">
      <formula>ROUND(H20,0)</formula>
    </cfRule>
  </conditionalFormatting>
  <conditionalFormatting sqref="H26">
    <cfRule type="cellIs" priority="14" dxfId="0" operator="notEqual" stopIfTrue="1">
      <formula>ROUND(H26,0)</formula>
    </cfRule>
  </conditionalFormatting>
  <conditionalFormatting sqref="H25">
    <cfRule type="cellIs" priority="12" dxfId="0" operator="notEqual" stopIfTrue="1">
      <formula>ROUND(H25,0)</formula>
    </cfRule>
    <cfRule type="cellIs" priority="13" dxfId="10" operator="greaterThan" stopIfTrue="1">
      <formula>0</formula>
    </cfRule>
  </conditionalFormatting>
  <conditionalFormatting sqref="H29:H34">
    <cfRule type="cellIs" priority="10" dxfId="0" operator="notEqual" stopIfTrue="1">
      <formula>ROUND(H29,0)</formula>
    </cfRule>
    <cfRule type="cellIs" priority="11" dxfId="8" operator="lessThan" stopIfTrue="1">
      <formula>0</formula>
    </cfRule>
  </conditionalFormatting>
  <conditionalFormatting sqref="H39">
    <cfRule type="cellIs" priority="9" dxfId="0" operator="notEqual" stopIfTrue="1">
      <formula>ROUND(H39,0)</formula>
    </cfRule>
  </conditionalFormatting>
  <conditionalFormatting sqref="H40 H36:H38">
    <cfRule type="cellIs" priority="7" dxfId="0" operator="notEqual" stopIfTrue="1">
      <formula>ROUND(H36,0)</formula>
    </cfRule>
    <cfRule type="cellIs" priority="8" dxfId="10" operator="greaterThan" stopIfTrue="1">
      <formula>0</formula>
    </cfRule>
  </conditionalFormatting>
  <conditionalFormatting sqref="H44:H47">
    <cfRule type="cellIs" priority="5" dxfId="0" operator="notEqual" stopIfTrue="1">
      <formula>ROUND(H44,0)</formula>
    </cfRule>
    <cfRule type="cellIs" priority="6" dxfId="8" operator="lessThan" stopIfTrue="1">
      <formula>0</formula>
    </cfRule>
  </conditionalFormatting>
  <conditionalFormatting sqref="H49:H53">
    <cfRule type="cellIs" priority="3" dxfId="0" operator="notEqual" stopIfTrue="1">
      <formula>ROUND(H49,0)</formula>
    </cfRule>
    <cfRule type="cellIs" priority="4" dxfId="10" operator="greaterThan" stopIfTrue="1">
      <formula>0</formula>
    </cfRule>
  </conditionalFormatting>
  <conditionalFormatting sqref="H58">
    <cfRule type="cellIs" priority="1" dxfId="0" operator="notEqual" stopIfTrue="1">
      <formula>ROUND(H58,0)</formula>
    </cfRule>
    <cfRule type="cellIs" priority="2" dxfId="8" operator="lessThan" stopIfTrue="1">
      <formula>0</formula>
    </cfRule>
  </conditionalFormatting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K51" sqref="K51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89" t="s">
        <v>260</v>
      </c>
      <c r="B1" s="290"/>
      <c r="C1" s="290"/>
      <c r="D1" s="290"/>
      <c r="E1" s="290"/>
      <c r="F1" s="290"/>
      <c r="G1" s="290"/>
      <c r="H1" s="290"/>
      <c r="I1" s="290"/>
    </row>
    <row r="2" spans="1:9" ht="12.75" customHeight="1">
      <c r="A2" s="243" t="s">
        <v>412</v>
      </c>
      <c r="B2" s="216"/>
      <c r="C2" s="216"/>
      <c r="D2" s="216"/>
      <c r="E2" s="216"/>
      <c r="F2" s="216"/>
      <c r="G2" s="216"/>
      <c r="H2" s="216"/>
      <c r="I2" s="216"/>
    </row>
    <row r="3" spans="1:9" ht="12.75">
      <c r="A3" s="294" t="s">
        <v>355</v>
      </c>
      <c r="B3" s="295"/>
      <c r="C3" s="295"/>
      <c r="D3" s="295"/>
      <c r="E3" s="295"/>
      <c r="F3" s="295"/>
      <c r="G3" s="295"/>
      <c r="H3" s="295"/>
      <c r="I3" s="295"/>
    </row>
    <row r="4" spans="1:9" ht="12.75">
      <c r="A4" s="291" t="s">
        <v>413</v>
      </c>
      <c r="B4" s="220"/>
      <c r="C4" s="220"/>
      <c r="D4" s="220"/>
      <c r="E4" s="220"/>
      <c r="F4" s="220"/>
      <c r="G4" s="220"/>
      <c r="H4" s="220"/>
      <c r="I4" s="221"/>
    </row>
    <row r="5" spans="1:9" ht="24" thickBot="1">
      <c r="A5" s="283" t="s">
        <v>2</v>
      </c>
      <c r="B5" s="284"/>
      <c r="C5" s="284"/>
      <c r="D5" s="284"/>
      <c r="E5" s="284"/>
      <c r="F5" s="285"/>
      <c r="G5" s="22" t="s">
        <v>107</v>
      </c>
      <c r="H5" s="41" t="s">
        <v>380</v>
      </c>
      <c r="I5" s="41" t="s">
        <v>347</v>
      </c>
    </row>
    <row r="6" spans="1:9" ht="12.75">
      <c r="A6" s="286">
        <v>1</v>
      </c>
      <c r="B6" s="287"/>
      <c r="C6" s="287"/>
      <c r="D6" s="287"/>
      <c r="E6" s="287"/>
      <c r="F6" s="288"/>
      <c r="G6" s="28">
        <v>2</v>
      </c>
      <c r="H6" s="42" t="s">
        <v>207</v>
      </c>
      <c r="I6" s="42" t="s">
        <v>208</v>
      </c>
    </row>
    <row r="7" spans="1:9" ht="12.75">
      <c r="A7" s="303" t="s">
        <v>209</v>
      </c>
      <c r="B7" s="304"/>
      <c r="C7" s="304"/>
      <c r="D7" s="304"/>
      <c r="E7" s="304"/>
      <c r="F7" s="304"/>
      <c r="G7" s="304"/>
      <c r="H7" s="304"/>
      <c r="I7" s="305"/>
    </row>
    <row r="8" spans="1:9" ht="12.75">
      <c r="A8" s="306" t="s">
        <v>261</v>
      </c>
      <c r="B8" s="306"/>
      <c r="C8" s="306"/>
      <c r="D8" s="306"/>
      <c r="E8" s="306"/>
      <c r="F8" s="306"/>
      <c r="G8" s="29">
        <v>1</v>
      </c>
      <c r="H8" s="52">
        <v>0</v>
      </c>
      <c r="I8" s="52">
        <v>0</v>
      </c>
    </row>
    <row r="9" spans="1:9" ht="12.75">
      <c r="A9" s="300" t="s">
        <v>262</v>
      </c>
      <c r="B9" s="300"/>
      <c r="C9" s="300"/>
      <c r="D9" s="300"/>
      <c r="E9" s="300"/>
      <c r="F9" s="300"/>
      <c r="G9" s="30">
        <v>2</v>
      </c>
      <c r="H9" s="52">
        <v>0</v>
      </c>
      <c r="I9" s="52">
        <v>0</v>
      </c>
    </row>
    <row r="10" spans="1:9" ht="12.75">
      <c r="A10" s="300" t="s">
        <v>263</v>
      </c>
      <c r="B10" s="300"/>
      <c r="C10" s="300"/>
      <c r="D10" s="300"/>
      <c r="E10" s="300"/>
      <c r="F10" s="300"/>
      <c r="G10" s="30">
        <v>3</v>
      </c>
      <c r="H10" s="52">
        <v>0</v>
      </c>
      <c r="I10" s="52">
        <v>0</v>
      </c>
    </row>
    <row r="11" spans="1:9" ht="12.75">
      <c r="A11" s="300" t="s">
        <v>264</v>
      </c>
      <c r="B11" s="300"/>
      <c r="C11" s="300"/>
      <c r="D11" s="300"/>
      <c r="E11" s="300"/>
      <c r="F11" s="300"/>
      <c r="G11" s="30">
        <v>4</v>
      </c>
      <c r="H11" s="52">
        <v>0</v>
      </c>
      <c r="I11" s="52">
        <v>0</v>
      </c>
    </row>
    <row r="12" spans="1:9" ht="12.75">
      <c r="A12" s="300" t="s">
        <v>265</v>
      </c>
      <c r="B12" s="300"/>
      <c r="C12" s="300"/>
      <c r="D12" s="300"/>
      <c r="E12" s="300"/>
      <c r="F12" s="300"/>
      <c r="G12" s="30">
        <v>5</v>
      </c>
      <c r="H12" s="52">
        <v>0</v>
      </c>
      <c r="I12" s="52">
        <v>0</v>
      </c>
    </row>
    <row r="13" spans="1:9" ht="12.75">
      <c r="A13" s="300" t="s">
        <v>266</v>
      </c>
      <c r="B13" s="300"/>
      <c r="C13" s="300"/>
      <c r="D13" s="300"/>
      <c r="E13" s="300"/>
      <c r="F13" s="300"/>
      <c r="G13" s="30">
        <v>6</v>
      </c>
      <c r="H13" s="52">
        <v>0</v>
      </c>
      <c r="I13" s="52">
        <v>0</v>
      </c>
    </row>
    <row r="14" spans="1:9" ht="12.75">
      <c r="A14" s="300" t="s">
        <v>267</v>
      </c>
      <c r="B14" s="300"/>
      <c r="C14" s="300"/>
      <c r="D14" s="300"/>
      <c r="E14" s="300"/>
      <c r="F14" s="300"/>
      <c r="G14" s="30">
        <v>7</v>
      </c>
      <c r="H14" s="52">
        <v>0</v>
      </c>
      <c r="I14" s="52">
        <v>0</v>
      </c>
    </row>
    <row r="15" spans="1:9" ht="12.75">
      <c r="A15" s="300" t="s">
        <v>268</v>
      </c>
      <c r="B15" s="300"/>
      <c r="C15" s="300"/>
      <c r="D15" s="300"/>
      <c r="E15" s="300"/>
      <c r="F15" s="300"/>
      <c r="G15" s="30">
        <v>8</v>
      </c>
      <c r="H15" s="52">
        <v>0</v>
      </c>
      <c r="I15" s="52">
        <v>0</v>
      </c>
    </row>
    <row r="16" spans="1:9" ht="12.75">
      <c r="A16" s="298" t="s">
        <v>269</v>
      </c>
      <c r="B16" s="298"/>
      <c r="C16" s="298"/>
      <c r="D16" s="298"/>
      <c r="E16" s="298"/>
      <c r="F16" s="298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300" t="s">
        <v>270</v>
      </c>
      <c r="B17" s="300"/>
      <c r="C17" s="300"/>
      <c r="D17" s="300"/>
      <c r="E17" s="300"/>
      <c r="F17" s="300"/>
      <c r="G17" s="30">
        <v>10</v>
      </c>
      <c r="H17" s="53">
        <v>0</v>
      </c>
      <c r="I17" s="53">
        <v>0</v>
      </c>
    </row>
    <row r="18" spans="1:9" ht="12.75">
      <c r="A18" s="300" t="s">
        <v>271</v>
      </c>
      <c r="B18" s="300"/>
      <c r="C18" s="300"/>
      <c r="D18" s="300"/>
      <c r="E18" s="300"/>
      <c r="F18" s="300"/>
      <c r="G18" s="30">
        <v>11</v>
      </c>
      <c r="H18" s="53">
        <v>0</v>
      </c>
      <c r="I18" s="53">
        <v>0</v>
      </c>
    </row>
    <row r="19" spans="1:9" ht="27" customHeight="1">
      <c r="A19" s="296" t="s">
        <v>272</v>
      </c>
      <c r="B19" s="296"/>
      <c r="C19" s="296"/>
      <c r="D19" s="296"/>
      <c r="E19" s="296"/>
      <c r="F19" s="296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303" t="s">
        <v>229</v>
      </c>
      <c r="B20" s="304"/>
      <c r="C20" s="304"/>
      <c r="D20" s="304"/>
      <c r="E20" s="304"/>
      <c r="F20" s="304"/>
      <c r="G20" s="304"/>
      <c r="H20" s="304"/>
      <c r="I20" s="305"/>
    </row>
    <row r="21" spans="1:9" ht="26.25" customHeight="1">
      <c r="A21" s="306" t="s">
        <v>273</v>
      </c>
      <c r="B21" s="306"/>
      <c r="C21" s="306"/>
      <c r="D21" s="306"/>
      <c r="E21" s="306"/>
      <c r="F21" s="306"/>
      <c r="G21" s="29">
        <v>13</v>
      </c>
      <c r="H21" s="52">
        <v>0</v>
      </c>
      <c r="I21" s="52">
        <v>0</v>
      </c>
    </row>
    <row r="22" spans="1:9" ht="12.75">
      <c r="A22" s="300" t="s">
        <v>274</v>
      </c>
      <c r="B22" s="300"/>
      <c r="C22" s="300"/>
      <c r="D22" s="300"/>
      <c r="E22" s="300"/>
      <c r="F22" s="300"/>
      <c r="G22" s="30">
        <v>14</v>
      </c>
      <c r="H22" s="52">
        <v>0</v>
      </c>
      <c r="I22" s="52">
        <v>0</v>
      </c>
    </row>
    <row r="23" spans="1:9" ht="12.75">
      <c r="A23" s="300" t="s">
        <v>275</v>
      </c>
      <c r="B23" s="300"/>
      <c r="C23" s="300"/>
      <c r="D23" s="300"/>
      <c r="E23" s="300"/>
      <c r="F23" s="300"/>
      <c r="G23" s="30">
        <v>15</v>
      </c>
      <c r="H23" s="52">
        <v>0</v>
      </c>
      <c r="I23" s="52">
        <v>0</v>
      </c>
    </row>
    <row r="24" spans="1:9" ht="12.75">
      <c r="A24" s="300" t="s">
        <v>276</v>
      </c>
      <c r="B24" s="300"/>
      <c r="C24" s="300"/>
      <c r="D24" s="300"/>
      <c r="E24" s="300"/>
      <c r="F24" s="300"/>
      <c r="G24" s="30">
        <v>16</v>
      </c>
      <c r="H24" s="52">
        <v>0</v>
      </c>
      <c r="I24" s="52">
        <v>0</v>
      </c>
    </row>
    <row r="25" spans="1:9" ht="12.75">
      <c r="A25" s="300" t="s">
        <v>277</v>
      </c>
      <c r="B25" s="300"/>
      <c r="C25" s="300"/>
      <c r="D25" s="300"/>
      <c r="E25" s="300"/>
      <c r="F25" s="300"/>
      <c r="G25" s="30">
        <v>17</v>
      </c>
      <c r="H25" s="52">
        <v>0</v>
      </c>
      <c r="I25" s="52">
        <v>0</v>
      </c>
    </row>
    <row r="26" spans="1:9" ht="12.75">
      <c r="A26" s="300" t="s">
        <v>278</v>
      </c>
      <c r="B26" s="300"/>
      <c r="C26" s="300"/>
      <c r="D26" s="300"/>
      <c r="E26" s="300"/>
      <c r="F26" s="300"/>
      <c r="G26" s="30">
        <v>18</v>
      </c>
      <c r="H26" s="52">
        <v>0</v>
      </c>
      <c r="I26" s="52">
        <v>0</v>
      </c>
    </row>
    <row r="27" spans="1:9" ht="24" customHeight="1">
      <c r="A27" s="298" t="s">
        <v>279</v>
      </c>
      <c r="B27" s="298"/>
      <c r="C27" s="298"/>
      <c r="D27" s="298"/>
      <c r="E27" s="298"/>
      <c r="F27" s="298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300" t="s">
        <v>280</v>
      </c>
      <c r="B28" s="300"/>
      <c r="C28" s="300"/>
      <c r="D28" s="300"/>
      <c r="E28" s="300"/>
      <c r="F28" s="300"/>
      <c r="G28" s="30">
        <v>20</v>
      </c>
      <c r="H28" s="53">
        <v>0</v>
      </c>
      <c r="I28" s="53">
        <v>0</v>
      </c>
    </row>
    <row r="29" spans="1:9" ht="12.75">
      <c r="A29" s="300" t="s">
        <v>281</v>
      </c>
      <c r="B29" s="300"/>
      <c r="C29" s="300"/>
      <c r="D29" s="300"/>
      <c r="E29" s="300"/>
      <c r="F29" s="300"/>
      <c r="G29" s="30">
        <v>21</v>
      </c>
      <c r="H29" s="53">
        <v>0</v>
      </c>
      <c r="I29" s="53">
        <v>0</v>
      </c>
    </row>
    <row r="30" spans="1:9" ht="12.75">
      <c r="A30" s="300" t="s">
        <v>282</v>
      </c>
      <c r="B30" s="300"/>
      <c r="C30" s="300"/>
      <c r="D30" s="300"/>
      <c r="E30" s="300"/>
      <c r="F30" s="300"/>
      <c r="G30" s="30">
        <v>22</v>
      </c>
      <c r="H30" s="53">
        <v>0</v>
      </c>
      <c r="I30" s="53">
        <v>0</v>
      </c>
    </row>
    <row r="31" spans="1:9" ht="12.75">
      <c r="A31" s="300" t="s">
        <v>283</v>
      </c>
      <c r="B31" s="300"/>
      <c r="C31" s="300"/>
      <c r="D31" s="300"/>
      <c r="E31" s="300"/>
      <c r="F31" s="300"/>
      <c r="G31" s="30">
        <v>23</v>
      </c>
      <c r="H31" s="53">
        <v>0</v>
      </c>
      <c r="I31" s="53">
        <v>0</v>
      </c>
    </row>
    <row r="32" spans="1:9" ht="12.75">
      <c r="A32" s="300" t="s">
        <v>284</v>
      </c>
      <c r="B32" s="300"/>
      <c r="C32" s="300"/>
      <c r="D32" s="300"/>
      <c r="E32" s="300"/>
      <c r="F32" s="300"/>
      <c r="G32" s="30">
        <v>24</v>
      </c>
      <c r="H32" s="53">
        <v>0</v>
      </c>
      <c r="I32" s="53">
        <v>0</v>
      </c>
    </row>
    <row r="33" spans="1:9" ht="25.5" customHeight="1">
      <c r="A33" s="298" t="s">
        <v>285</v>
      </c>
      <c r="B33" s="298"/>
      <c r="C33" s="298"/>
      <c r="D33" s="298"/>
      <c r="E33" s="298"/>
      <c r="F33" s="298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96" t="s">
        <v>286</v>
      </c>
      <c r="B34" s="296"/>
      <c r="C34" s="296"/>
      <c r="D34" s="296"/>
      <c r="E34" s="296"/>
      <c r="F34" s="296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303" t="s">
        <v>244</v>
      </c>
      <c r="B35" s="304"/>
      <c r="C35" s="304"/>
      <c r="D35" s="304"/>
      <c r="E35" s="304"/>
      <c r="F35" s="304"/>
      <c r="G35" s="304">
        <v>0</v>
      </c>
      <c r="H35" s="304"/>
      <c r="I35" s="305"/>
    </row>
    <row r="36" spans="1:9" ht="12.75">
      <c r="A36" s="302" t="s">
        <v>287</v>
      </c>
      <c r="B36" s="302"/>
      <c r="C36" s="302"/>
      <c r="D36" s="302"/>
      <c r="E36" s="302"/>
      <c r="F36" s="302"/>
      <c r="G36" s="29">
        <v>27</v>
      </c>
      <c r="H36" s="52">
        <v>0</v>
      </c>
      <c r="I36" s="52">
        <v>0</v>
      </c>
    </row>
    <row r="37" spans="1:9" ht="24.75" customHeight="1">
      <c r="A37" s="297" t="s">
        <v>288</v>
      </c>
      <c r="B37" s="297"/>
      <c r="C37" s="297"/>
      <c r="D37" s="297"/>
      <c r="E37" s="297"/>
      <c r="F37" s="297"/>
      <c r="G37" s="30">
        <v>28</v>
      </c>
      <c r="H37" s="52">
        <v>0</v>
      </c>
      <c r="I37" s="52">
        <v>0</v>
      </c>
    </row>
    <row r="38" spans="1:9" ht="12.75">
      <c r="A38" s="297" t="s">
        <v>289</v>
      </c>
      <c r="B38" s="297"/>
      <c r="C38" s="297"/>
      <c r="D38" s="297"/>
      <c r="E38" s="297"/>
      <c r="F38" s="297"/>
      <c r="G38" s="30">
        <v>29</v>
      </c>
      <c r="H38" s="52">
        <v>0</v>
      </c>
      <c r="I38" s="52">
        <v>0</v>
      </c>
    </row>
    <row r="39" spans="1:9" ht="12.75">
      <c r="A39" s="297" t="s">
        <v>290</v>
      </c>
      <c r="B39" s="297"/>
      <c r="C39" s="297"/>
      <c r="D39" s="297"/>
      <c r="E39" s="297"/>
      <c r="F39" s="297"/>
      <c r="G39" s="30">
        <v>30</v>
      </c>
      <c r="H39" s="52">
        <v>0</v>
      </c>
      <c r="I39" s="52">
        <v>0</v>
      </c>
    </row>
    <row r="40" spans="1:9" ht="25.5" customHeight="1">
      <c r="A40" s="298" t="s">
        <v>291</v>
      </c>
      <c r="B40" s="298"/>
      <c r="C40" s="298"/>
      <c r="D40" s="298"/>
      <c r="E40" s="298"/>
      <c r="F40" s="298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97" t="s">
        <v>292</v>
      </c>
      <c r="B41" s="297"/>
      <c r="C41" s="297"/>
      <c r="D41" s="297"/>
      <c r="E41" s="297"/>
      <c r="F41" s="297"/>
      <c r="G41" s="30">
        <v>32</v>
      </c>
      <c r="H41" s="53">
        <v>0</v>
      </c>
      <c r="I41" s="53">
        <v>0</v>
      </c>
    </row>
    <row r="42" spans="1:9" ht="12.75">
      <c r="A42" s="297" t="s">
        <v>293</v>
      </c>
      <c r="B42" s="297"/>
      <c r="C42" s="297"/>
      <c r="D42" s="297"/>
      <c r="E42" s="297"/>
      <c r="F42" s="297"/>
      <c r="G42" s="30">
        <v>33</v>
      </c>
      <c r="H42" s="53">
        <v>0</v>
      </c>
      <c r="I42" s="53">
        <v>0</v>
      </c>
    </row>
    <row r="43" spans="1:9" ht="12.75">
      <c r="A43" s="297" t="s">
        <v>294</v>
      </c>
      <c r="B43" s="297"/>
      <c r="C43" s="297"/>
      <c r="D43" s="297"/>
      <c r="E43" s="297"/>
      <c r="F43" s="297"/>
      <c r="G43" s="30">
        <v>34</v>
      </c>
      <c r="H43" s="53">
        <v>0</v>
      </c>
      <c r="I43" s="53">
        <v>0</v>
      </c>
    </row>
    <row r="44" spans="1:9" ht="21" customHeight="1">
      <c r="A44" s="297" t="s">
        <v>295</v>
      </c>
      <c r="B44" s="297"/>
      <c r="C44" s="297"/>
      <c r="D44" s="297"/>
      <c r="E44" s="297"/>
      <c r="F44" s="297"/>
      <c r="G44" s="30">
        <v>35</v>
      </c>
      <c r="H44" s="53">
        <v>0</v>
      </c>
      <c r="I44" s="53">
        <v>0</v>
      </c>
    </row>
    <row r="45" spans="1:9" ht="12.75">
      <c r="A45" s="297" t="s">
        <v>296</v>
      </c>
      <c r="B45" s="297"/>
      <c r="C45" s="297"/>
      <c r="D45" s="297"/>
      <c r="E45" s="297"/>
      <c r="F45" s="297"/>
      <c r="G45" s="30">
        <v>36</v>
      </c>
      <c r="H45" s="53">
        <v>0</v>
      </c>
      <c r="I45" s="53">
        <v>0</v>
      </c>
    </row>
    <row r="46" spans="1:9" ht="22.5" customHeight="1">
      <c r="A46" s="298" t="s">
        <v>297</v>
      </c>
      <c r="B46" s="298"/>
      <c r="C46" s="298"/>
      <c r="D46" s="298"/>
      <c r="E46" s="298"/>
      <c r="F46" s="298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99" t="s">
        <v>298</v>
      </c>
      <c r="B47" s="299"/>
      <c r="C47" s="299"/>
      <c r="D47" s="299"/>
      <c r="E47" s="299"/>
      <c r="F47" s="299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300" t="s">
        <v>299</v>
      </c>
      <c r="B48" s="300"/>
      <c r="C48" s="300"/>
      <c r="D48" s="300"/>
      <c r="E48" s="300"/>
      <c r="F48" s="300"/>
      <c r="G48" s="30">
        <v>39</v>
      </c>
      <c r="H48" s="53">
        <v>0</v>
      </c>
      <c r="I48" s="53">
        <v>0</v>
      </c>
    </row>
    <row r="49" spans="1:9" ht="25.5" customHeight="1">
      <c r="A49" s="299" t="s">
        <v>300</v>
      </c>
      <c r="B49" s="299"/>
      <c r="C49" s="299"/>
      <c r="D49" s="299"/>
      <c r="E49" s="299"/>
      <c r="F49" s="299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301" t="s">
        <v>258</v>
      </c>
      <c r="B50" s="301"/>
      <c r="C50" s="301"/>
      <c r="D50" s="301"/>
      <c r="E50" s="301"/>
      <c r="F50" s="301"/>
      <c r="G50" s="30">
        <v>41</v>
      </c>
      <c r="H50" s="53">
        <v>0</v>
      </c>
      <c r="I50" s="53">
        <v>0</v>
      </c>
    </row>
    <row r="51" spans="1:9" ht="31.5" customHeight="1">
      <c r="A51" s="296" t="s">
        <v>301</v>
      </c>
      <c r="B51" s="296"/>
      <c r="C51" s="296"/>
      <c r="D51" s="296"/>
      <c r="E51" s="296"/>
      <c r="F51" s="296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9:F29"/>
    <mergeCell ref="A12:F12"/>
    <mergeCell ref="A13:F13"/>
    <mergeCell ref="A14:F14"/>
    <mergeCell ref="A15:F15"/>
    <mergeCell ref="A37:F37"/>
    <mergeCell ref="A24:F24"/>
    <mergeCell ref="A25:F25"/>
    <mergeCell ref="A26:F26"/>
    <mergeCell ref="A27:F27"/>
    <mergeCell ref="A28:F28"/>
    <mergeCell ref="A21:F21"/>
    <mergeCell ref="A22:F22"/>
    <mergeCell ref="A2:I2"/>
    <mergeCell ref="A1:I1"/>
    <mergeCell ref="A4:I4"/>
    <mergeCell ref="A5:F5"/>
    <mergeCell ref="A7:I7"/>
    <mergeCell ref="A8:F8"/>
    <mergeCell ref="A16:F16"/>
    <mergeCell ref="A17:F17"/>
    <mergeCell ref="A9:F9"/>
    <mergeCell ref="A10:F10"/>
    <mergeCell ref="A11:F11"/>
    <mergeCell ref="A48:F48"/>
    <mergeCell ref="A35:I35"/>
    <mergeCell ref="A33:F33"/>
    <mergeCell ref="A34:F34"/>
    <mergeCell ref="A18:F18"/>
    <mergeCell ref="A19:F19"/>
    <mergeCell ref="A20:I20"/>
    <mergeCell ref="A49:F49"/>
    <mergeCell ref="A50:F50"/>
    <mergeCell ref="A30:F30"/>
    <mergeCell ref="A31:F31"/>
    <mergeCell ref="A32:F32"/>
    <mergeCell ref="A38:F38"/>
    <mergeCell ref="A39:F39"/>
    <mergeCell ref="A41:F41"/>
    <mergeCell ref="A40:F40"/>
    <mergeCell ref="A36:F36"/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zoomScaleSheetLayoutView="90" zoomScalePageLayoutView="0" workbookViewId="0" topLeftCell="A1">
      <selection activeCell="G3" sqref="G3:G4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5.75">
      <c r="A1" s="327" t="s">
        <v>302</v>
      </c>
      <c r="B1" s="328"/>
      <c r="C1" s="328"/>
      <c r="D1" s="328"/>
      <c r="E1" s="328"/>
      <c r="F1" s="328"/>
      <c r="G1" s="328"/>
      <c r="H1" s="328"/>
      <c r="I1" s="328"/>
      <c r="J1" s="328"/>
      <c r="K1" s="56"/>
    </row>
    <row r="2" spans="1:22" ht="15.75">
      <c r="A2" s="2"/>
      <c r="B2" s="3"/>
      <c r="C2" s="329" t="s">
        <v>303</v>
      </c>
      <c r="D2" s="329"/>
      <c r="E2" s="10">
        <v>43466</v>
      </c>
      <c r="F2" s="4" t="s">
        <v>0</v>
      </c>
      <c r="G2" s="10">
        <v>43646</v>
      </c>
      <c r="H2" s="58"/>
      <c r="I2" s="58"/>
      <c r="J2" s="58"/>
      <c r="K2" s="59"/>
      <c r="V2" s="60" t="s">
        <v>355</v>
      </c>
    </row>
    <row r="3" spans="1:23" ht="13.5" customHeight="1" thickBot="1">
      <c r="A3" s="331" t="s">
        <v>304</v>
      </c>
      <c r="B3" s="332"/>
      <c r="C3" s="332"/>
      <c r="D3" s="332"/>
      <c r="E3" s="332"/>
      <c r="F3" s="332"/>
      <c r="G3" s="335" t="s">
        <v>3</v>
      </c>
      <c r="H3" s="318" t="s">
        <v>305</v>
      </c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 t="s">
        <v>306</v>
      </c>
      <c r="W3" s="320" t="s">
        <v>307</v>
      </c>
    </row>
    <row r="4" spans="1:23" ht="57" thickBot="1">
      <c r="A4" s="333"/>
      <c r="B4" s="334"/>
      <c r="C4" s="334"/>
      <c r="D4" s="334"/>
      <c r="E4" s="334"/>
      <c r="F4" s="334"/>
      <c r="G4" s="336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319"/>
      <c r="W4" s="321"/>
    </row>
    <row r="5" spans="1:23" ht="22.5">
      <c r="A5" s="322">
        <v>1</v>
      </c>
      <c r="B5" s="323"/>
      <c r="C5" s="323"/>
      <c r="D5" s="323"/>
      <c r="E5" s="323"/>
      <c r="F5" s="323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24" t="s">
        <v>322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5"/>
      <c r="O6" s="325"/>
      <c r="P6" s="325"/>
      <c r="Q6" s="325"/>
      <c r="R6" s="325"/>
      <c r="S6" s="325"/>
      <c r="T6" s="325"/>
      <c r="U6" s="325"/>
      <c r="V6" s="325"/>
      <c r="W6" s="326"/>
    </row>
    <row r="7" spans="1:23" ht="12.75">
      <c r="A7" s="316" t="s">
        <v>374</v>
      </c>
      <c r="B7" s="316"/>
      <c r="C7" s="316"/>
      <c r="D7" s="316"/>
      <c r="E7" s="316"/>
      <c r="F7" s="316"/>
      <c r="G7" s="6">
        <v>1</v>
      </c>
      <c r="H7" s="65"/>
      <c r="I7" s="65"/>
      <c r="J7" s="65"/>
      <c r="K7" s="65"/>
      <c r="L7" s="65"/>
      <c r="M7" s="65"/>
      <c r="N7" s="65"/>
      <c r="O7" s="65">
        <v>0</v>
      </c>
      <c r="P7" s="65"/>
      <c r="Q7" s="65"/>
      <c r="R7" s="65"/>
      <c r="S7" s="65"/>
      <c r="T7" s="65">
        <v>0</v>
      </c>
      <c r="U7" s="66">
        <f>H7+I7+J7+K7-L7+M7+N7+O7+P7+Q7+R7+S7+T7</f>
        <v>0</v>
      </c>
      <c r="V7" s="65"/>
      <c r="W7" s="66">
        <f>U7+V7</f>
        <v>0</v>
      </c>
    </row>
    <row r="8" spans="1:23" ht="12.75">
      <c r="A8" s="309" t="s">
        <v>323</v>
      </c>
      <c r="B8" s="309"/>
      <c r="C8" s="309"/>
      <c r="D8" s="309"/>
      <c r="E8" s="309"/>
      <c r="F8" s="309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309" t="s">
        <v>324</v>
      </c>
      <c r="B9" s="309"/>
      <c r="C9" s="309"/>
      <c r="D9" s="309"/>
      <c r="E9" s="309"/>
      <c r="F9" s="309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330" t="s">
        <v>375</v>
      </c>
      <c r="B10" s="330"/>
      <c r="C10" s="330"/>
      <c r="D10" s="330"/>
      <c r="E10" s="330"/>
      <c r="F10" s="330"/>
      <c r="G10" s="7">
        <v>4</v>
      </c>
      <c r="H10" s="66">
        <f>H7+H8+H9</f>
        <v>0</v>
      </c>
      <c r="I10" s="66">
        <f aca="true" t="shared" si="0" ref="I10:W10">I7+I8+I9</f>
        <v>0</v>
      </c>
      <c r="J10" s="66">
        <f t="shared" si="0"/>
        <v>0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</row>
    <row r="11" spans="1:23" ht="12.75">
      <c r="A11" s="309" t="s">
        <v>325</v>
      </c>
      <c r="B11" s="309"/>
      <c r="C11" s="309"/>
      <c r="D11" s="309"/>
      <c r="E11" s="309"/>
      <c r="F11" s="309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/>
      <c r="U11" s="66">
        <f>H11+I11+J11+K11-L11+M11+N11+O11+P11+Q11+R11+S11+T11</f>
        <v>0</v>
      </c>
      <c r="V11" s="65"/>
      <c r="W11" s="66">
        <f aca="true" t="shared" si="1" ref="W11:W28">U11+V11</f>
        <v>0</v>
      </c>
    </row>
    <row r="12" spans="1:23" ht="12.75">
      <c r="A12" s="309" t="s">
        <v>326</v>
      </c>
      <c r="B12" s="309"/>
      <c r="C12" s="309"/>
      <c r="D12" s="309"/>
      <c r="E12" s="309"/>
      <c r="F12" s="309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309" t="s">
        <v>327</v>
      </c>
      <c r="B13" s="309"/>
      <c r="C13" s="309"/>
      <c r="D13" s="309"/>
      <c r="E13" s="309"/>
      <c r="F13" s="309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309" t="s">
        <v>328</v>
      </c>
      <c r="B14" s="309"/>
      <c r="C14" s="309"/>
      <c r="D14" s="309"/>
      <c r="E14" s="309"/>
      <c r="F14" s="309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/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309" t="s">
        <v>329</v>
      </c>
      <c r="B15" s="309"/>
      <c r="C15" s="309"/>
      <c r="D15" s="309"/>
      <c r="E15" s="309"/>
      <c r="F15" s="309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309" t="s">
        <v>330</v>
      </c>
      <c r="B16" s="309"/>
      <c r="C16" s="309"/>
      <c r="D16" s="309"/>
      <c r="E16" s="309"/>
      <c r="F16" s="309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309" t="s">
        <v>331</v>
      </c>
      <c r="B17" s="309"/>
      <c r="C17" s="309"/>
      <c r="D17" s="309"/>
      <c r="E17" s="309"/>
      <c r="F17" s="309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309" t="s">
        <v>332</v>
      </c>
      <c r="B18" s="309"/>
      <c r="C18" s="309"/>
      <c r="D18" s="309"/>
      <c r="E18" s="309"/>
      <c r="F18" s="309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309" t="s">
        <v>333</v>
      </c>
      <c r="B19" s="309"/>
      <c r="C19" s="309"/>
      <c r="D19" s="309"/>
      <c r="E19" s="309"/>
      <c r="F19" s="309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309" t="s">
        <v>334</v>
      </c>
      <c r="B20" s="309"/>
      <c r="C20" s="309"/>
      <c r="D20" s="309"/>
      <c r="E20" s="309"/>
      <c r="F20" s="309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/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309" t="s">
        <v>335</v>
      </c>
      <c r="B21" s="309"/>
      <c r="C21" s="309"/>
      <c r="D21" s="309"/>
      <c r="E21" s="309"/>
      <c r="F21" s="309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309" t="s">
        <v>336</v>
      </c>
      <c r="B22" s="309"/>
      <c r="C22" s="309"/>
      <c r="D22" s="309"/>
      <c r="E22" s="309"/>
      <c r="F22" s="309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309" t="s">
        <v>337</v>
      </c>
      <c r="B23" s="309"/>
      <c r="C23" s="309"/>
      <c r="D23" s="309"/>
      <c r="E23" s="309"/>
      <c r="F23" s="309"/>
      <c r="G23" s="6">
        <v>17</v>
      </c>
      <c r="H23" s="65">
        <v>0</v>
      </c>
      <c r="I23" s="65"/>
      <c r="J23" s="65"/>
      <c r="K23" s="65"/>
      <c r="L23" s="65"/>
      <c r="M23" s="65"/>
      <c r="N23" s="65"/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309" t="s">
        <v>338</v>
      </c>
      <c r="B24" s="309"/>
      <c r="C24" s="309"/>
      <c r="D24" s="309"/>
      <c r="E24" s="309"/>
      <c r="F24" s="309"/>
      <c r="G24" s="6">
        <v>18</v>
      </c>
      <c r="H24" s="65">
        <v>0</v>
      </c>
      <c r="I24" s="65"/>
      <c r="J24" s="65"/>
      <c r="K24" s="65"/>
      <c r="L24" s="65"/>
      <c r="M24" s="65"/>
      <c r="N24" s="65"/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309" t="s">
        <v>339</v>
      </c>
      <c r="B25" s="309"/>
      <c r="C25" s="309"/>
      <c r="D25" s="309"/>
      <c r="E25" s="309"/>
      <c r="F25" s="309"/>
      <c r="G25" s="6">
        <v>19</v>
      </c>
      <c r="H25" s="65">
        <v>0</v>
      </c>
      <c r="I25" s="65"/>
      <c r="J25" s="65"/>
      <c r="K25" s="65"/>
      <c r="L25" s="65"/>
      <c r="M25" s="65"/>
      <c r="N25" s="65"/>
      <c r="O25" s="65">
        <v>0</v>
      </c>
      <c r="P25" s="65">
        <v>0</v>
      </c>
      <c r="Q25" s="65">
        <v>0</v>
      </c>
      <c r="R25" s="65">
        <v>0</v>
      </c>
      <c r="S25" s="65"/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ht="12.75">
      <c r="A26" s="309" t="s">
        <v>340</v>
      </c>
      <c r="B26" s="309"/>
      <c r="C26" s="309"/>
      <c r="D26" s="309"/>
      <c r="E26" s="309"/>
      <c r="F26" s="309"/>
      <c r="G26" s="6">
        <v>20</v>
      </c>
      <c r="H26" s="65">
        <v>0</v>
      </c>
      <c r="I26" s="65"/>
      <c r="J26" s="65"/>
      <c r="K26" s="65"/>
      <c r="L26" s="65"/>
      <c r="M26" s="65"/>
      <c r="N26" s="65"/>
      <c r="O26" s="65">
        <v>0</v>
      </c>
      <c r="P26" s="65">
        <v>0</v>
      </c>
      <c r="Q26" s="65">
        <v>0</v>
      </c>
      <c r="R26" s="65">
        <v>0</v>
      </c>
      <c r="S26" s="65"/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309" t="s">
        <v>341</v>
      </c>
      <c r="B27" s="309"/>
      <c r="C27" s="309"/>
      <c r="D27" s="309"/>
      <c r="E27" s="309"/>
      <c r="F27" s="309"/>
      <c r="G27" s="6">
        <v>21</v>
      </c>
      <c r="H27" s="65">
        <v>0</v>
      </c>
      <c r="I27" s="65"/>
      <c r="J27" s="65"/>
      <c r="K27" s="65"/>
      <c r="L27" s="65"/>
      <c r="M27" s="65"/>
      <c r="N27" s="65"/>
      <c r="O27" s="65">
        <v>0</v>
      </c>
      <c r="P27" s="65">
        <v>0</v>
      </c>
      <c r="Q27" s="65">
        <v>0</v>
      </c>
      <c r="R27" s="65">
        <v>0</v>
      </c>
      <c r="S27" s="65"/>
      <c r="T27" s="65">
        <v>0</v>
      </c>
      <c r="U27" s="66">
        <f t="shared" si="2"/>
        <v>0</v>
      </c>
      <c r="V27" s="65"/>
      <c r="W27" s="66">
        <f t="shared" si="1"/>
        <v>0</v>
      </c>
    </row>
    <row r="28" spans="1:23" ht="12.75">
      <c r="A28" s="309" t="s">
        <v>342</v>
      </c>
      <c r="B28" s="309"/>
      <c r="C28" s="309"/>
      <c r="D28" s="309"/>
      <c r="E28" s="309"/>
      <c r="F28" s="309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/>
      <c r="W28" s="66">
        <f t="shared" si="1"/>
        <v>0</v>
      </c>
    </row>
    <row r="29" spans="1:23" ht="21.75" customHeight="1">
      <c r="A29" s="317" t="s">
        <v>376</v>
      </c>
      <c r="B29" s="317"/>
      <c r="C29" s="317"/>
      <c r="D29" s="317"/>
      <c r="E29" s="317"/>
      <c r="F29" s="317"/>
      <c r="G29" s="8">
        <v>23</v>
      </c>
      <c r="H29" s="68">
        <f>SUM(H10:H28)</f>
        <v>0</v>
      </c>
      <c r="I29" s="68">
        <f aca="true" t="shared" si="3" ref="I29:W29">SUM(I10:I28)</f>
        <v>0</v>
      </c>
      <c r="J29" s="68">
        <f t="shared" si="3"/>
        <v>0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0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0</v>
      </c>
      <c r="T29" s="68">
        <f t="shared" si="3"/>
        <v>0</v>
      </c>
      <c r="U29" s="68">
        <f t="shared" si="3"/>
        <v>0</v>
      </c>
      <c r="V29" s="68">
        <f t="shared" si="3"/>
        <v>0</v>
      </c>
      <c r="W29" s="68">
        <f t="shared" si="3"/>
        <v>0</v>
      </c>
    </row>
    <row r="30" spans="1:23" ht="12.75">
      <c r="A30" s="311" t="s">
        <v>343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</row>
    <row r="31" spans="1:23" ht="36.75" customHeight="1">
      <c r="A31" s="313" t="s">
        <v>344</v>
      </c>
      <c r="B31" s="313"/>
      <c r="C31" s="313"/>
      <c r="D31" s="313"/>
      <c r="E31" s="313"/>
      <c r="F31" s="313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313" t="s">
        <v>345</v>
      </c>
      <c r="B32" s="313"/>
      <c r="C32" s="313"/>
      <c r="D32" s="313"/>
      <c r="E32" s="313"/>
      <c r="F32" s="313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0</v>
      </c>
      <c r="U32" s="66">
        <f t="shared" si="5"/>
        <v>0</v>
      </c>
      <c r="V32" s="66">
        <f t="shared" si="5"/>
        <v>0</v>
      </c>
      <c r="W32" s="66">
        <f t="shared" si="5"/>
        <v>0</v>
      </c>
    </row>
    <row r="33" spans="1:23" ht="30.75" customHeight="1">
      <c r="A33" s="314" t="s">
        <v>346</v>
      </c>
      <c r="B33" s="314"/>
      <c r="C33" s="314"/>
      <c r="D33" s="314"/>
      <c r="E33" s="314"/>
      <c r="F33" s="314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0</v>
      </c>
      <c r="T33" s="68">
        <f t="shared" si="6"/>
        <v>0</v>
      </c>
      <c r="U33" s="68">
        <f t="shared" si="6"/>
        <v>0</v>
      </c>
      <c r="V33" s="68">
        <f t="shared" si="6"/>
        <v>0</v>
      </c>
      <c r="W33" s="68">
        <f t="shared" si="6"/>
        <v>0</v>
      </c>
    </row>
    <row r="34" spans="1:23" ht="12.75">
      <c r="A34" s="311" t="s">
        <v>347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</row>
    <row r="35" spans="1:23" ht="12.75">
      <c r="A35" s="316" t="s">
        <v>377</v>
      </c>
      <c r="B35" s="316"/>
      <c r="C35" s="316"/>
      <c r="D35" s="316"/>
      <c r="E35" s="316"/>
      <c r="F35" s="316"/>
      <c r="G35" s="6">
        <v>27</v>
      </c>
      <c r="H35" s="65">
        <f>+H29</f>
        <v>0</v>
      </c>
      <c r="I35" s="65">
        <f>+I29</f>
        <v>0</v>
      </c>
      <c r="J35" s="65">
        <f>+J29</f>
        <v>0</v>
      </c>
      <c r="K35" s="65">
        <f>+K29</f>
        <v>0</v>
      </c>
      <c r="L35" s="65">
        <f>+L29</f>
        <v>0</v>
      </c>
      <c r="M35" s="65">
        <f aca="true" t="shared" si="7" ref="M35:R35">+M29</f>
        <v>0</v>
      </c>
      <c r="N35" s="65"/>
      <c r="O35" s="65">
        <f t="shared" si="7"/>
        <v>0</v>
      </c>
      <c r="P35" s="65">
        <f>+P29</f>
        <v>0</v>
      </c>
      <c r="Q35" s="65">
        <f t="shared" si="7"/>
        <v>0</v>
      </c>
      <c r="R35" s="65">
        <f t="shared" si="7"/>
        <v>0</v>
      </c>
      <c r="S35" s="65"/>
      <c r="T35" s="65">
        <v>0</v>
      </c>
      <c r="U35" s="69">
        <f>H35+I35+J35+K35-L35+M35+N35+O35+P35+Q35+R35+S35+T35</f>
        <v>0</v>
      </c>
      <c r="V35" s="65"/>
      <c r="W35" s="69">
        <f>U35+V35</f>
        <v>0</v>
      </c>
    </row>
    <row r="36" spans="1:23" ht="12.75">
      <c r="A36" s="309" t="s">
        <v>323</v>
      </c>
      <c r="B36" s="309"/>
      <c r="C36" s="309"/>
      <c r="D36" s="309"/>
      <c r="E36" s="309"/>
      <c r="F36" s="309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309" t="s">
        <v>324</v>
      </c>
      <c r="B37" s="309"/>
      <c r="C37" s="309"/>
      <c r="D37" s="309"/>
      <c r="E37" s="309"/>
      <c r="F37" s="309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16" t="s">
        <v>378</v>
      </c>
      <c r="B38" s="316"/>
      <c r="C38" s="316"/>
      <c r="D38" s="316"/>
      <c r="E38" s="316"/>
      <c r="F38" s="316"/>
      <c r="G38" s="6">
        <v>30</v>
      </c>
      <c r="H38" s="69">
        <f>H35+H36+H37</f>
        <v>0</v>
      </c>
      <c r="I38" s="69">
        <f aca="true" t="shared" si="8" ref="I38:W38">I35+I36+I37</f>
        <v>0</v>
      </c>
      <c r="J38" s="69">
        <f t="shared" si="8"/>
        <v>0</v>
      </c>
      <c r="K38" s="69">
        <f t="shared" si="8"/>
        <v>0</v>
      </c>
      <c r="L38" s="69">
        <f t="shared" si="8"/>
        <v>0</v>
      </c>
      <c r="M38" s="69">
        <f t="shared" si="8"/>
        <v>0</v>
      </c>
      <c r="N38" s="69">
        <f t="shared" si="8"/>
        <v>0</v>
      </c>
      <c r="O38" s="69">
        <f t="shared" si="8"/>
        <v>0</v>
      </c>
      <c r="P38" s="69">
        <f t="shared" si="8"/>
        <v>0</v>
      </c>
      <c r="Q38" s="69">
        <f t="shared" si="8"/>
        <v>0</v>
      </c>
      <c r="R38" s="69">
        <f t="shared" si="8"/>
        <v>0</v>
      </c>
      <c r="S38" s="69">
        <f t="shared" si="8"/>
        <v>0</v>
      </c>
      <c r="T38" s="69">
        <f t="shared" si="8"/>
        <v>0</v>
      </c>
      <c r="U38" s="69">
        <f t="shared" si="8"/>
        <v>0</v>
      </c>
      <c r="V38" s="69">
        <f t="shared" si="8"/>
        <v>0</v>
      </c>
      <c r="W38" s="69">
        <f t="shared" si="8"/>
        <v>0</v>
      </c>
    </row>
    <row r="39" spans="1:23" ht="12.75">
      <c r="A39" s="309" t="s">
        <v>325</v>
      </c>
      <c r="B39" s="309"/>
      <c r="C39" s="309"/>
      <c r="D39" s="309"/>
      <c r="E39" s="309"/>
      <c r="F39" s="309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/>
      <c r="U39" s="69">
        <f aca="true" t="shared" si="9" ref="U39:U56">H39+I39+J39+K39-L39+M39+N39+O39+P39+Q39+R39+S39+T39</f>
        <v>0</v>
      </c>
      <c r="V39" s="65"/>
      <c r="W39" s="69">
        <f aca="true" t="shared" si="10" ref="W39:W56">U39+V39</f>
        <v>0</v>
      </c>
    </row>
    <row r="40" spans="1:23" ht="12.75">
      <c r="A40" s="309" t="s">
        <v>326</v>
      </c>
      <c r="B40" s="309"/>
      <c r="C40" s="309"/>
      <c r="D40" s="309"/>
      <c r="E40" s="309"/>
      <c r="F40" s="309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9"/>
        <v>0</v>
      </c>
      <c r="V40" s="65">
        <v>0</v>
      </c>
      <c r="W40" s="69">
        <f t="shared" si="10"/>
        <v>0</v>
      </c>
    </row>
    <row r="41" spans="1:23" ht="27" customHeight="1">
      <c r="A41" s="309" t="s">
        <v>348</v>
      </c>
      <c r="B41" s="309"/>
      <c r="C41" s="309"/>
      <c r="D41" s="309"/>
      <c r="E41" s="309"/>
      <c r="F41" s="309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9"/>
        <v>0</v>
      </c>
      <c r="V41" s="65">
        <v>0</v>
      </c>
      <c r="W41" s="69">
        <f t="shared" si="10"/>
        <v>0</v>
      </c>
    </row>
    <row r="42" spans="1:23" ht="20.25" customHeight="1">
      <c r="A42" s="309" t="s">
        <v>328</v>
      </c>
      <c r="B42" s="309"/>
      <c r="C42" s="309"/>
      <c r="D42" s="309"/>
      <c r="E42" s="309"/>
      <c r="F42" s="309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/>
      <c r="Q42" s="67">
        <v>0</v>
      </c>
      <c r="R42" s="67">
        <v>0</v>
      </c>
      <c r="S42" s="65">
        <v>0</v>
      </c>
      <c r="T42" s="65">
        <v>0</v>
      </c>
      <c r="U42" s="69">
        <f t="shared" si="9"/>
        <v>0</v>
      </c>
      <c r="V42" s="65">
        <v>0</v>
      </c>
      <c r="W42" s="69">
        <f t="shared" si="10"/>
        <v>0</v>
      </c>
    </row>
    <row r="43" spans="1:23" ht="21" customHeight="1">
      <c r="A43" s="309" t="s">
        <v>329</v>
      </c>
      <c r="B43" s="309"/>
      <c r="C43" s="309"/>
      <c r="D43" s="309"/>
      <c r="E43" s="309"/>
      <c r="F43" s="309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9"/>
        <v>0</v>
      </c>
      <c r="V43" s="65">
        <v>0</v>
      </c>
      <c r="W43" s="69">
        <f t="shared" si="10"/>
        <v>0</v>
      </c>
    </row>
    <row r="44" spans="1:23" ht="29.25" customHeight="1">
      <c r="A44" s="309" t="s">
        <v>330</v>
      </c>
      <c r="B44" s="309"/>
      <c r="C44" s="309"/>
      <c r="D44" s="309"/>
      <c r="E44" s="309"/>
      <c r="F44" s="309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9"/>
        <v>0</v>
      </c>
      <c r="V44" s="65">
        <v>0</v>
      </c>
      <c r="W44" s="69">
        <f t="shared" si="10"/>
        <v>0</v>
      </c>
    </row>
    <row r="45" spans="1:23" ht="21" customHeight="1">
      <c r="A45" s="309" t="s">
        <v>349</v>
      </c>
      <c r="B45" s="309"/>
      <c r="C45" s="309"/>
      <c r="D45" s="309"/>
      <c r="E45" s="309"/>
      <c r="F45" s="309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9"/>
        <v>0</v>
      </c>
      <c r="V45" s="65">
        <v>0</v>
      </c>
      <c r="W45" s="69">
        <f t="shared" si="10"/>
        <v>0</v>
      </c>
    </row>
    <row r="46" spans="1:23" ht="12.75">
      <c r="A46" s="309" t="s">
        <v>332</v>
      </c>
      <c r="B46" s="309"/>
      <c r="C46" s="309"/>
      <c r="D46" s="309"/>
      <c r="E46" s="309"/>
      <c r="F46" s="309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9"/>
        <v>0</v>
      </c>
      <c r="V46" s="65">
        <v>0</v>
      </c>
      <c r="W46" s="69">
        <f t="shared" si="10"/>
        <v>0</v>
      </c>
    </row>
    <row r="47" spans="1:23" ht="12.75">
      <c r="A47" s="309" t="s">
        <v>333</v>
      </c>
      <c r="B47" s="309"/>
      <c r="C47" s="309"/>
      <c r="D47" s="309"/>
      <c r="E47" s="309"/>
      <c r="F47" s="309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9"/>
        <v>0</v>
      </c>
      <c r="V47" s="65">
        <v>0</v>
      </c>
      <c r="W47" s="69">
        <f t="shared" si="10"/>
        <v>0</v>
      </c>
    </row>
    <row r="48" spans="1:23" ht="12.75">
      <c r="A48" s="309" t="s">
        <v>334</v>
      </c>
      <c r="B48" s="309"/>
      <c r="C48" s="309"/>
      <c r="D48" s="309"/>
      <c r="E48" s="309"/>
      <c r="F48" s="309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/>
      <c r="Q48" s="65">
        <v>0</v>
      </c>
      <c r="R48" s="65">
        <v>0</v>
      </c>
      <c r="S48" s="65">
        <v>0</v>
      </c>
      <c r="T48" s="65">
        <v>0</v>
      </c>
      <c r="U48" s="69">
        <f t="shared" si="9"/>
        <v>0</v>
      </c>
      <c r="V48" s="65">
        <v>0</v>
      </c>
      <c r="W48" s="69">
        <f t="shared" si="10"/>
        <v>0</v>
      </c>
    </row>
    <row r="49" spans="1:23" ht="24" customHeight="1">
      <c r="A49" s="309" t="s">
        <v>350</v>
      </c>
      <c r="B49" s="309"/>
      <c r="C49" s="309"/>
      <c r="D49" s="309"/>
      <c r="E49" s="309"/>
      <c r="F49" s="309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10"/>
        <v>0</v>
      </c>
    </row>
    <row r="50" spans="1:23" ht="26.25" customHeight="1">
      <c r="A50" s="309" t="s">
        <v>336</v>
      </c>
      <c r="B50" s="309"/>
      <c r="C50" s="309"/>
      <c r="D50" s="309"/>
      <c r="E50" s="309"/>
      <c r="F50" s="309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9"/>
        <v>0</v>
      </c>
      <c r="V50" s="65">
        <v>0</v>
      </c>
      <c r="W50" s="69">
        <f t="shared" si="10"/>
        <v>0</v>
      </c>
    </row>
    <row r="51" spans="1:23" ht="22.5" customHeight="1">
      <c r="A51" s="309" t="s">
        <v>351</v>
      </c>
      <c r="B51" s="309"/>
      <c r="C51" s="309"/>
      <c r="D51" s="309"/>
      <c r="E51" s="309"/>
      <c r="F51" s="309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9"/>
        <v>0</v>
      </c>
      <c r="V51" s="65">
        <v>0</v>
      </c>
      <c r="W51" s="69">
        <f t="shared" si="10"/>
        <v>0</v>
      </c>
    </row>
    <row r="52" spans="1:23" ht="12.75">
      <c r="A52" s="309" t="s">
        <v>338</v>
      </c>
      <c r="B52" s="309"/>
      <c r="C52" s="309"/>
      <c r="D52" s="309"/>
      <c r="E52" s="309"/>
      <c r="F52" s="309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/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9"/>
        <v>0</v>
      </c>
      <c r="V52" s="65">
        <v>0</v>
      </c>
      <c r="W52" s="69">
        <f t="shared" si="10"/>
        <v>0</v>
      </c>
    </row>
    <row r="53" spans="1:23" ht="12.75">
      <c r="A53" s="309" t="s">
        <v>339</v>
      </c>
      <c r="B53" s="309"/>
      <c r="C53" s="309"/>
      <c r="D53" s="309"/>
      <c r="E53" s="309"/>
      <c r="F53" s="309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9"/>
        <v>0</v>
      </c>
      <c r="V53" s="65">
        <v>0</v>
      </c>
      <c r="W53" s="69">
        <f t="shared" si="10"/>
        <v>0</v>
      </c>
    </row>
    <row r="54" spans="1:23" ht="12.75">
      <c r="A54" s="309" t="s">
        <v>340</v>
      </c>
      <c r="B54" s="309"/>
      <c r="C54" s="309"/>
      <c r="D54" s="309"/>
      <c r="E54" s="309"/>
      <c r="F54" s="309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9"/>
        <v>0</v>
      </c>
      <c r="V54" s="65">
        <v>0</v>
      </c>
      <c r="W54" s="69">
        <f t="shared" si="10"/>
        <v>0</v>
      </c>
    </row>
    <row r="55" spans="1:23" ht="12.75">
      <c r="A55" s="309" t="s">
        <v>341</v>
      </c>
      <c r="B55" s="309"/>
      <c r="C55" s="309"/>
      <c r="D55" s="309"/>
      <c r="E55" s="309"/>
      <c r="F55" s="309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  <c r="T55" s="65"/>
      <c r="U55" s="69">
        <f t="shared" si="9"/>
        <v>0</v>
      </c>
      <c r="V55" s="65"/>
      <c r="W55" s="69">
        <f t="shared" si="10"/>
        <v>0</v>
      </c>
    </row>
    <row r="56" spans="1:23" ht="12.75">
      <c r="A56" s="309" t="s">
        <v>342</v>
      </c>
      <c r="B56" s="309"/>
      <c r="C56" s="309"/>
      <c r="D56" s="309"/>
      <c r="E56" s="309"/>
      <c r="F56" s="309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9"/>
        <v>0</v>
      </c>
      <c r="V56" s="65">
        <v>0</v>
      </c>
      <c r="W56" s="69">
        <f t="shared" si="10"/>
        <v>0</v>
      </c>
    </row>
    <row r="57" spans="1:23" ht="25.5" customHeight="1">
      <c r="A57" s="310" t="s">
        <v>379</v>
      </c>
      <c r="B57" s="310"/>
      <c r="C57" s="310"/>
      <c r="D57" s="310"/>
      <c r="E57" s="310"/>
      <c r="F57" s="310"/>
      <c r="G57" s="9">
        <v>49</v>
      </c>
      <c r="H57" s="70">
        <f>SUM(H38:H56)</f>
        <v>0</v>
      </c>
      <c r="I57" s="70">
        <f aca="true" t="shared" si="11" ref="I57:W57">SUM(I38:I56)</f>
        <v>0</v>
      </c>
      <c r="J57" s="70">
        <f t="shared" si="11"/>
        <v>0</v>
      </c>
      <c r="K57" s="70">
        <f t="shared" si="11"/>
        <v>0</v>
      </c>
      <c r="L57" s="70">
        <f t="shared" si="11"/>
        <v>0</v>
      </c>
      <c r="M57" s="70">
        <f t="shared" si="11"/>
        <v>0</v>
      </c>
      <c r="N57" s="70">
        <f t="shared" si="11"/>
        <v>0</v>
      </c>
      <c r="O57" s="70">
        <f t="shared" si="11"/>
        <v>0</v>
      </c>
      <c r="P57" s="70">
        <f t="shared" si="11"/>
        <v>0</v>
      </c>
      <c r="Q57" s="70">
        <f t="shared" si="11"/>
        <v>0</v>
      </c>
      <c r="R57" s="70">
        <f t="shared" si="11"/>
        <v>0</v>
      </c>
      <c r="S57" s="70">
        <f t="shared" si="11"/>
        <v>0</v>
      </c>
      <c r="T57" s="70">
        <f t="shared" si="11"/>
        <v>0</v>
      </c>
      <c r="U57" s="70">
        <f t="shared" si="11"/>
        <v>0</v>
      </c>
      <c r="V57" s="70">
        <f t="shared" si="11"/>
        <v>0</v>
      </c>
      <c r="W57" s="70">
        <f t="shared" si="11"/>
        <v>0</v>
      </c>
    </row>
    <row r="58" spans="1:23" ht="12.75">
      <c r="A58" s="311" t="s">
        <v>343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</row>
    <row r="59" spans="1:23" ht="31.5" customHeight="1">
      <c r="A59" s="307" t="s">
        <v>352</v>
      </c>
      <c r="B59" s="307"/>
      <c r="C59" s="307"/>
      <c r="D59" s="307"/>
      <c r="E59" s="307"/>
      <c r="F59" s="307"/>
      <c r="G59" s="6">
        <v>50</v>
      </c>
      <c r="H59" s="69">
        <f>SUM(H40:H48)</f>
        <v>0</v>
      </c>
      <c r="I59" s="69">
        <f aca="true" t="shared" si="12" ref="I59:W59">SUM(I40:I48)</f>
        <v>0</v>
      </c>
      <c r="J59" s="69">
        <f t="shared" si="12"/>
        <v>0</v>
      </c>
      <c r="K59" s="69">
        <f t="shared" si="12"/>
        <v>0</v>
      </c>
      <c r="L59" s="69">
        <f t="shared" si="12"/>
        <v>0</v>
      </c>
      <c r="M59" s="69">
        <f t="shared" si="12"/>
        <v>0</v>
      </c>
      <c r="N59" s="69">
        <f t="shared" si="12"/>
        <v>0</v>
      </c>
      <c r="O59" s="69">
        <f t="shared" si="12"/>
        <v>0</v>
      </c>
      <c r="P59" s="69">
        <f t="shared" si="12"/>
        <v>0</v>
      </c>
      <c r="Q59" s="69">
        <f t="shared" si="12"/>
        <v>0</v>
      </c>
      <c r="R59" s="69">
        <f t="shared" si="12"/>
        <v>0</v>
      </c>
      <c r="S59" s="69">
        <f t="shared" si="12"/>
        <v>0</v>
      </c>
      <c r="T59" s="69">
        <f t="shared" si="12"/>
        <v>0</v>
      </c>
      <c r="U59" s="69">
        <f t="shared" si="12"/>
        <v>0</v>
      </c>
      <c r="V59" s="69">
        <f t="shared" si="12"/>
        <v>0</v>
      </c>
      <c r="W59" s="69">
        <f t="shared" si="12"/>
        <v>0</v>
      </c>
    </row>
    <row r="60" spans="1:23" ht="27.75" customHeight="1">
      <c r="A60" s="307" t="s">
        <v>353</v>
      </c>
      <c r="B60" s="307"/>
      <c r="C60" s="307"/>
      <c r="D60" s="307"/>
      <c r="E60" s="307"/>
      <c r="F60" s="307"/>
      <c r="G60" s="6">
        <v>51</v>
      </c>
      <c r="H60" s="69">
        <f>H39+H59</f>
        <v>0</v>
      </c>
      <c r="I60" s="69">
        <f aca="true" t="shared" si="13" ref="I60:W60">I39+I59</f>
        <v>0</v>
      </c>
      <c r="J60" s="69">
        <f t="shared" si="13"/>
        <v>0</v>
      </c>
      <c r="K60" s="69">
        <f t="shared" si="13"/>
        <v>0</v>
      </c>
      <c r="L60" s="69">
        <f t="shared" si="13"/>
        <v>0</v>
      </c>
      <c r="M60" s="69">
        <f t="shared" si="13"/>
        <v>0</v>
      </c>
      <c r="N60" s="69">
        <f t="shared" si="13"/>
        <v>0</v>
      </c>
      <c r="O60" s="69">
        <f t="shared" si="13"/>
        <v>0</v>
      </c>
      <c r="P60" s="69">
        <f t="shared" si="13"/>
        <v>0</v>
      </c>
      <c r="Q60" s="69">
        <f t="shared" si="13"/>
        <v>0</v>
      </c>
      <c r="R60" s="69">
        <f t="shared" si="13"/>
        <v>0</v>
      </c>
      <c r="S60" s="69">
        <f t="shared" si="13"/>
        <v>0</v>
      </c>
      <c r="T60" s="69">
        <f t="shared" si="13"/>
        <v>0</v>
      </c>
      <c r="U60" s="69">
        <f t="shared" si="13"/>
        <v>0</v>
      </c>
      <c r="V60" s="69">
        <f t="shared" si="13"/>
        <v>0</v>
      </c>
      <c r="W60" s="69">
        <f t="shared" si="13"/>
        <v>0</v>
      </c>
    </row>
    <row r="61" spans="1:23" ht="29.25" customHeight="1">
      <c r="A61" s="308" t="s">
        <v>354</v>
      </c>
      <c r="B61" s="308"/>
      <c r="C61" s="308"/>
      <c r="D61" s="308"/>
      <c r="E61" s="308"/>
      <c r="F61" s="308"/>
      <c r="G61" s="9">
        <v>52</v>
      </c>
      <c r="H61" s="70">
        <f>SUM(H49:H56)</f>
        <v>0</v>
      </c>
      <c r="I61" s="70">
        <f aca="true" t="shared" si="14" ref="I61:W61">SUM(I49:I56)</f>
        <v>0</v>
      </c>
      <c r="J61" s="70">
        <f t="shared" si="14"/>
        <v>0</v>
      </c>
      <c r="K61" s="70">
        <f t="shared" si="14"/>
        <v>0</v>
      </c>
      <c r="L61" s="70">
        <f t="shared" si="14"/>
        <v>0</v>
      </c>
      <c r="M61" s="70">
        <f t="shared" si="14"/>
        <v>0</v>
      </c>
      <c r="N61" s="70">
        <f t="shared" si="14"/>
        <v>0</v>
      </c>
      <c r="O61" s="70">
        <f t="shared" si="14"/>
        <v>0</v>
      </c>
      <c r="P61" s="70">
        <f t="shared" si="14"/>
        <v>0</v>
      </c>
      <c r="Q61" s="70">
        <f t="shared" si="14"/>
        <v>0</v>
      </c>
      <c r="R61" s="70">
        <f t="shared" si="14"/>
        <v>0</v>
      </c>
      <c r="S61" s="70">
        <f t="shared" si="14"/>
        <v>0</v>
      </c>
      <c r="T61" s="70">
        <f t="shared" si="14"/>
        <v>0</v>
      </c>
      <c r="U61" s="70">
        <f t="shared" si="14"/>
        <v>0</v>
      </c>
      <c r="V61" s="70">
        <f t="shared" si="14"/>
        <v>0</v>
      </c>
      <c r="W61" s="70">
        <f t="shared" si="14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  <mergeCell ref="W3:W4"/>
    <mergeCell ref="A5:F5"/>
    <mergeCell ref="A6:W6"/>
    <mergeCell ref="A7:F7"/>
    <mergeCell ref="A11:F11"/>
    <mergeCell ref="A12:F12"/>
    <mergeCell ref="A25:F25"/>
    <mergeCell ref="A26:F26"/>
    <mergeCell ref="A27:F27"/>
    <mergeCell ref="A28:F28"/>
    <mergeCell ref="A37:F37"/>
    <mergeCell ref="V3:V4"/>
    <mergeCell ref="A23:F23"/>
    <mergeCell ref="A13:F13"/>
    <mergeCell ref="A14:F14"/>
    <mergeCell ref="A15:F15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60:F60"/>
    <mergeCell ref="A61:F61"/>
    <mergeCell ref="A54:F54"/>
    <mergeCell ref="A55:F55"/>
    <mergeCell ref="A56:F56"/>
    <mergeCell ref="A57:F57"/>
    <mergeCell ref="A58:W58"/>
    <mergeCell ref="A59:F59"/>
  </mergeCells>
  <conditionalFormatting sqref="H7:T7">
    <cfRule type="cellIs" priority="8" dxfId="0" operator="notEqual" stopIfTrue="1">
      <formula>ROUND(H7,0)</formula>
    </cfRule>
  </conditionalFormatting>
  <conditionalFormatting sqref="V7">
    <cfRule type="cellIs" priority="7" dxfId="0" operator="notEqual" stopIfTrue="1">
      <formula>ROUND(V7,0)</formula>
    </cfRule>
  </conditionalFormatting>
  <conditionalFormatting sqref="T11">
    <cfRule type="cellIs" priority="6" dxfId="0" operator="notEqual" stopIfTrue="1">
      <formula>ROUND(T11,0)</formula>
    </cfRule>
  </conditionalFormatting>
  <conditionalFormatting sqref="P14">
    <cfRule type="cellIs" priority="5" dxfId="0" operator="notEqual" stopIfTrue="1">
      <formula>ROUND(P14,0)</formula>
    </cfRule>
  </conditionalFormatting>
  <conditionalFormatting sqref="P20">
    <cfRule type="cellIs" priority="4" dxfId="0" operator="notEqual" stopIfTrue="1">
      <formula>ROUND(P20,0)</formula>
    </cfRule>
  </conditionalFormatting>
  <conditionalFormatting sqref="I24:I26 S25:T28 N27 K27:L27 L24">
    <cfRule type="cellIs" priority="3" dxfId="0" operator="notEqual" stopIfTrue="1">
      <formula>ROUND(I24,0)</formula>
    </cfRule>
  </conditionalFormatting>
  <conditionalFormatting sqref="L25:L26">
    <cfRule type="cellIs" priority="2" dxfId="0" operator="notEqual" stopIfTrue="1">
      <formula>ROUND(L25,0)</formula>
    </cfRule>
  </conditionalFormatting>
  <conditionalFormatting sqref="H35:T35">
    <cfRule type="cellIs" priority="1" dxfId="0" operator="notEqual" stopIfTrue="1">
      <formula>ROUND(H35,0)</formula>
    </cfRule>
  </conditionalFormatting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3"/>
  <rowBreaks count="1" manualBreakCount="1">
    <brk id="61" max="2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40"/>
    </sheetView>
  </sheetViews>
  <sheetFormatPr defaultColWidth="9.140625" defaultRowHeight="12.75"/>
  <sheetData>
    <row r="1" spans="1:9" ht="12.75">
      <c r="A1" s="337" t="s">
        <v>446</v>
      </c>
      <c r="B1" s="338"/>
      <c r="C1" s="338"/>
      <c r="D1" s="338"/>
      <c r="E1" s="338"/>
      <c r="F1" s="338"/>
      <c r="G1" s="338"/>
      <c r="H1" s="338"/>
      <c r="I1" s="338"/>
    </row>
    <row r="2" spans="1:9" ht="12.75">
      <c r="A2" s="338"/>
      <c r="B2" s="338"/>
      <c r="C2" s="338"/>
      <c r="D2" s="338"/>
      <c r="E2" s="338"/>
      <c r="F2" s="338"/>
      <c r="G2" s="338"/>
      <c r="H2" s="338"/>
      <c r="I2" s="338"/>
    </row>
    <row r="3" spans="1:9" ht="12.75">
      <c r="A3" s="338"/>
      <c r="B3" s="338"/>
      <c r="C3" s="338"/>
      <c r="D3" s="338"/>
      <c r="E3" s="338"/>
      <c r="F3" s="338"/>
      <c r="G3" s="338"/>
      <c r="H3" s="338"/>
      <c r="I3" s="338"/>
    </row>
    <row r="4" spans="1:9" ht="12.75">
      <c r="A4" s="338"/>
      <c r="B4" s="338"/>
      <c r="C4" s="338"/>
      <c r="D4" s="338"/>
      <c r="E4" s="338"/>
      <c r="F4" s="338"/>
      <c r="G4" s="338"/>
      <c r="H4" s="338"/>
      <c r="I4" s="338"/>
    </row>
    <row r="5" spans="1:9" ht="12.75">
      <c r="A5" s="338"/>
      <c r="B5" s="338"/>
      <c r="C5" s="338"/>
      <c r="D5" s="338"/>
      <c r="E5" s="338"/>
      <c r="F5" s="338"/>
      <c r="G5" s="338"/>
      <c r="H5" s="338"/>
      <c r="I5" s="338"/>
    </row>
    <row r="6" spans="1:9" ht="12.75">
      <c r="A6" s="338"/>
      <c r="B6" s="338"/>
      <c r="C6" s="338"/>
      <c r="D6" s="338"/>
      <c r="E6" s="338"/>
      <c r="F6" s="338"/>
      <c r="G6" s="338"/>
      <c r="H6" s="338"/>
      <c r="I6" s="338"/>
    </row>
    <row r="7" spans="1:9" ht="12.75">
      <c r="A7" s="338"/>
      <c r="B7" s="338"/>
      <c r="C7" s="338"/>
      <c r="D7" s="338"/>
      <c r="E7" s="338"/>
      <c r="F7" s="338"/>
      <c r="G7" s="338"/>
      <c r="H7" s="338"/>
      <c r="I7" s="338"/>
    </row>
    <row r="8" spans="1:9" ht="12.75">
      <c r="A8" s="338"/>
      <c r="B8" s="338"/>
      <c r="C8" s="338"/>
      <c r="D8" s="338"/>
      <c r="E8" s="338"/>
      <c r="F8" s="338"/>
      <c r="G8" s="338"/>
      <c r="H8" s="338"/>
      <c r="I8" s="338"/>
    </row>
    <row r="9" spans="1:9" ht="12.75">
      <c r="A9" s="338"/>
      <c r="B9" s="338"/>
      <c r="C9" s="338"/>
      <c r="D9" s="338"/>
      <c r="E9" s="338"/>
      <c r="F9" s="338"/>
      <c r="G9" s="338"/>
      <c r="H9" s="338"/>
      <c r="I9" s="338"/>
    </row>
    <row r="10" spans="1:9" ht="12.75">
      <c r="A10" s="338"/>
      <c r="B10" s="338"/>
      <c r="C10" s="338"/>
      <c r="D10" s="338"/>
      <c r="E10" s="338"/>
      <c r="F10" s="338"/>
      <c r="G10" s="338"/>
      <c r="H10" s="338"/>
      <c r="I10" s="338"/>
    </row>
    <row r="11" spans="1:9" ht="12.75">
      <c r="A11" s="338"/>
      <c r="B11" s="338"/>
      <c r="C11" s="338"/>
      <c r="D11" s="338"/>
      <c r="E11" s="338"/>
      <c r="F11" s="338"/>
      <c r="G11" s="338"/>
      <c r="H11" s="338"/>
      <c r="I11" s="338"/>
    </row>
    <row r="12" spans="1:9" ht="12.75">
      <c r="A12" s="338"/>
      <c r="B12" s="338"/>
      <c r="C12" s="338"/>
      <c r="D12" s="338"/>
      <c r="E12" s="338"/>
      <c r="F12" s="338"/>
      <c r="G12" s="338"/>
      <c r="H12" s="338"/>
      <c r="I12" s="338"/>
    </row>
    <row r="13" spans="1:9" ht="12.75">
      <c r="A13" s="338"/>
      <c r="B13" s="338"/>
      <c r="C13" s="338"/>
      <c r="D13" s="338"/>
      <c r="E13" s="338"/>
      <c r="F13" s="338"/>
      <c r="G13" s="338"/>
      <c r="H13" s="338"/>
      <c r="I13" s="338"/>
    </row>
    <row r="14" spans="1:9" ht="12.75">
      <c r="A14" s="338"/>
      <c r="B14" s="338"/>
      <c r="C14" s="338"/>
      <c r="D14" s="338"/>
      <c r="E14" s="338"/>
      <c r="F14" s="338"/>
      <c r="G14" s="338"/>
      <c r="H14" s="338"/>
      <c r="I14" s="338"/>
    </row>
    <row r="15" spans="1:9" ht="12.75">
      <c r="A15" s="338"/>
      <c r="B15" s="338"/>
      <c r="C15" s="338"/>
      <c r="D15" s="338"/>
      <c r="E15" s="338"/>
      <c r="F15" s="338"/>
      <c r="G15" s="338"/>
      <c r="H15" s="338"/>
      <c r="I15" s="338"/>
    </row>
    <row r="16" spans="1:9" ht="12.75">
      <c r="A16" s="338"/>
      <c r="B16" s="338"/>
      <c r="C16" s="338"/>
      <c r="D16" s="338"/>
      <c r="E16" s="338"/>
      <c r="F16" s="338"/>
      <c r="G16" s="338"/>
      <c r="H16" s="338"/>
      <c r="I16" s="338"/>
    </row>
    <row r="17" spans="1:9" ht="12.75">
      <c r="A17" s="338"/>
      <c r="B17" s="338"/>
      <c r="C17" s="338"/>
      <c r="D17" s="338"/>
      <c r="E17" s="338"/>
      <c r="F17" s="338"/>
      <c r="G17" s="338"/>
      <c r="H17" s="338"/>
      <c r="I17" s="338"/>
    </row>
    <row r="18" spans="1:9" ht="12.75">
      <c r="A18" s="338"/>
      <c r="B18" s="338"/>
      <c r="C18" s="338"/>
      <c r="D18" s="338"/>
      <c r="E18" s="338"/>
      <c r="F18" s="338"/>
      <c r="G18" s="338"/>
      <c r="H18" s="338"/>
      <c r="I18" s="338"/>
    </row>
    <row r="19" spans="1:9" ht="12.75">
      <c r="A19" s="338"/>
      <c r="B19" s="338"/>
      <c r="C19" s="338"/>
      <c r="D19" s="338"/>
      <c r="E19" s="338"/>
      <c r="F19" s="338"/>
      <c r="G19" s="338"/>
      <c r="H19" s="338"/>
      <c r="I19" s="338"/>
    </row>
    <row r="20" spans="1:9" ht="12.75">
      <c r="A20" s="338"/>
      <c r="B20" s="338"/>
      <c r="C20" s="338"/>
      <c r="D20" s="338"/>
      <c r="E20" s="338"/>
      <c r="F20" s="338"/>
      <c r="G20" s="338"/>
      <c r="H20" s="338"/>
      <c r="I20" s="338"/>
    </row>
    <row r="21" spans="1:9" ht="12.75">
      <c r="A21" s="338"/>
      <c r="B21" s="338"/>
      <c r="C21" s="338"/>
      <c r="D21" s="338"/>
      <c r="E21" s="338"/>
      <c r="F21" s="338"/>
      <c r="G21" s="338"/>
      <c r="H21" s="338"/>
      <c r="I21" s="338"/>
    </row>
    <row r="22" spans="1:9" ht="12.75">
      <c r="A22" s="338"/>
      <c r="B22" s="338"/>
      <c r="C22" s="338"/>
      <c r="D22" s="338"/>
      <c r="E22" s="338"/>
      <c r="F22" s="338"/>
      <c r="G22" s="338"/>
      <c r="H22" s="338"/>
      <c r="I22" s="338"/>
    </row>
    <row r="23" spans="1:9" ht="12.75">
      <c r="A23" s="338"/>
      <c r="B23" s="338"/>
      <c r="C23" s="338"/>
      <c r="D23" s="338"/>
      <c r="E23" s="338"/>
      <c r="F23" s="338"/>
      <c r="G23" s="338"/>
      <c r="H23" s="338"/>
      <c r="I23" s="338"/>
    </row>
    <row r="24" spans="1:9" ht="12.75">
      <c r="A24" s="338"/>
      <c r="B24" s="338"/>
      <c r="C24" s="338"/>
      <c r="D24" s="338"/>
      <c r="E24" s="338"/>
      <c r="F24" s="338"/>
      <c r="G24" s="338"/>
      <c r="H24" s="338"/>
      <c r="I24" s="338"/>
    </row>
    <row r="25" spans="1:9" ht="12.75">
      <c r="A25" s="338"/>
      <c r="B25" s="338"/>
      <c r="C25" s="338"/>
      <c r="D25" s="338"/>
      <c r="E25" s="338"/>
      <c r="F25" s="338"/>
      <c r="G25" s="338"/>
      <c r="H25" s="338"/>
      <c r="I25" s="338"/>
    </row>
    <row r="26" spans="1:9" ht="12.75">
      <c r="A26" s="338"/>
      <c r="B26" s="338"/>
      <c r="C26" s="338"/>
      <c r="D26" s="338"/>
      <c r="E26" s="338"/>
      <c r="F26" s="338"/>
      <c r="G26" s="338"/>
      <c r="H26" s="338"/>
      <c r="I26" s="338"/>
    </row>
    <row r="27" spans="1:9" ht="12.75">
      <c r="A27" s="338"/>
      <c r="B27" s="338"/>
      <c r="C27" s="338"/>
      <c r="D27" s="338"/>
      <c r="E27" s="338"/>
      <c r="F27" s="338"/>
      <c r="G27" s="338"/>
      <c r="H27" s="338"/>
      <c r="I27" s="338"/>
    </row>
    <row r="28" spans="1:9" ht="12.75">
      <c r="A28" s="338"/>
      <c r="B28" s="338"/>
      <c r="C28" s="338"/>
      <c r="D28" s="338"/>
      <c r="E28" s="338"/>
      <c r="F28" s="338"/>
      <c r="G28" s="338"/>
      <c r="H28" s="338"/>
      <c r="I28" s="338"/>
    </row>
    <row r="29" spans="1:9" ht="12.75">
      <c r="A29" s="338"/>
      <c r="B29" s="338"/>
      <c r="C29" s="338"/>
      <c r="D29" s="338"/>
      <c r="E29" s="338"/>
      <c r="F29" s="338"/>
      <c r="G29" s="338"/>
      <c r="H29" s="338"/>
      <c r="I29" s="338"/>
    </row>
    <row r="30" spans="1:9" ht="12.75">
      <c r="A30" s="338"/>
      <c r="B30" s="338"/>
      <c r="C30" s="338"/>
      <c r="D30" s="338"/>
      <c r="E30" s="338"/>
      <c r="F30" s="338"/>
      <c r="G30" s="338"/>
      <c r="H30" s="338"/>
      <c r="I30" s="338"/>
    </row>
    <row r="31" spans="1:9" ht="12.75">
      <c r="A31" s="338"/>
      <c r="B31" s="338"/>
      <c r="C31" s="338"/>
      <c r="D31" s="338"/>
      <c r="E31" s="338"/>
      <c r="F31" s="338"/>
      <c r="G31" s="338"/>
      <c r="H31" s="338"/>
      <c r="I31" s="338"/>
    </row>
    <row r="32" spans="1:9" ht="12.75">
      <c r="A32" s="338"/>
      <c r="B32" s="338"/>
      <c r="C32" s="338"/>
      <c r="D32" s="338"/>
      <c r="E32" s="338"/>
      <c r="F32" s="338"/>
      <c r="G32" s="338"/>
      <c r="H32" s="338"/>
      <c r="I32" s="338"/>
    </row>
    <row r="33" spans="1:9" ht="12.75">
      <c r="A33" s="338"/>
      <c r="B33" s="338"/>
      <c r="C33" s="338"/>
      <c r="D33" s="338"/>
      <c r="E33" s="338"/>
      <c r="F33" s="338"/>
      <c r="G33" s="338"/>
      <c r="H33" s="338"/>
      <c r="I33" s="338"/>
    </row>
    <row r="34" spans="1:9" ht="12.75">
      <c r="A34" s="338"/>
      <c r="B34" s="338"/>
      <c r="C34" s="338"/>
      <c r="D34" s="338"/>
      <c r="E34" s="338"/>
      <c r="F34" s="338"/>
      <c r="G34" s="338"/>
      <c r="H34" s="338"/>
      <c r="I34" s="338"/>
    </row>
    <row r="35" spans="1:9" ht="12.75">
      <c r="A35" s="338"/>
      <c r="B35" s="338"/>
      <c r="C35" s="338"/>
      <c r="D35" s="338"/>
      <c r="E35" s="338"/>
      <c r="F35" s="338"/>
      <c r="G35" s="338"/>
      <c r="H35" s="338"/>
      <c r="I35" s="338"/>
    </row>
    <row r="36" spans="1:9" ht="12.75">
      <c r="A36" s="338"/>
      <c r="B36" s="338"/>
      <c r="C36" s="338"/>
      <c r="D36" s="338"/>
      <c r="E36" s="338"/>
      <c r="F36" s="338"/>
      <c r="G36" s="338"/>
      <c r="H36" s="338"/>
      <c r="I36" s="338"/>
    </row>
    <row r="37" spans="1:9" ht="12.75">
      <c r="A37" s="338"/>
      <c r="B37" s="338"/>
      <c r="C37" s="338"/>
      <c r="D37" s="338"/>
      <c r="E37" s="338"/>
      <c r="F37" s="338"/>
      <c r="G37" s="338"/>
      <c r="H37" s="338"/>
      <c r="I37" s="338"/>
    </row>
    <row r="38" spans="1:9" ht="12.75">
      <c r="A38" s="338"/>
      <c r="B38" s="338"/>
      <c r="C38" s="338"/>
      <c r="D38" s="338"/>
      <c r="E38" s="338"/>
      <c r="F38" s="338"/>
      <c r="G38" s="338"/>
      <c r="H38" s="338"/>
      <c r="I38" s="338"/>
    </row>
    <row r="39" spans="1:9" ht="12.75">
      <c r="A39" s="338"/>
      <c r="B39" s="338"/>
      <c r="C39" s="338"/>
      <c r="D39" s="338"/>
      <c r="E39" s="338"/>
      <c r="F39" s="338"/>
      <c r="G39" s="338"/>
      <c r="H39" s="338"/>
      <c r="I39" s="338"/>
    </row>
    <row r="40" spans="1:9" ht="32.25" customHeight="1">
      <c r="A40" s="338"/>
      <c r="B40" s="338"/>
      <c r="C40" s="338"/>
      <c r="D40" s="338"/>
      <c r="E40" s="338"/>
      <c r="F40" s="338"/>
      <c r="G40" s="338"/>
      <c r="H40" s="338"/>
      <c r="I40" s="338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MIODRAG</cp:lastModifiedBy>
  <cp:lastPrinted>2019-10-29T11:50:31Z</cp:lastPrinted>
  <dcterms:created xsi:type="dcterms:W3CDTF">2008-10-17T11:51:54Z</dcterms:created>
  <dcterms:modified xsi:type="dcterms:W3CDTF">2019-10-29T12:07:20Z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