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8" yWindow="1488" windowWidth="15480" windowHeight="108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'Bilješke'!$A$1:$J$47</definedName>
    <definedName name="_xlnm.Print_Area" localSheetId="0">'OPĆI PODACI'!$A$1:$I$64</definedName>
  </definedNames>
  <calcPr calcMode="manual" fullCalcOnLoad="1"/>
</workbook>
</file>

<file path=xl/sharedStrings.xml><?xml version="1.0" encoding="utf-8"?>
<sst xmlns="http://schemas.openxmlformats.org/spreadsheetml/2006/main" count="420" uniqueCount="363">
  <si>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</si>
  <si>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</si>
  <si>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</si>
  <si>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</si>
  <si>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</si>
  <si>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</si>
  <si>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</si>
  <si>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</si>
  <si>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</si>
  <si>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</si>
  <si>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</si>
  <si>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</si>
  <si>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</si>
  <si>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</si>
  <si>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</si>
  <si>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</si>
  <si>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</si>
  <si>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</si>
  <si>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</si>
  <si>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</si>
  <si>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</si>
  <si>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</si>
  <si>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</si>
  <si>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</si>
  <si>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</si>
  <si>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</si>
  <si>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</si>
  <si>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</si>
  <si>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</si>
  <si>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</si>
  <si>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</si>
  <si>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</si>
  <si>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</si>
  <si>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</si>
  <si>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</si>
  <si>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</si>
  <si>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</si>
  <si>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</si>
  <si>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</si>
  <si>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</si>
  <si>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</si>
  <si>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</si>
  <si>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</si>
  <si>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</si>
  <si>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</si>
  <si>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</si>
  <si>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</si>
  <si>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</si>
  <si>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</si>
  <si>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</si>
  <si>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</si>
  <si>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</si>
  <si>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</si>
  <si>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</si>
  <si>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</si>
  <si>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</si>
  <si>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</si>
  <si>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</si>
  <si>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</si>
  <si>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</si>
  <si>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</si>
  <si>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</si>
  <si>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</si>
  <si>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</si>
  <si>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</si>
  <si>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</si>
  <si>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</si>
  <si>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</si>
  <si>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</si>
  <si>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</si>
  <si>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</si>
  <si>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</si>
  <si>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</si>
  <si>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</si>
  <si>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</si>
  <si>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</si>
  <si>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</si>
  <si>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</si>
  <si>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</si>
  <si>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</si>
  <si>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</si>
  <si>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</si>
  <si>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</si>
  <si>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</si>
  <si>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</si>
  <si>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</si>
  <si>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</si>
  <si>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</si>
  <si>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</si>
  <si>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</si>
  <si>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</si>
  <si>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</si>
  <si>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</si>
  <si>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</si>
  <si>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</si>
  <si>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</si>
  <si>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</si>
  <si>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</si>
  <si>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</si>
  <si>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</si>
  <si>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</si>
  <si>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</si>
  <si>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</si>
  <si>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</si>
  <si>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</si>
  <si>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</si>
  <si>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</si>
  <si>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</si>
  <si>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</si>
  <si>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</si>
  <si>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</si>
  <si>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</si>
  <si>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</si>
  <si>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</si>
  <si>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</si>
  <si>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</si>
  <si>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</si>
  <si>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</si>
  <si>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</si>
  <si>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</si>
  <si>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</si>
  <si>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</si>
  <si>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</si>
  <si>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</si>
  <si>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</si>
  <si>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</si>
  <si>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</si>
  <si>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</si>
  <si>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</si>
  <si>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</si>
  <si>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</si>
  <si>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</si>
  <si>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</si>
  <si>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</si>
  <si>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</si>
  <si>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</si>
  <si>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</si>
  <si>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</si>
  <si>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</si>
  <si>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</si>
  <si>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</si>
  <si>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</si>
  <si>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</si>
  <si>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</si>
  <si>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</si>
  <si>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</si>
  <si>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</si>
  <si>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</si>
  <si>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</si>
  <si>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</si>
  <si>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</si>
  <si>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</si>
  <si>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</si>
  <si>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</si>
  <si>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</si>
  <si>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</si>
  <si>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</si>
  <si>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</si>
  <si>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</si>
  <si>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</si>
  <si>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</si>
  <si>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</si>
  <si>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</si>
  <si>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</si>
  <si>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</si>
  <si>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</si>
  <si>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</si>
  <si>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</si>
  <si>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</si>
  <si>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</si>
  <si>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</si>
  <si>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</si>
  <si>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</si>
  <si>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</si>
  <si>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</si>
  <si>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</si>
  <si>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</si>
  <si>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</si>
  <si>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</si>
  <si>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</si>
  <si>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</si>
  <si>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</si>
  <si>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</si>
  <si>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</si>
  <si>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</si>
  <si>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</si>
  <si>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</si>
  <si>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</si>
  <si>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</si>
  <si>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</si>
  <si>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</si>
  <si>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</si>
  <si>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</si>
  <si>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</si>
  <si>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</si>
  <si>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</si>
  <si>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</si>
  <si>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</si>
  <si>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</si>
  <si>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</si>
  <si>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</si>
  <si>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</si>
  <si>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</si>
  <si>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</si>
  <si>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</si>
  <si>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</si>
  <si>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</si>
  <si>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</si>
  <si>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</si>
  <si>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</si>
  <si>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</si>
  <si>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</si>
  <si>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</si>
  <si>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</si>
  <si>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</si>
  <si>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</si>
  <si>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</si>
  <si>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</si>
  <si>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</si>
  <si>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</si>
  <si>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</si>
  <si>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</si>
  <si>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</si>
  <si>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</si>
  <si>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</si>
  <si>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</si>
  <si>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</si>
  <si>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</si>
  <si>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</si>
  <si>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</si>
  <si>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</si>
  <si>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</si>
  <si>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</si>
  <si>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</si>
  <si>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</si>
  <si>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</si>
  <si>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</si>
  <si>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</si>
  <si>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</si>
  <si>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</si>
  <si>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</si>
  <si>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</si>
  <si>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</si>
  <si>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</si>
  <si>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</si>
  <si>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</si>
  <si>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</si>
  <si>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</si>
  <si>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</si>
  <si>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</si>
  <si>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</si>
  <si>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</si>
  <si>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</si>
  <si>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</si>
  <si>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</si>
  <si>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</si>
  <si>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</si>
  <si>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</si>
  <si>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</si>
  <si>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</si>
  <si>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</si>
  <si>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</si>
  <si>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</si>
  <si>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</si>
  <si>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</si>
  <si>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</si>
  <si>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</si>
  <si>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</si>
  <si>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</si>
  <si>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</si>
  <si>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</si>
  <si>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</si>
  <si>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</si>
  <si>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</si>
  <si>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</si>
  <si>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</si>
  <si>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</si>
  <si>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</si>
  <si>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</si>
  <si>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</si>
  <si>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</si>
  <si>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</si>
  <si>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</si>
  <si>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</si>
  <si>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</si>
  <si>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</si>
  <si>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</si>
  <si>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</si>
  <si>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</si>
  <si>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</si>
  <si>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</si>
  <si>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</si>
  <si>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</si>
  <si>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</si>
  <si>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</si>
  <si>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</si>
  <si>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</si>
  <si>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</si>
  <si>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</si>
  <si>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</si>
  <si>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</si>
  <si>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</si>
  <si>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</si>
  <si>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</si>
  <si>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</si>
  <si>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</si>
  <si>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</si>
  <si>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</si>
  <si>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</si>
  <si>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</si>
  <si>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</si>
  <si>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</si>
  <si>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03040135</t>
  </si>
  <si>
    <t>040031685</t>
  </si>
  <si>
    <t>84596290185</t>
  </si>
  <si>
    <t>MALI LOŠINJ</t>
  </si>
  <si>
    <t>DA</t>
  </si>
  <si>
    <t>PRIMORSKO-GORANSKA</t>
  </si>
  <si>
    <t>5020</t>
  </si>
  <si>
    <t>LOŠINJSKA PLOVIDBA BRODOGRADILIŠTE d.o.o.</t>
  </si>
  <si>
    <t>03040143</t>
  </si>
  <si>
    <t>LOŠINJSKA PLOVIDBA TURIZAM d.o.o.</t>
  </si>
  <si>
    <t>03040160</t>
  </si>
  <si>
    <t>MORUS ALBA d.o.o.</t>
  </si>
  <si>
    <t>LOŠINJSKA PLOVIDBA HOLDING DD KONSOLIDIRANI</t>
  </si>
  <si>
    <t>Obveznik: __LOŠINJSKA PLOVIDBA HOLDING D.D. KONSOLIDIRANI___________________________________________________________</t>
  </si>
  <si>
    <t>Obveznik:LOŠINJSKA PLOVIDBA HOLDING DD KONSOLIDIRANI</t>
  </si>
  <si>
    <t>miodrag.klickovic@losini.hr</t>
  </si>
  <si>
    <t>MIODRAG KLIČKOVIĆ</t>
  </si>
  <si>
    <t>051750267</t>
  </si>
  <si>
    <t>051231811</t>
  </si>
  <si>
    <t>miodrag.klickovic@losinia.hr</t>
  </si>
  <si>
    <t xml:space="preserve">   2. Novčani izdaci za stjecanje vlasničkih i dužničkih financijskih instrumenata</t>
  </si>
  <si>
    <t xml:space="preserve">     3. Dio prihoda od produženih poduzetnika i sudjelujućih interesa</t>
  </si>
  <si>
    <t>DALSINIA d.o.o.</t>
  </si>
  <si>
    <t>04091612</t>
  </si>
  <si>
    <t>01282166</t>
  </si>
  <si>
    <t>LOŠINJSKIH BRODOGRADITELJA 47</t>
  </si>
  <si>
    <t>ASPARAGUS d.o.o.</t>
  </si>
  <si>
    <t>ARCTURUS d.o.o.</t>
  </si>
  <si>
    <t>01256939</t>
  </si>
  <si>
    <t>01282158</t>
  </si>
  <si>
    <t>1. Financijski izvještaji (bilanca, račun dobiti i gubitka, izvještaj o novčanom tijeku, izvještaj o promjenama</t>
  </si>
  <si>
    <t xml:space="preserve">  kapitala i bilješke uz financijske izvještaje)</t>
  </si>
  <si>
    <t>2. Međuizvještaj poslovodstva</t>
  </si>
  <si>
    <t>3. Izjavu osoba odgovornih za sastavljanje izvještaja izdavatelja.</t>
  </si>
  <si>
    <t>stanje na dan:</t>
  </si>
  <si>
    <t>stanje na dan</t>
  </si>
  <si>
    <t xml:space="preserve">LOŠINJSKA PLOVIDBA HOLDING DD KONSOLIDIRANI </t>
  </si>
  <si>
    <t>U promatranom razdoblju društvo nije obavilo podjelu dionica</t>
  </si>
  <si>
    <t>Postoji više sudskih postupaka i neizvjesnih potraživanja koja se pokušavaju riješiti.</t>
  </si>
  <si>
    <t>U odnosu na plan, prihodi su umanjeni.</t>
  </si>
  <si>
    <t>Djelatnost je popravak brodova, turizam i ugostiteljstvo.</t>
  </si>
  <si>
    <t>Gubitak je ostvaren zbog gore navedenih razloga.</t>
  </si>
  <si>
    <t>Nije bilo promjena računovodstvenih politika u promatranom razdoblju.</t>
  </si>
  <si>
    <t>Negativno rješenje sudskih sporova, može djelomično otežati poslovanje.</t>
  </si>
  <si>
    <t>MARINA BRAJKOVIĆ</t>
  </si>
  <si>
    <t>stanje na dan 31.03.2019.</t>
  </si>
  <si>
    <t>Bilješke uz nerevidirane fin.izvještaje Lošinjske plovidbe Holding d.d. Konsolidirani 31.03.2019.</t>
  </si>
  <si>
    <t>Društvo je ostvarilo kosolidirani gubitak u iznosu od 4.907.754 kn</t>
  </si>
  <si>
    <t>Imateljima kapitala matice pripisan je gubitak u iznosu od 4.934.485 kn.</t>
  </si>
  <si>
    <t>u iznosu od 2.433.471 kn.</t>
  </si>
  <si>
    <t xml:space="preserve">Konsolidirano Brodogradilište je ostvarilo gubitak u iznosu od 2.239.512 kn, dok je Turizam ostvario gubitak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</si>
</sst>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14" fontId="2" fillId="0" borderId="0" xfId="58" applyNumberFormat="1" applyFont="1" applyFill="1" applyBorder="1" applyAlignment="1" applyProtection="1">
      <alignment horizontal="left" vertical="center"/>
      <protection hidden="1"/>
    </xf>
    <xf numFmtId="0" fontId="9" fillId="0" borderId="0" xfId="62" applyFont="1" applyFill="1" applyBorder="1" applyAlignment="1">
      <alignment horizontal="center" vertical="center" wrapText="1"/>
      <protection/>
    </xf>
    <xf numFmtId="0" fontId="18" fillId="0" borderId="0" xfId="62" applyFont="1" applyBorder="1" applyAlignment="1">
      <alignment vertical="top"/>
      <protection/>
    </xf>
    <xf numFmtId="0" fontId="16" fillId="0" borderId="0" xfId="57" applyFont="1" applyBorder="1" applyAlignment="1" applyProtection="1">
      <alignment vertical="center"/>
      <protection hidden="1"/>
    </xf>
    <xf numFmtId="0" fontId="9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32" borderId="28" xfId="58" applyFont="1" applyFill="1" applyBorder="1" applyAlignment="1" applyProtection="1">
      <alignment horizontal="center" vertical="center"/>
      <protection hidden="1" locked="0"/>
    </xf>
    <xf numFmtId="0" fontId="3" fillId="0" borderId="25" xfId="58" applyFont="1" applyBorder="1" applyAlignment="1">
      <alignment horizontal="center"/>
      <protection/>
    </xf>
    <xf numFmtId="0" fontId="3" fillId="0" borderId="29" xfId="58" applyFont="1" applyBorder="1" applyAlignment="1">
      <alignment horizont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9" fillId="0" borderId="0" xfId="62" applyFont="1" applyAlignment="1">
      <alignment/>
      <protection/>
    </xf>
    <xf numFmtId="0" fontId="13" fillId="0" borderId="0" xfId="62" applyFont="1" applyAlignment="1">
      <alignment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odrag.klickovic@losinia.hr" TargetMode="External" /><Relationship Id="rId2" Type="http://schemas.openxmlformats.org/officeDocument/2006/relationships/hyperlink" Target="http://www.jadranka.arbula@losinjplov.com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view="pageBreakPreview" zoomScale="110" zoomScaleSheetLayoutView="110" zoomScalePageLayoutView="0" workbookViewId="0" topLeftCell="A31">
      <selection activeCell="I25" sqref="I25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">
      <c r="A1" s="165" t="s">
        <v>253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20" t="s">
        <v>346</v>
      </c>
      <c r="B2" s="121"/>
      <c r="C2" s="121"/>
      <c r="D2" s="122"/>
      <c r="E2" s="24">
        <v>43466</v>
      </c>
      <c r="F2" s="25"/>
      <c r="G2" s="116" t="s">
        <v>254</v>
      </c>
      <c r="H2" s="24">
        <v>43555</v>
      </c>
      <c r="I2" s="26"/>
      <c r="J2" s="22"/>
      <c r="K2" s="22"/>
      <c r="L2" s="22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2"/>
      <c r="K3" s="22"/>
      <c r="L3" s="22"/>
    </row>
    <row r="4" spans="1:12" ht="15">
      <c r="A4" s="123" t="s">
        <v>255</v>
      </c>
      <c r="B4" s="123"/>
      <c r="C4" s="123"/>
      <c r="D4" s="123"/>
      <c r="E4" s="123"/>
      <c r="F4" s="123"/>
      <c r="G4" s="123"/>
      <c r="H4" s="123"/>
      <c r="I4" s="123"/>
      <c r="J4" s="22"/>
      <c r="K4" s="22"/>
      <c r="L4" s="22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2"/>
      <c r="K5" s="22"/>
      <c r="L5" s="22"/>
    </row>
    <row r="6" spans="1:12" ht="12.75">
      <c r="A6" s="124" t="s">
        <v>256</v>
      </c>
      <c r="B6" s="125"/>
      <c r="C6" s="126" t="s">
        <v>312</v>
      </c>
      <c r="D6" s="127"/>
      <c r="E6" s="128"/>
      <c r="F6" s="128"/>
      <c r="G6" s="128"/>
      <c r="H6" s="128"/>
      <c r="I6" s="38"/>
      <c r="J6" s="22"/>
      <c r="K6" s="22"/>
      <c r="L6" s="22"/>
    </row>
    <row r="7" spans="1:12" ht="12.75">
      <c r="A7" s="39"/>
      <c r="B7" s="39"/>
      <c r="C7" s="30"/>
      <c r="D7" s="30"/>
      <c r="E7" s="128"/>
      <c r="F7" s="128"/>
      <c r="G7" s="128"/>
      <c r="H7" s="128"/>
      <c r="I7" s="38"/>
      <c r="J7" s="22"/>
      <c r="K7" s="22"/>
      <c r="L7" s="22"/>
    </row>
    <row r="8" spans="1:12" ht="12.75">
      <c r="A8" s="129" t="s">
        <v>257</v>
      </c>
      <c r="B8" s="130"/>
      <c r="C8" s="126" t="s">
        <v>313</v>
      </c>
      <c r="D8" s="127"/>
      <c r="E8" s="128"/>
      <c r="F8" s="128"/>
      <c r="G8" s="128"/>
      <c r="H8" s="128"/>
      <c r="I8" s="31"/>
      <c r="J8" s="22"/>
      <c r="K8" s="22"/>
      <c r="L8" s="22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2"/>
      <c r="K9" s="22"/>
      <c r="L9" s="22"/>
    </row>
    <row r="10" spans="1:12" ht="12.75">
      <c r="A10" s="134" t="s">
        <v>258</v>
      </c>
      <c r="B10" s="135"/>
      <c r="C10" s="126" t="s">
        <v>314</v>
      </c>
      <c r="D10" s="127"/>
      <c r="E10" s="30"/>
      <c r="F10" s="30"/>
      <c r="G10" s="30"/>
      <c r="H10" s="30"/>
      <c r="I10" s="30"/>
      <c r="J10" s="22"/>
      <c r="K10" s="22"/>
      <c r="L10" s="22"/>
    </row>
    <row r="11" spans="1:12" ht="12.75">
      <c r="A11" s="136"/>
      <c r="B11" s="136"/>
      <c r="C11" s="30"/>
      <c r="D11" s="30"/>
      <c r="E11" s="30"/>
      <c r="F11" s="30"/>
      <c r="G11" s="30"/>
      <c r="H11" s="30"/>
      <c r="I11" s="30"/>
      <c r="J11" s="22"/>
      <c r="K11" s="22"/>
      <c r="L11" s="22"/>
    </row>
    <row r="12" spans="1:12" ht="12.75">
      <c r="A12" s="124" t="s">
        <v>259</v>
      </c>
      <c r="B12" s="125"/>
      <c r="C12" s="131" t="s">
        <v>348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2"/>
      <c r="K13" s="22"/>
      <c r="L13" s="22"/>
    </row>
    <row r="14" spans="1:12" ht="12.75">
      <c r="A14" s="124" t="s">
        <v>260</v>
      </c>
      <c r="B14" s="125"/>
      <c r="C14" s="137">
        <v>51550</v>
      </c>
      <c r="D14" s="138"/>
      <c r="E14" s="30"/>
      <c r="F14" s="131" t="s">
        <v>315</v>
      </c>
      <c r="G14" s="132"/>
      <c r="H14" s="132"/>
      <c r="I14" s="133"/>
      <c r="J14" s="22"/>
      <c r="K14" s="22"/>
      <c r="L14" s="22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2"/>
      <c r="K15" s="22"/>
      <c r="L15" s="22"/>
    </row>
    <row r="16" spans="1:12" ht="12.75">
      <c r="A16" s="124" t="s">
        <v>261</v>
      </c>
      <c r="B16" s="125"/>
      <c r="C16" s="131" t="s">
        <v>337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2"/>
      <c r="K17" s="22"/>
      <c r="L17" s="22"/>
    </row>
    <row r="18" spans="1:12" ht="12.75">
      <c r="A18" s="124" t="s">
        <v>262</v>
      </c>
      <c r="B18" s="125"/>
      <c r="C18" s="143" t="s">
        <v>331</v>
      </c>
      <c r="D18" s="144"/>
      <c r="E18" s="144"/>
      <c r="F18" s="144"/>
      <c r="G18" s="144"/>
      <c r="H18" s="144"/>
      <c r="I18" s="145"/>
      <c r="J18" s="22"/>
      <c r="K18" s="22"/>
      <c r="L18" s="22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2"/>
      <c r="K19" s="22"/>
      <c r="L19" s="22"/>
    </row>
    <row r="20" spans="1:12" ht="12.75">
      <c r="A20" s="124" t="s">
        <v>263</v>
      </c>
      <c r="B20" s="125"/>
      <c r="C20" s="143"/>
      <c r="D20" s="144"/>
      <c r="E20" s="144"/>
      <c r="F20" s="144"/>
      <c r="G20" s="144"/>
      <c r="H20" s="144"/>
      <c r="I20" s="145"/>
      <c r="J20" s="22"/>
      <c r="K20" s="22"/>
      <c r="L20" s="22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2"/>
      <c r="K21" s="22"/>
      <c r="L21" s="22"/>
    </row>
    <row r="22" spans="1:12" ht="12.75">
      <c r="A22" s="124" t="s">
        <v>264</v>
      </c>
      <c r="B22" s="125"/>
      <c r="C22" s="43">
        <v>252</v>
      </c>
      <c r="D22" s="131" t="s">
        <v>315</v>
      </c>
      <c r="E22" s="139"/>
      <c r="F22" s="140"/>
      <c r="G22" s="141"/>
      <c r="H22" s="142"/>
      <c r="I22" s="45"/>
      <c r="J22" s="22"/>
      <c r="K22" s="22"/>
      <c r="L22" s="22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2"/>
      <c r="K23" s="22"/>
      <c r="L23" s="22"/>
    </row>
    <row r="24" spans="1:12" ht="12.75">
      <c r="A24" s="124" t="s">
        <v>265</v>
      </c>
      <c r="B24" s="125"/>
      <c r="C24" s="43">
        <v>8</v>
      </c>
      <c r="D24" s="131" t="s">
        <v>317</v>
      </c>
      <c r="E24" s="139"/>
      <c r="F24" s="139"/>
      <c r="G24" s="140"/>
      <c r="H24" s="37" t="s">
        <v>266</v>
      </c>
      <c r="I24" s="47">
        <v>174</v>
      </c>
      <c r="J24" s="22"/>
      <c r="K24" s="22"/>
      <c r="L24" s="22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267</v>
      </c>
      <c r="I25" s="42"/>
      <c r="J25" s="22"/>
      <c r="K25" s="22"/>
      <c r="L25" s="22"/>
    </row>
    <row r="26" spans="1:12" ht="12.75">
      <c r="A26" s="124" t="s">
        <v>268</v>
      </c>
      <c r="B26" s="125"/>
      <c r="C26" s="48" t="s">
        <v>316</v>
      </c>
      <c r="D26" s="49"/>
      <c r="E26" s="22"/>
      <c r="F26" s="50"/>
      <c r="G26" s="124" t="s">
        <v>269</v>
      </c>
      <c r="H26" s="125"/>
      <c r="I26" s="51" t="s">
        <v>318</v>
      </c>
      <c r="J26" s="22"/>
      <c r="K26" s="22"/>
      <c r="L26" s="22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2"/>
      <c r="K27" s="22"/>
      <c r="L27" s="22"/>
    </row>
    <row r="28" spans="1:12" ht="12.75">
      <c r="A28" s="149" t="s">
        <v>270</v>
      </c>
      <c r="B28" s="150"/>
      <c r="C28" s="151"/>
      <c r="D28" s="151"/>
      <c r="E28" s="152" t="s">
        <v>271</v>
      </c>
      <c r="F28" s="153"/>
      <c r="G28" s="153"/>
      <c r="H28" s="154" t="s">
        <v>272</v>
      </c>
      <c r="I28" s="154"/>
      <c r="J28" s="22"/>
      <c r="K28" s="22"/>
      <c r="L28" s="22"/>
    </row>
    <row r="29" spans="1:12" ht="12.75">
      <c r="A29" s="22"/>
      <c r="B29" s="22"/>
      <c r="C29" s="22"/>
      <c r="D29" s="36"/>
      <c r="E29" s="30"/>
      <c r="F29" s="30"/>
      <c r="G29" s="30"/>
      <c r="H29" s="53"/>
      <c r="I29" s="52"/>
      <c r="J29" s="22"/>
      <c r="K29" s="22"/>
      <c r="L29" s="22"/>
    </row>
    <row r="30" spans="1:12" ht="12.75">
      <c r="A30" s="131" t="s">
        <v>319</v>
      </c>
      <c r="B30" s="139"/>
      <c r="C30" s="139"/>
      <c r="D30" s="140"/>
      <c r="E30" s="146" t="s">
        <v>315</v>
      </c>
      <c r="F30" s="147"/>
      <c r="G30" s="148"/>
      <c r="H30" s="126" t="s">
        <v>320</v>
      </c>
      <c r="I30" s="127"/>
      <c r="J30" s="22"/>
      <c r="K30" s="22"/>
      <c r="L30" s="22"/>
    </row>
    <row r="31" spans="1:12" ht="12.75">
      <c r="A31" s="44"/>
      <c r="B31" s="44"/>
      <c r="C31" s="42"/>
      <c r="D31" s="155"/>
      <c r="E31" s="155"/>
      <c r="F31" s="155"/>
      <c r="G31" s="156"/>
      <c r="H31" s="30"/>
      <c r="I31" s="56"/>
      <c r="J31" s="22"/>
      <c r="K31" s="22"/>
      <c r="L31" s="22"/>
    </row>
    <row r="32" spans="1:12" ht="12.75">
      <c r="A32" s="131" t="s">
        <v>321</v>
      </c>
      <c r="B32" s="139"/>
      <c r="C32" s="139"/>
      <c r="D32" s="140"/>
      <c r="E32" s="146" t="s">
        <v>315</v>
      </c>
      <c r="F32" s="147"/>
      <c r="G32" s="148"/>
      <c r="H32" s="126" t="s">
        <v>322</v>
      </c>
      <c r="I32" s="127"/>
      <c r="J32" s="22"/>
      <c r="K32" s="22"/>
      <c r="L32" s="22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2"/>
      <c r="K33" s="22"/>
      <c r="L33" s="22"/>
    </row>
    <row r="34" spans="1:12" ht="12.75">
      <c r="A34" s="131" t="s">
        <v>323</v>
      </c>
      <c r="B34" s="139"/>
      <c r="C34" s="139"/>
      <c r="D34" s="140"/>
      <c r="E34" s="146" t="s">
        <v>315</v>
      </c>
      <c r="F34" s="147"/>
      <c r="G34" s="148"/>
      <c r="H34" s="126" t="s">
        <v>336</v>
      </c>
      <c r="I34" s="127"/>
      <c r="J34" s="22"/>
      <c r="K34" s="22"/>
      <c r="L34" s="22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2"/>
      <c r="K35" s="22"/>
      <c r="L35" s="22"/>
    </row>
    <row r="36" spans="1:12" ht="12.75">
      <c r="A36" s="131" t="s">
        <v>334</v>
      </c>
      <c r="B36" s="139"/>
      <c r="C36" s="139"/>
      <c r="D36" s="140"/>
      <c r="E36" s="146" t="s">
        <v>315</v>
      </c>
      <c r="F36" s="147"/>
      <c r="G36" s="148"/>
      <c r="H36" s="126" t="s">
        <v>335</v>
      </c>
      <c r="I36" s="127"/>
      <c r="J36" s="22"/>
      <c r="K36" s="22"/>
      <c r="L36" s="22"/>
    </row>
    <row r="37" spans="1:12" ht="12.75">
      <c r="A37" s="58"/>
      <c r="B37" s="58"/>
      <c r="C37" s="158"/>
      <c r="D37" s="159"/>
      <c r="E37" s="30"/>
      <c r="F37" s="158"/>
      <c r="G37" s="159"/>
      <c r="H37" s="30"/>
      <c r="I37" s="30"/>
      <c r="J37" s="22"/>
      <c r="K37" s="22"/>
      <c r="L37" s="22"/>
    </row>
    <row r="38" spans="1:12" ht="12.75">
      <c r="A38" s="131" t="s">
        <v>338</v>
      </c>
      <c r="B38" s="139"/>
      <c r="C38" s="139"/>
      <c r="D38" s="140"/>
      <c r="E38" s="146" t="s">
        <v>315</v>
      </c>
      <c r="F38" s="147"/>
      <c r="G38" s="148"/>
      <c r="H38" s="126" t="s">
        <v>340</v>
      </c>
      <c r="I38" s="127"/>
      <c r="J38" s="22"/>
      <c r="K38" s="22"/>
      <c r="L38" s="22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2"/>
      <c r="K39" s="22"/>
      <c r="L39" s="22"/>
    </row>
    <row r="40" spans="1:12" ht="12.75">
      <c r="A40" s="131" t="s">
        <v>339</v>
      </c>
      <c r="B40" s="139"/>
      <c r="C40" s="139"/>
      <c r="D40" s="140"/>
      <c r="E40" s="146" t="s">
        <v>315</v>
      </c>
      <c r="F40" s="147"/>
      <c r="G40" s="148"/>
      <c r="H40" s="126" t="s">
        <v>341</v>
      </c>
      <c r="I40" s="127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2"/>
      <c r="K42" s="22"/>
      <c r="L42" s="22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2"/>
      <c r="K43" s="22"/>
      <c r="L43" s="22"/>
    </row>
    <row r="44" spans="1:12" ht="12.75">
      <c r="A44" s="160" t="s">
        <v>273</v>
      </c>
      <c r="B44" s="161"/>
      <c r="C44" s="126"/>
      <c r="D44" s="127"/>
      <c r="E44" s="31"/>
      <c r="F44" s="131"/>
      <c r="G44" s="166"/>
      <c r="H44" s="166"/>
      <c r="I44" s="167"/>
      <c r="J44" s="22"/>
      <c r="K44" s="22"/>
      <c r="L44" s="22"/>
    </row>
    <row r="45" spans="1:12" ht="12.75">
      <c r="A45" s="58"/>
      <c r="B45" s="58"/>
      <c r="C45" s="158"/>
      <c r="D45" s="159"/>
      <c r="E45" s="30"/>
      <c r="F45" s="158"/>
      <c r="G45" s="168"/>
      <c r="H45" s="66"/>
      <c r="I45" s="66"/>
      <c r="J45" s="22"/>
      <c r="K45" s="22"/>
      <c r="L45" s="22"/>
    </row>
    <row r="46" spans="1:12" ht="12.75">
      <c r="A46" s="160" t="s">
        <v>274</v>
      </c>
      <c r="B46" s="161"/>
      <c r="C46" s="131" t="s">
        <v>328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39"/>
      <c r="B47" s="39"/>
      <c r="C47" s="67" t="s">
        <v>275</v>
      </c>
      <c r="D47" s="31"/>
      <c r="E47" s="31"/>
      <c r="F47" s="31"/>
      <c r="G47" s="31"/>
      <c r="H47" s="31"/>
      <c r="I47" s="31"/>
      <c r="J47" s="22"/>
      <c r="K47" s="22"/>
      <c r="L47" s="22"/>
    </row>
    <row r="48" spans="1:12" ht="12.75">
      <c r="A48" s="160" t="s">
        <v>276</v>
      </c>
      <c r="B48" s="161"/>
      <c r="C48" s="162" t="s">
        <v>329</v>
      </c>
      <c r="D48" s="163"/>
      <c r="E48" s="164"/>
      <c r="F48" s="31"/>
      <c r="G48" s="37" t="s">
        <v>277</v>
      </c>
      <c r="H48" s="162" t="s">
        <v>330</v>
      </c>
      <c r="I48" s="164"/>
      <c r="J48" s="22"/>
      <c r="K48" s="22"/>
      <c r="L48" s="22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2"/>
      <c r="K49" s="22"/>
      <c r="L49" s="22"/>
    </row>
    <row r="50" spans="1:12" ht="12.75">
      <c r="A50" s="160" t="s">
        <v>262</v>
      </c>
      <c r="B50" s="161"/>
      <c r="C50" s="171" t="s">
        <v>327</v>
      </c>
      <c r="D50" s="163"/>
      <c r="E50" s="163"/>
      <c r="F50" s="163"/>
      <c r="G50" s="163"/>
      <c r="H50" s="163"/>
      <c r="I50" s="164"/>
      <c r="J50" s="22"/>
      <c r="K50" s="22"/>
      <c r="L50" s="22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2"/>
      <c r="K51" s="22"/>
      <c r="L51" s="22"/>
    </row>
    <row r="52" spans="1:12" ht="12.75">
      <c r="A52" s="124" t="s">
        <v>278</v>
      </c>
      <c r="B52" s="125"/>
      <c r="C52" s="162" t="s">
        <v>356</v>
      </c>
      <c r="D52" s="163"/>
      <c r="E52" s="163"/>
      <c r="F52" s="163"/>
      <c r="G52" s="163"/>
      <c r="H52" s="163"/>
      <c r="I52" s="133"/>
      <c r="J52" s="22"/>
      <c r="K52" s="22"/>
      <c r="L52" s="22"/>
    </row>
    <row r="53" spans="1:12" ht="12.75">
      <c r="A53" s="68"/>
      <c r="B53" s="68"/>
      <c r="C53" s="174" t="s">
        <v>279</v>
      </c>
      <c r="D53" s="174"/>
      <c r="E53" s="174"/>
      <c r="F53" s="174"/>
      <c r="G53" s="174"/>
      <c r="H53" s="174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2" t="s">
        <v>280</v>
      </c>
      <c r="C55" s="173"/>
      <c r="D55" s="173"/>
      <c r="E55" s="173"/>
      <c r="F55" s="111"/>
      <c r="G55" s="111"/>
      <c r="H55" s="112"/>
      <c r="I55" s="112"/>
      <c r="J55" s="22"/>
      <c r="K55" s="22"/>
      <c r="L55" s="22"/>
    </row>
    <row r="56" spans="1:12" ht="12.75">
      <c r="A56" s="68"/>
      <c r="B56" s="113" t="s">
        <v>342</v>
      </c>
      <c r="C56" s="114"/>
      <c r="D56" s="114"/>
      <c r="E56" s="114"/>
      <c r="F56" s="114"/>
      <c r="G56" s="114"/>
      <c r="H56" s="119"/>
      <c r="I56" s="119"/>
      <c r="J56" s="22"/>
      <c r="K56" s="22"/>
      <c r="L56" s="22"/>
    </row>
    <row r="57" spans="1:12" ht="12.75">
      <c r="A57" s="68"/>
      <c r="B57" s="113" t="s">
        <v>343</v>
      </c>
      <c r="C57" s="114"/>
      <c r="D57" s="114"/>
      <c r="E57" s="114"/>
      <c r="F57" s="114"/>
      <c r="G57" s="114"/>
      <c r="H57" s="119"/>
      <c r="I57" s="119"/>
      <c r="J57" s="22"/>
      <c r="K57" s="22"/>
      <c r="L57" s="22"/>
    </row>
    <row r="58" spans="1:12" ht="12.75">
      <c r="A58" s="68"/>
      <c r="B58" s="113" t="s">
        <v>344</v>
      </c>
      <c r="C58" s="114"/>
      <c r="D58" s="114"/>
      <c r="E58" s="114"/>
      <c r="F58" s="114"/>
      <c r="G58" s="114"/>
      <c r="H58" s="119"/>
      <c r="I58" s="119"/>
      <c r="J58" s="22"/>
      <c r="K58" s="22"/>
      <c r="L58" s="22"/>
    </row>
    <row r="59" spans="1:12" ht="12.75">
      <c r="A59" s="68"/>
      <c r="B59" s="113" t="s">
        <v>345</v>
      </c>
      <c r="C59" s="115"/>
      <c r="D59" s="115"/>
      <c r="E59" s="115"/>
      <c r="F59" s="115"/>
      <c r="G59" s="115"/>
      <c r="H59" s="119"/>
      <c r="I59" s="119"/>
      <c r="J59" s="22"/>
      <c r="K59" s="22"/>
      <c r="L59" s="22"/>
    </row>
    <row r="60" spans="1:12" ht="12.75">
      <c r="A60" s="68"/>
      <c r="B60" s="113"/>
      <c r="C60" s="115"/>
      <c r="D60" s="115"/>
      <c r="E60" s="115"/>
      <c r="F60" s="115"/>
      <c r="G60" s="115"/>
      <c r="H60" s="119"/>
      <c r="I60" s="119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281</v>
      </c>
      <c r="B62" s="31"/>
      <c r="C62" s="31"/>
      <c r="D62" s="31"/>
      <c r="E62" s="31"/>
      <c r="F62" s="31"/>
      <c r="G62" s="72"/>
      <c r="H62" s="73"/>
      <c r="I62" s="72"/>
      <c r="J62" s="22"/>
      <c r="K62" s="22"/>
      <c r="L62" s="22"/>
    </row>
    <row r="63" spans="1:12" ht="12.75">
      <c r="A63" s="31"/>
      <c r="B63" s="31"/>
      <c r="C63" s="31"/>
      <c r="D63" s="31"/>
      <c r="E63" s="68" t="s">
        <v>282</v>
      </c>
      <c r="F63" s="22"/>
      <c r="G63" s="175" t="s">
        <v>283</v>
      </c>
      <c r="H63" s="176"/>
      <c r="I63" s="177"/>
      <c r="J63" s="22"/>
      <c r="K63" s="22"/>
      <c r="L63" s="22"/>
    </row>
    <row r="64" spans="1:12" ht="12.75">
      <c r="A64" s="74"/>
      <c r="B64" s="74"/>
      <c r="C64" s="36"/>
      <c r="D64" s="36"/>
      <c r="E64" s="36"/>
      <c r="F64" s="36"/>
      <c r="G64" s="169"/>
      <c r="H64" s="170"/>
      <c r="I64" s="36"/>
      <c r="J64" s="22"/>
      <c r="K64" s="22"/>
      <c r="L64" s="22"/>
    </row>
    <row r="71" spans="10:11" ht="12.75">
      <c r="J71" s="23">
        <v>-31484607</v>
      </c>
      <c r="K71" s="23">
        <v>-88383524</v>
      </c>
    </row>
  </sheetData>
  <sheetProtection/>
  <protectedRanges>
    <protectedRange sqref="E2 H2 C6:D6 C8:D8 C10:D10 C12:I12 C14:D14 F14:I14 C16:I16 C18:I18 C20:I20 C24:G24 C22:F22 C26 I26 I24" name="Range1"/>
    <protectedRange sqref="A30:I30 A32:D32" name="Range1_1"/>
  </protectedRanges>
  <mergeCells count="70">
    <mergeCell ref="G64:H64"/>
    <mergeCell ref="A50:B50"/>
    <mergeCell ref="C50:I50"/>
    <mergeCell ref="A52:B52"/>
    <mergeCell ref="C52:I52"/>
    <mergeCell ref="B55:E55"/>
    <mergeCell ref="C53:H53"/>
    <mergeCell ref="G63:I63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H32:I32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H28:I28"/>
    <mergeCell ref="A30:D30"/>
    <mergeCell ref="E30:G30"/>
    <mergeCell ref="H30:I30"/>
    <mergeCell ref="D31:G31"/>
    <mergeCell ref="A34:D34"/>
    <mergeCell ref="E34:G34"/>
    <mergeCell ref="H34:I34"/>
    <mergeCell ref="A32:D32"/>
    <mergeCell ref="E32:G32"/>
    <mergeCell ref="A18:B18"/>
    <mergeCell ref="C18:I18"/>
    <mergeCell ref="A20:B20"/>
    <mergeCell ref="C20:I20"/>
    <mergeCell ref="A36:D36"/>
    <mergeCell ref="E36:G36"/>
    <mergeCell ref="H36:I36"/>
    <mergeCell ref="G26:H26"/>
    <mergeCell ref="A28:D28"/>
    <mergeCell ref="E28:G28"/>
    <mergeCell ref="A24:B24"/>
    <mergeCell ref="D24:G24"/>
    <mergeCell ref="A26:B26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iodrag.klickovic@losinia.hr"/>
    <hyperlink ref="C50" r:id="rId2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K40" sqref="K40"/>
    </sheetView>
  </sheetViews>
  <sheetFormatPr defaultColWidth="9.140625" defaultRowHeight="12.75"/>
  <cols>
    <col min="10" max="10" width="11.421875" style="0" customWidth="1"/>
    <col min="11" max="11" width="10.57421875" style="0" customWidth="1"/>
  </cols>
  <sheetData>
    <row r="1" spans="1:11" ht="12.75">
      <c r="A1" s="209" t="s">
        <v>156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357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0.7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1" ht="12.75">
      <c r="A4" s="216" t="s">
        <v>326</v>
      </c>
      <c r="B4" s="217"/>
      <c r="C4" s="217"/>
      <c r="D4" s="217"/>
      <c r="E4" s="217"/>
      <c r="F4" s="217"/>
      <c r="G4" s="217"/>
      <c r="H4" s="217"/>
      <c r="I4" s="217"/>
      <c r="J4" s="217"/>
      <c r="K4" s="218"/>
    </row>
    <row r="5" spans="1:11" ht="30.75" thickBot="1">
      <c r="A5" s="219" t="s">
        <v>61</v>
      </c>
      <c r="B5" s="220"/>
      <c r="C5" s="220"/>
      <c r="D5" s="220"/>
      <c r="E5" s="220"/>
      <c r="F5" s="220"/>
      <c r="G5" s="220"/>
      <c r="H5" s="221"/>
      <c r="I5" s="76" t="s">
        <v>284</v>
      </c>
      <c r="J5" s="77" t="s">
        <v>114</v>
      </c>
      <c r="K5" s="78" t="s">
        <v>115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223"/>
      <c r="B7" s="224"/>
      <c r="C7" s="224"/>
      <c r="D7" s="224"/>
      <c r="E7" s="224"/>
      <c r="F7" s="224"/>
      <c r="G7" s="224"/>
      <c r="H7" s="224"/>
      <c r="I7" s="224"/>
      <c r="J7" s="224"/>
      <c r="K7" s="225"/>
    </row>
    <row r="8" spans="1:11" ht="12.75">
      <c r="A8" s="187" t="s">
        <v>62</v>
      </c>
      <c r="B8" s="188"/>
      <c r="C8" s="188"/>
      <c r="D8" s="188"/>
      <c r="E8" s="188"/>
      <c r="F8" s="188"/>
      <c r="G8" s="188"/>
      <c r="H8" s="203"/>
      <c r="I8" s="6">
        <v>1</v>
      </c>
      <c r="J8" s="11"/>
      <c r="K8" s="11"/>
    </row>
    <row r="9" spans="1:11" ht="12.75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143273214</v>
      </c>
      <c r="K9" s="12">
        <f>K10+K17+K27+K36+K40</f>
        <v>142408926</v>
      </c>
    </row>
    <row r="10" spans="1:11" ht="12.75">
      <c r="A10" s="191" t="s">
        <v>210</v>
      </c>
      <c r="B10" s="192"/>
      <c r="C10" s="192"/>
      <c r="D10" s="192"/>
      <c r="E10" s="192"/>
      <c r="F10" s="192"/>
      <c r="G10" s="192"/>
      <c r="H10" s="193"/>
      <c r="I10" s="4">
        <v>3</v>
      </c>
      <c r="J10" s="12">
        <f>SUM(J11:J16)</f>
        <v>3650345</v>
      </c>
      <c r="K10" s="12">
        <f>SUM(K11:K16)</f>
        <v>3656492</v>
      </c>
    </row>
    <row r="11" spans="1:11" ht="12.75">
      <c r="A11" s="191" t="s">
        <v>116</v>
      </c>
      <c r="B11" s="192"/>
      <c r="C11" s="192"/>
      <c r="D11" s="192"/>
      <c r="E11" s="192"/>
      <c r="F11" s="192"/>
      <c r="G11" s="192"/>
      <c r="H11" s="193"/>
      <c r="I11" s="4">
        <v>4</v>
      </c>
      <c r="J11" s="13">
        <v>0</v>
      </c>
      <c r="K11" s="13">
        <v>0</v>
      </c>
    </row>
    <row r="12" spans="1:11" ht="12.75">
      <c r="A12" s="191" t="s">
        <v>14</v>
      </c>
      <c r="B12" s="192"/>
      <c r="C12" s="192"/>
      <c r="D12" s="192"/>
      <c r="E12" s="192"/>
      <c r="F12" s="192"/>
      <c r="G12" s="192"/>
      <c r="H12" s="193"/>
      <c r="I12" s="4">
        <v>5</v>
      </c>
      <c r="J12" s="13">
        <v>171364</v>
      </c>
      <c r="K12" s="13">
        <v>529688</v>
      </c>
    </row>
    <row r="13" spans="1:11" ht="12.75">
      <c r="A13" s="191" t="s">
        <v>117</v>
      </c>
      <c r="B13" s="192"/>
      <c r="C13" s="192"/>
      <c r="D13" s="192"/>
      <c r="E13" s="192"/>
      <c r="F13" s="192"/>
      <c r="G13" s="192"/>
      <c r="H13" s="193"/>
      <c r="I13" s="4">
        <v>6</v>
      </c>
      <c r="J13" s="13">
        <v>0</v>
      </c>
      <c r="K13" s="13">
        <v>0</v>
      </c>
    </row>
    <row r="14" spans="1:11" ht="12.75">
      <c r="A14" s="191" t="s">
        <v>213</v>
      </c>
      <c r="B14" s="192"/>
      <c r="C14" s="192"/>
      <c r="D14" s="192"/>
      <c r="E14" s="192"/>
      <c r="F14" s="192"/>
      <c r="G14" s="192"/>
      <c r="H14" s="193"/>
      <c r="I14" s="4">
        <v>7</v>
      </c>
      <c r="J14" s="13">
        <v>5538</v>
      </c>
      <c r="K14" s="13">
        <v>5538</v>
      </c>
    </row>
    <row r="15" spans="1:11" ht="12.75">
      <c r="A15" s="191" t="s">
        <v>214</v>
      </c>
      <c r="B15" s="192"/>
      <c r="C15" s="192"/>
      <c r="D15" s="192"/>
      <c r="E15" s="192"/>
      <c r="F15" s="192"/>
      <c r="G15" s="192"/>
      <c r="H15" s="193"/>
      <c r="I15" s="4">
        <v>8</v>
      </c>
      <c r="J15" s="13">
        <v>3473443</v>
      </c>
      <c r="K15" s="13">
        <v>2691024</v>
      </c>
    </row>
    <row r="16" spans="1:11" ht="12.75">
      <c r="A16" s="191" t="s">
        <v>215</v>
      </c>
      <c r="B16" s="192"/>
      <c r="C16" s="192"/>
      <c r="D16" s="192"/>
      <c r="E16" s="192"/>
      <c r="F16" s="192"/>
      <c r="G16" s="192"/>
      <c r="H16" s="193"/>
      <c r="I16" s="4">
        <v>9</v>
      </c>
      <c r="J16" s="13">
        <v>0</v>
      </c>
      <c r="K16" s="13">
        <v>430242</v>
      </c>
    </row>
    <row r="17" spans="1:11" ht="12.75">
      <c r="A17" s="191" t="s">
        <v>211</v>
      </c>
      <c r="B17" s="192"/>
      <c r="C17" s="192"/>
      <c r="D17" s="192"/>
      <c r="E17" s="192"/>
      <c r="F17" s="192"/>
      <c r="G17" s="192"/>
      <c r="H17" s="193"/>
      <c r="I17" s="4">
        <v>10</v>
      </c>
      <c r="J17" s="12">
        <f>SUM(J18:J26)</f>
        <v>85555071</v>
      </c>
      <c r="K17" s="12">
        <f>SUM(K18:K26)</f>
        <v>84861099</v>
      </c>
    </row>
    <row r="18" spans="1:11" ht="12.75">
      <c r="A18" s="191" t="s">
        <v>216</v>
      </c>
      <c r="B18" s="192"/>
      <c r="C18" s="192"/>
      <c r="D18" s="192"/>
      <c r="E18" s="192"/>
      <c r="F18" s="192"/>
      <c r="G18" s="192"/>
      <c r="H18" s="193"/>
      <c r="I18" s="4">
        <v>11</v>
      </c>
      <c r="J18" s="13">
        <v>27627858</v>
      </c>
      <c r="K18" s="13">
        <v>27671502</v>
      </c>
    </row>
    <row r="19" spans="1:11" ht="12.75">
      <c r="A19" s="191" t="s">
        <v>252</v>
      </c>
      <c r="B19" s="192"/>
      <c r="C19" s="192"/>
      <c r="D19" s="192"/>
      <c r="E19" s="192"/>
      <c r="F19" s="192"/>
      <c r="G19" s="192"/>
      <c r="H19" s="193"/>
      <c r="I19" s="4">
        <v>12</v>
      </c>
      <c r="J19" s="13">
        <v>40979618</v>
      </c>
      <c r="K19" s="13">
        <v>39970993</v>
      </c>
    </row>
    <row r="20" spans="1:11" ht="12.75">
      <c r="A20" s="191" t="s">
        <v>217</v>
      </c>
      <c r="B20" s="192"/>
      <c r="C20" s="192"/>
      <c r="D20" s="192"/>
      <c r="E20" s="192"/>
      <c r="F20" s="192"/>
      <c r="G20" s="192"/>
      <c r="H20" s="193"/>
      <c r="I20" s="4">
        <v>13</v>
      </c>
      <c r="J20" s="13">
        <v>3350265</v>
      </c>
      <c r="K20" s="13">
        <v>3396798</v>
      </c>
    </row>
    <row r="21" spans="1:11" ht="12.75">
      <c r="A21" s="191" t="s">
        <v>27</v>
      </c>
      <c r="B21" s="192"/>
      <c r="C21" s="192"/>
      <c r="D21" s="192"/>
      <c r="E21" s="192"/>
      <c r="F21" s="192"/>
      <c r="G21" s="192"/>
      <c r="H21" s="193"/>
      <c r="I21" s="4">
        <v>14</v>
      </c>
      <c r="J21" s="13">
        <v>5841663</v>
      </c>
      <c r="K21" s="13">
        <v>5782860</v>
      </c>
    </row>
    <row r="22" spans="1:11" ht="12.75">
      <c r="A22" s="191" t="s">
        <v>28</v>
      </c>
      <c r="B22" s="192"/>
      <c r="C22" s="192"/>
      <c r="D22" s="192"/>
      <c r="E22" s="192"/>
      <c r="F22" s="192"/>
      <c r="G22" s="192"/>
      <c r="H22" s="193"/>
      <c r="I22" s="4">
        <v>15</v>
      </c>
      <c r="J22" s="13">
        <v>0</v>
      </c>
      <c r="K22" s="13">
        <v>0</v>
      </c>
    </row>
    <row r="23" spans="1:11" ht="12.75">
      <c r="A23" s="191" t="s">
        <v>74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3">
        <v>0</v>
      </c>
      <c r="K23" s="13">
        <v>0</v>
      </c>
    </row>
    <row r="24" spans="1:11" ht="12.75">
      <c r="A24" s="191" t="s">
        <v>75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3">
        <v>2153134</v>
      </c>
      <c r="K24" s="13">
        <v>2436413</v>
      </c>
    </row>
    <row r="25" spans="1:11" ht="12.75">
      <c r="A25" s="191" t="s">
        <v>76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3">
        <v>198470</v>
      </c>
      <c r="K25" s="13">
        <v>198470</v>
      </c>
    </row>
    <row r="26" spans="1:11" ht="12.75">
      <c r="A26" s="191" t="s">
        <v>77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3">
        <v>5404063</v>
      </c>
      <c r="K26" s="13">
        <v>5404063</v>
      </c>
    </row>
    <row r="27" spans="1:11" ht="12.75">
      <c r="A27" s="191" t="s">
        <v>195</v>
      </c>
      <c r="B27" s="192"/>
      <c r="C27" s="192"/>
      <c r="D27" s="192"/>
      <c r="E27" s="192"/>
      <c r="F27" s="192"/>
      <c r="G27" s="192"/>
      <c r="H27" s="193"/>
      <c r="I27" s="4">
        <v>20</v>
      </c>
      <c r="J27" s="12">
        <f>SUM(J28:J35)</f>
        <v>53827641</v>
      </c>
      <c r="K27" s="12">
        <f>SUM(K28:K35)</f>
        <v>53891335</v>
      </c>
    </row>
    <row r="28" spans="1:11" ht="12.75">
      <c r="A28" s="191" t="s">
        <v>78</v>
      </c>
      <c r="B28" s="192"/>
      <c r="C28" s="192"/>
      <c r="D28" s="192"/>
      <c r="E28" s="192"/>
      <c r="F28" s="192"/>
      <c r="G28" s="192"/>
      <c r="H28" s="193"/>
      <c r="I28" s="4">
        <v>21</v>
      </c>
      <c r="J28" s="13">
        <v>0</v>
      </c>
      <c r="K28" s="13">
        <v>0</v>
      </c>
    </row>
    <row r="29" spans="1:11" ht="12.75">
      <c r="A29" s="191" t="s">
        <v>79</v>
      </c>
      <c r="B29" s="192"/>
      <c r="C29" s="192"/>
      <c r="D29" s="192"/>
      <c r="E29" s="192"/>
      <c r="F29" s="192"/>
      <c r="G29" s="192"/>
      <c r="H29" s="193"/>
      <c r="I29" s="4">
        <v>22</v>
      </c>
      <c r="J29" s="13">
        <v>0</v>
      </c>
      <c r="K29" s="13">
        <v>0</v>
      </c>
    </row>
    <row r="30" spans="1:11" ht="12.75" customHeight="1">
      <c r="A30" s="191" t="s">
        <v>247</v>
      </c>
      <c r="B30" s="192"/>
      <c r="C30" s="192"/>
      <c r="D30" s="192"/>
      <c r="E30" s="192"/>
      <c r="F30" s="192"/>
      <c r="G30" s="192"/>
      <c r="H30" s="193"/>
      <c r="I30" s="4">
        <v>23</v>
      </c>
      <c r="J30" s="13">
        <v>0</v>
      </c>
      <c r="K30" s="13">
        <v>0</v>
      </c>
    </row>
    <row r="31" spans="1:11" ht="12.75">
      <c r="A31" s="191" t="s">
        <v>84</v>
      </c>
      <c r="B31" s="192"/>
      <c r="C31" s="192"/>
      <c r="D31" s="192"/>
      <c r="E31" s="192"/>
      <c r="F31" s="192"/>
      <c r="G31" s="192"/>
      <c r="H31" s="193"/>
      <c r="I31" s="4">
        <v>24</v>
      </c>
      <c r="J31" s="13">
        <v>0</v>
      </c>
      <c r="K31" s="13">
        <v>0</v>
      </c>
    </row>
    <row r="32" spans="1:11" ht="12.75">
      <c r="A32" s="191" t="s">
        <v>85</v>
      </c>
      <c r="B32" s="192"/>
      <c r="C32" s="192"/>
      <c r="D32" s="192"/>
      <c r="E32" s="192"/>
      <c r="F32" s="192"/>
      <c r="G32" s="192"/>
      <c r="H32" s="193"/>
      <c r="I32" s="4">
        <v>25</v>
      </c>
      <c r="J32" s="13">
        <v>2526354</v>
      </c>
      <c r="K32" s="13">
        <v>2765999</v>
      </c>
    </row>
    <row r="33" spans="1:11" ht="12.75">
      <c r="A33" s="191" t="s">
        <v>86</v>
      </c>
      <c r="B33" s="192"/>
      <c r="C33" s="192"/>
      <c r="D33" s="192"/>
      <c r="E33" s="192"/>
      <c r="F33" s="192"/>
      <c r="G33" s="192"/>
      <c r="H33" s="193"/>
      <c r="I33" s="4">
        <v>26</v>
      </c>
      <c r="J33" s="13">
        <f>15000+71554</f>
        <v>86554</v>
      </c>
      <c r="K33" s="13">
        <v>85066</v>
      </c>
    </row>
    <row r="34" spans="1:11" ht="12.75">
      <c r="A34" s="191" t="s">
        <v>80</v>
      </c>
      <c r="B34" s="192"/>
      <c r="C34" s="192"/>
      <c r="D34" s="192"/>
      <c r="E34" s="192"/>
      <c r="F34" s="192"/>
      <c r="G34" s="192"/>
      <c r="H34" s="193"/>
      <c r="I34" s="4">
        <v>27</v>
      </c>
      <c r="J34" s="13">
        <v>7975</v>
      </c>
      <c r="K34" s="13">
        <v>7975</v>
      </c>
    </row>
    <row r="35" spans="1:11" ht="12.75">
      <c r="A35" s="191" t="s">
        <v>187</v>
      </c>
      <c r="B35" s="192"/>
      <c r="C35" s="192"/>
      <c r="D35" s="192"/>
      <c r="E35" s="192"/>
      <c r="F35" s="192"/>
      <c r="G35" s="192"/>
      <c r="H35" s="193"/>
      <c r="I35" s="4">
        <v>28</v>
      </c>
      <c r="J35" s="13">
        <v>51206758</v>
      </c>
      <c r="K35" s="13">
        <v>51032295</v>
      </c>
    </row>
    <row r="36" spans="1:11" ht="12.75">
      <c r="A36" s="191" t="s">
        <v>188</v>
      </c>
      <c r="B36" s="192"/>
      <c r="C36" s="192"/>
      <c r="D36" s="192"/>
      <c r="E36" s="192"/>
      <c r="F36" s="192"/>
      <c r="G36" s="192"/>
      <c r="H36" s="193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1" t="s">
        <v>81</v>
      </c>
      <c r="B37" s="192"/>
      <c r="C37" s="192"/>
      <c r="D37" s="192"/>
      <c r="E37" s="192"/>
      <c r="F37" s="192"/>
      <c r="G37" s="192"/>
      <c r="H37" s="193"/>
      <c r="I37" s="4">
        <v>30</v>
      </c>
      <c r="J37" s="13">
        <v>0</v>
      </c>
      <c r="K37" s="13">
        <v>0</v>
      </c>
    </row>
    <row r="38" spans="1:11" ht="12.75">
      <c r="A38" s="191" t="s">
        <v>82</v>
      </c>
      <c r="B38" s="192"/>
      <c r="C38" s="192"/>
      <c r="D38" s="192"/>
      <c r="E38" s="192"/>
      <c r="F38" s="192"/>
      <c r="G38" s="192"/>
      <c r="H38" s="193"/>
      <c r="I38" s="4">
        <v>31</v>
      </c>
      <c r="J38" s="13">
        <v>0</v>
      </c>
      <c r="K38" s="13">
        <v>0</v>
      </c>
    </row>
    <row r="39" spans="1:11" ht="12.75">
      <c r="A39" s="191" t="s">
        <v>83</v>
      </c>
      <c r="B39" s="192"/>
      <c r="C39" s="192"/>
      <c r="D39" s="192"/>
      <c r="E39" s="192"/>
      <c r="F39" s="192"/>
      <c r="G39" s="192"/>
      <c r="H39" s="193"/>
      <c r="I39" s="4">
        <v>32</v>
      </c>
      <c r="J39" s="13">
        <v>0</v>
      </c>
      <c r="K39" s="13">
        <v>0</v>
      </c>
    </row>
    <row r="40" spans="1:11" ht="12.75">
      <c r="A40" s="191" t="s">
        <v>189</v>
      </c>
      <c r="B40" s="192"/>
      <c r="C40" s="192"/>
      <c r="D40" s="192"/>
      <c r="E40" s="192"/>
      <c r="F40" s="192"/>
      <c r="G40" s="192"/>
      <c r="H40" s="193"/>
      <c r="I40" s="4">
        <v>33</v>
      </c>
      <c r="J40" s="13">
        <v>240157</v>
      </c>
      <c r="K40" s="13">
        <v>0</v>
      </c>
    </row>
    <row r="41" spans="1:11" ht="12.75">
      <c r="A41" s="197" t="s">
        <v>245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56582925</v>
      </c>
      <c r="K41" s="12">
        <f>K42+K50+K57+K65</f>
        <v>59490824</v>
      </c>
    </row>
    <row r="42" spans="1:11" ht="12.75">
      <c r="A42" s="191" t="s">
        <v>102</v>
      </c>
      <c r="B42" s="192"/>
      <c r="C42" s="192"/>
      <c r="D42" s="192"/>
      <c r="E42" s="192"/>
      <c r="F42" s="192"/>
      <c r="G42" s="192"/>
      <c r="H42" s="193"/>
      <c r="I42" s="4">
        <v>35</v>
      </c>
      <c r="J42" s="12">
        <f>SUM(J43:J49)</f>
        <v>3815928</v>
      </c>
      <c r="K42" s="12">
        <f>SUM(K43:K49)</f>
        <v>4159721</v>
      </c>
    </row>
    <row r="43" spans="1:11" ht="12.75">
      <c r="A43" s="191" t="s">
        <v>121</v>
      </c>
      <c r="B43" s="192"/>
      <c r="C43" s="192"/>
      <c r="D43" s="192"/>
      <c r="E43" s="192"/>
      <c r="F43" s="192"/>
      <c r="G43" s="192"/>
      <c r="H43" s="193"/>
      <c r="I43" s="4">
        <v>36</v>
      </c>
      <c r="J43" s="13">
        <v>3588215</v>
      </c>
      <c r="K43" s="13">
        <v>3933128</v>
      </c>
    </row>
    <row r="44" spans="1:11" ht="12.75">
      <c r="A44" s="191" t="s">
        <v>122</v>
      </c>
      <c r="B44" s="192"/>
      <c r="C44" s="192"/>
      <c r="D44" s="192"/>
      <c r="E44" s="192"/>
      <c r="F44" s="192"/>
      <c r="G44" s="192"/>
      <c r="H44" s="193"/>
      <c r="I44" s="4">
        <v>37</v>
      </c>
      <c r="J44" s="13">
        <v>0</v>
      </c>
      <c r="K44" s="13">
        <v>0</v>
      </c>
    </row>
    <row r="45" spans="1:11" ht="12.75">
      <c r="A45" s="191" t="s">
        <v>87</v>
      </c>
      <c r="B45" s="192"/>
      <c r="C45" s="192"/>
      <c r="D45" s="192"/>
      <c r="E45" s="192"/>
      <c r="F45" s="192"/>
      <c r="G45" s="192"/>
      <c r="H45" s="193"/>
      <c r="I45" s="4">
        <v>38</v>
      </c>
      <c r="J45" s="13">
        <v>0</v>
      </c>
      <c r="K45" s="13">
        <v>0</v>
      </c>
    </row>
    <row r="46" spans="1:11" ht="12.75">
      <c r="A46" s="191" t="s">
        <v>88</v>
      </c>
      <c r="B46" s="192"/>
      <c r="C46" s="192"/>
      <c r="D46" s="192"/>
      <c r="E46" s="192"/>
      <c r="F46" s="192"/>
      <c r="G46" s="192"/>
      <c r="H46" s="193"/>
      <c r="I46" s="4">
        <v>39</v>
      </c>
      <c r="J46" s="13">
        <v>227713</v>
      </c>
      <c r="K46" s="13">
        <v>226593</v>
      </c>
    </row>
    <row r="47" spans="1:11" ht="12.75">
      <c r="A47" s="191" t="s">
        <v>89</v>
      </c>
      <c r="B47" s="192"/>
      <c r="C47" s="192"/>
      <c r="D47" s="192"/>
      <c r="E47" s="192"/>
      <c r="F47" s="192"/>
      <c r="G47" s="192"/>
      <c r="H47" s="193"/>
      <c r="I47" s="4">
        <v>40</v>
      </c>
      <c r="J47" s="13">
        <v>0</v>
      </c>
      <c r="K47" s="13">
        <v>0</v>
      </c>
    </row>
    <row r="48" spans="1:11" ht="12.75">
      <c r="A48" s="191" t="s">
        <v>90</v>
      </c>
      <c r="B48" s="192"/>
      <c r="C48" s="192"/>
      <c r="D48" s="192"/>
      <c r="E48" s="192"/>
      <c r="F48" s="192"/>
      <c r="G48" s="192"/>
      <c r="H48" s="193"/>
      <c r="I48" s="4">
        <v>41</v>
      </c>
      <c r="J48" s="13">
        <v>0</v>
      </c>
      <c r="K48" s="13">
        <v>0</v>
      </c>
    </row>
    <row r="49" spans="1:11" ht="12.75">
      <c r="A49" s="191" t="s">
        <v>91</v>
      </c>
      <c r="B49" s="192"/>
      <c r="C49" s="192"/>
      <c r="D49" s="192"/>
      <c r="E49" s="192"/>
      <c r="F49" s="192"/>
      <c r="G49" s="192"/>
      <c r="H49" s="193"/>
      <c r="I49" s="4">
        <v>42</v>
      </c>
      <c r="J49" s="13">
        <v>0</v>
      </c>
      <c r="K49" s="13">
        <v>0</v>
      </c>
    </row>
    <row r="50" spans="1:11" ht="12.75">
      <c r="A50" s="191" t="s">
        <v>103</v>
      </c>
      <c r="B50" s="192"/>
      <c r="C50" s="192"/>
      <c r="D50" s="192"/>
      <c r="E50" s="192"/>
      <c r="F50" s="192"/>
      <c r="G50" s="192"/>
      <c r="H50" s="193"/>
      <c r="I50" s="4">
        <v>43</v>
      </c>
      <c r="J50" s="12">
        <f>SUM(J51:J56)</f>
        <v>18004419</v>
      </c>
      <c r="K50" s="12">
        <f>SUM(K51:K56)</f>
        <v>17576769</v>
      </c>
    </row>
    <row r="51" spans="1:11" ht="12.75">
      <c r="A51" s="191" t="s">
        <v>205</v>
      </c>
      <c r="B51" s="192"/>
      <c r="C51" s="192"/>
      <c r="D51" s="192"/>
      <c r="E51" s="192"/>
      <c r="F51" s="192"/>
      <c r="G51" s="192"/>
      <c r="H51" s="193"/>
      <c r="I51" s="4">
        <v>44</v>
      </c>
      <c r="J51" s="13">
        <v>0</v>
      </c>
      <c r="K51" s="13">
        <v>0</v>
      </c>
    </row>
    <row r="52" spans="1:11" ht="12.75">
      <c r="A52" s="191" t="s">
        <v>206</v>
      </c>
      <c r="B52" s="192"/>
      <c r="C52" s="192"/>
      <c r="D52" s="192"/>
      <c r="E52" s="192"/>
      <c r="F52" s="192"/>
      <c r="G52" s="192"/>
      <c r="H52" s="193"/>
      <c r="I52" s="4">
        <v>45</v>
      </c>
      <c r="J52" s="13">
        <v>14278726</v>
      </c>
      <c r="K52" s="13">
        <v>12668500</v>
      </c>
    </row>
    <row r="53" spans="1:11" ht="12.75">
      <c r="A53" s="191" t="s">
        <v>207</v>
      </c>
      <c r="B53" s="192"/>
      <c r="C53" s="192"/>
      <c r="D53" s="192"/>
      <c r="E53" s="192"/>
      <c r="F53" s="192"/>
      <c r="G53" s="192"/>
      <c r="H53" s="193"/>
      <c r="I53" s="4">
        <v>46</v>
      </c>
      <c r="J53" s="13">
        <v>431028</v>
      </c>
      <c r="K53" s="13">
        <v>285422</v>
      </c>
    </row>
    <row r="54" spans="1:11" ht="12.75">
      <c r="A54" s="191" t="s">
        <v>208</v>
      </c>
      <c r="B54" s="192"/>
      <c r="C54" s="192"/>
      <c r="D54" s="192"/>
      <c r="E54" s="192"/>
      <c r="F54" s="192"/>
      <c r="G54" s="192"/>
      <c r="H54" s="193"/>
      <c r="I54" s="4">
        <v>47</v>
      </c>
      <c r="J54" s="13">
        <v>47948</v>
      </c>
      <c r="K54" s="13">
        <v>49512</v>
      </c>
    </row>
    <row r="55" spans="1:11" ht="12.75">
      <c r="A55" s="191" t="s">
        <v>10</v>
      </c>
      <c r="B55" s="192"/>
      <c r="C55" s="192"/>
      <c r="D55" s="192"/>
      <c r="E55" s="192"/>
      <c r="F55" s="192"/>
      <c r="G55" s="192"/>
      <c r="H55" s="193"/>
      <c r="I55" s="4">
        <v>48</v>
      </c>
      <c r="J55" s="13">
        <v>2224688</v>
      </c>
      <c r="K55" s="13">
        <v>3411543</v>
      </c>
    </row>
    <row r="56" spans="1:11" ht="12.75">
      <c r="A56" s="191" t="s">
        <v>11</v>
      </c>
      <c r="B56" s="192"/>
      <c r="C56" s="192"/>
      <c r="D56" s="192"/>
      <c r="E56" s="192"/>
      <c r="F56" s="192"/>
      <c r="G56" s="192"/>
      <c r="H56" s="193"/>
      <c r="I56" s="4">
        <v>49</v>
      </c>
      <c r="J56" s="13">
        <v>1022029</v>
      </c>
      <c r="K56" s="13">
        <v>1161792</v>
      </c>
    </row>
    <row r="57" spans="1:11" ht="12.75">
      <c r="A57" s="191" t="s">
        <v>104</v>
      </c>
      <c r="B57" s="192"/>
      <c r="C57" s="192"/>
      <c r="D57" s="192"/>
      <c r="E57" s="192"/>
      <c r="F57" s="192"/>
      <c r="G57" s="192"/>
      <c r="H57" s="193"/>
      <c r="I57" s="4">
        <v>50</v>
      </c>
      <c r="J57" s="12">
        <f>SUM(J58:J64)</f>
        <v>430864</v>
      </c>
      <c r="K57" s="12">
        <f>SUM(K58:K64)</f>
        <v>864957</v>
      </c>
    </row>
    <row r="58" spans="1:11" ht="12.75">
      <c r="A58" s="191" t="s">
        <v>78</v>
      </c>
      <c r="B58" s="192"/>
      <c r="C58" s="192"/>
      <c r="D58" s="192"/>
      <c r="E58" s="192"/>
      <c r="F58" s="192"/>
      <c r="G58" s="192"/>
      <c r="H58" s="193"/>
      <c r="I58" s="4">
        <v>51</v>
      </c>
      <c r="J58" s="13">
        <v>0</v>
      </c>
      <c r="K58" s="13">
        <v>0</v>
      </c>
    </row>
    <row r="59" spans="1:11" ht="12.75">
      <c r="A59" s="191" t="s">
        <v>79</v>
      </c>
      <c r="B59" s="192"/>
      <c r="C59" s="192"/>
      <c r="D59" s="192"/>
      <c r="E59" s="192"/>
      <c r="F59" s="192"/>
      <c r="G59" s="192"/>
      <c r="H59" s="193"/>
      <c r="I59" s="4">
        <v>52</v>
      </c>
      <c r="J59" s="13">
        <v>0</v>
      </c>
      <c r="K59" s="13">
        <v>0</v>
      </c>
    </row>
    <row r="60" spans="1:11" ht="12.75">
      <c r="A60" s="191" t="s">
        <v>247</v>
      </c>
      <c r="B60" s="192"/>
      <c r="C60" s="192"/>
      <c r="D60" s="192"/>
      <c r="E60" s="192"/>
      <c r="F60" s="192"/>
      <c r="G60" s="192"/>
      <c r="H60" s="193"/>
      <c r="I60" s="4">
        <v>53</v>
      </c>
      <c r="J60" s="13">
        <v>0</v>
      </c>
      <c r="K60" s="13">
        <v>0</v>
      </c>
    </row>
    <row r="61" spans="1:11" ht="12.75">
      <c r="A61" s="191" t="s">
        <v>84</v>
      </c>
      <c r="B61" s="192"/>
      <c r="C61" s="192"/>
      <c r="D61" s="192"/>
      <c r="E61" s="192"/>
      <c r="F61" s="192"/>
      <c r="G61" s="192"/>
      <c r="H61" s="193"/>
      <c r="I61" s="4">
        <v>54</v>
      </c>
      <c r="J61" s="13">
        <v>0</v>
      </c>
      <c r="K61" s="13">
        <v>0</v>
      </c>
    </row>
    <row r="62" spans="1:11" ht="12.75">
      <c r="A62" s="191" t="s">
        <v>85</v>
      </c>
      <c r="B62" s="192"/>
      <c r="C62" s="192"/>
      <c r="D62" s="192"/>
      <c r="E62" s="192"/>
      <c r="F62" s="192"/>
      <c r="G62" s="192"/>
      <c r="H62" s="193"/>
      <c r="I62" s="4">
        <v>55</v>
      </c>
      <c r="J62" s="13">
        <v>0</v>
      </c>
      <c r="K62" s="13">
        <v>0</v>
      </c>
    </row>
    <row r="63" spans="1:11" ht="12.75">
      <c r="A63" s="191" t="s">
        <v>86</v>
      </c>
      <c r="B63" s="192"/>
      <c r="C63" s="192"/>
      <c r="D63" s="192"/>
      <c r="E63" s="192"/>
      <c r="F63" s="192"/>
      <c r="G63" s="192"/>
      <c r="H63" s="193"/>
      <c r="I63" s="4">
        <v>56</v>
      </c>
      <c r="J63" s="13">
        <v>430864</v>
      </c>
      <c r="K63" s="13">
        <v>864957</v>
      </c>
    </row>
    <row r="64" spans="1:11" ht="12.75">
      <c r="A64" s="191" t="s">
        <v>46</v>
      </c>
      <c r="B64" s="192"/>
      <c r="C64" s="192"/>
      <c r="D64" s="192"/>
      <c r="E64" s="192"/>
      <c r="F64" s="192"/>
      <c r="G64" s="192"/>
      <c r="H64" s="193"/>
      <c r="I64" s="4">
        <v>57</v>
      </c>
      <c r="J64" s="13">
        <v>0</v>
      </c>
      <c r="K64" s="13">
        <v>0</v>
      </c>
    </row>
    <row r="65" spans="1:11" ht="12.75">
      <c r="A65" s="191" t="s">
        <v>212</v>
      </c>
      <c r="B65" s="192"/>
      <c r="C65" s="192"/>
      <c r="D65" s="192"/>
      <c r="E65" s="192"/>
      <c r="F65" s="192"/>
      <c r="G65" s="192"/>
      <c r="H65" s="193"/>
      <c r="I65" s="4">
        <v>58</v>
      </c>
      <c r="J65" s="13">
        <v>34331714</v>
      </c>
      <c r="K65" s="13">
        <v>36889377</v>
      </c>
    </row>
    <row r="66" spans="1:11" ht="12.75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855731</v>
      </c>
      <c r="K66" s="13">
        <v>1209182</v>
      </c>
    </row>
    <row r="67" spans="1:11" ht="12.75">
      <c r="A67" s="197" t="s">
        <v>246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200711870</v>
      </c>
      <c r="K67" s="12">
        <f>K8+K9+K41+K66</f>
        <v>203108932</v>
      </c>
    </row>
    <row r="68" spans="1:11" ht="12.75">
      <c r="A68" s="204" t="s">
        <v>92</v>
      </c>
      <c r="B68" s="205"/>
      <c r="C68" s="205"/>
      <c r="D68" s="205"/>
      <c r="E68" s="205"/>
      <c r="F68" s="205"/>
      <c r="G68" s="205"/>
      <c r="H68" s="206"/>
      <c r="I68" s="5">
        <v>61</v>
      </c>
      <c r="J68" s="14"/>
      <c r="K68" s="14">
        <v>0</v>
      </c>
    </row>
    <row r="69" spans="1:11" ht="12.75">
      <c r="A69" s="183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2.75">
      <c r="A70" s="187" t="s">
        <v>196</v>
      </c>
      <c r="B70" s="188"/>
      <c r="C70" s="188"/>
      <c r="D70" s="188"/>
      <c r="E70" s="188"/>
      <c r="F70" s="188"/>
      <c r="G70" s="188"/>
      <c r="H70" s="203"/>
      <c r="I70" s="6">
        <v>62</v>
      </c>
      <c r="J70" s="20">
        <f>J71+J72+J73+J79+J80+J83+J86</f>
        <v>161516363</v>
      </c>
      <c r="K70" s="20">
        <f>K71+K72+K73+K79+K80+K83+K86</f>
        <v>156238162</v>
      </c>
    </row>
    <row r="71" spans="1:11" ht="12.75">
      <c r="A71" s="191" t="s">
        <v>144</v>
      </c>
      <c r="B71" s="192"/>
      <c r="C71" s="192"/>
      <c r="D71" s="192"/>
      <c r="E71" s="192"/>
      <c r="F71" s="192"/>
      <c r="G71" s="192"/>
      <c r="H71" s="193"/>
      <c r="I71" s="4">
        <v>63</v>
      </c>
      <c r="J71" s="13">
        <v>231845600</v>
      </c>
      <c r="K71" s="13">
        <v>231845600</v>
      </c>
    </row>
    <row r="72" spans="1:11" ht="12.75">
      <c r="A72" s="191" t="s">
        <v>145</v>
      </c>
      <c r="B72" s="192"/>
      <c r="C72" s="192"/>
      <c r="D72" s="192"/>
      <c r="E72" s="192"/>
      <c r="F72" s="192"/>
      <c r="G72" s="192"/>
      <c r="H72" s="193"/>
      <c r="I72" s="4">
        <v>64</v>
      </c>
      <c r="J72" s="13">
        <v>14715808</v>
      </c>
      <c r="K72" s="13">
        <v>14715808</v>
      </c>
    </row>
    <row r="73" spans="1:11" ht="12.75">
      <c r="A73" s="191" t="s">
        <v>146</v>
      </c>
      <c r="B73" s="192"/>
      <c r="C73" s="192"/>
      <c r="D73" s="192"/>
      <c r="E73" s="192"/>
      <c r="F73" s="192"/>
      <c r="G73" s="192"/>
      <c r="H73" s="193"/>
      <c r="I73" s="4">
        <v>65</v>
      </c>
      <c r="J73" s="12">
        <f>J74+J75-J76+J77+J78</f>
        <v>24302</v>
      </c>
      <c r="K73" s="12">
        <f>K74+K75-K76+K77+K78</f>
        <v>24302</v>
      </c>
    </row>
    <row r="74" spans="1:11" ht="12.75">
      <c r="A74" s="191" t="s">
        <v>147</v>
      </c>
      <c r="B74" s="192"/>
      <c r="C74" s="192"/>
      <c r="D74" s="192"/>
      <c r="E74" s="192"/>
      <c r="F74" s="192"/>
      <c r="G74" s="192"/>
      <c r="H74" s="193"/>
      <c r="I74" s="4">
        <v>66</v>
      </c>
      <c r="J74" s="13">
        <v>13275</v>
      </c>
      <c r="K74" s="13">
        <v>13275</v>
      </c>
    </row>
    <row r="75" spans="1:11" ht="12.75">
      <c r="A75" s="191" t="s">
        <v>148</v>
      </c>
      <c r="B75" s="192"/>
      <c r="C75" s="192"/>
      <c r="D75" s="192"/>
      <c r="E75" s="192"/>
      <c r="F75" s="192"/>
      <c r="G75" s="192"/>
      <c r="H75" s="193"/>
      <c r="I75" s="4">
        <v>67</v>
      </c>
      <c r="J75" s="13">
        <v>0</v>
      </c>
      <c r="K75" s="13">
        <v>0</v>
      </c>
    </row>
    <row r="76" spans="1:11" ht="12.75">
      <c r="A76" s="191" t="s">
        <v>137</v>
      </c>
      <c r="B76" s="192"/>
      <c r="C76" s="192"/>
      <c r="D76" s="192"/>
      <c r="E76" s="192"/>
      <c r="F76" s="192"/>
      <c r="G76" s="192"/>
      <c r="H76" s="193"/>
      <c r="I76" s="4">
        <v>68</v>
      </c>
      <c r="J76" s="13">
        <v>0</v>
      </c>
      <c r="K76" s="13">
        <v>0</v>
      </c>
    </row>
    <row r="77" spans="1:11" ht="12.75">
      <c r="A77" s="191" t="s">
        <v>138</v>
      </c>
      <c r="B77" s="192"/>
      <c r="C77" s="192"/>
      <c r="D77" s="192"/>
      <c r="E77" s="192"/>
      <c r="F77" s="192"/>
      <c r="G77" s="192"/>
      <c r="H77" s="193"/>
      <c r="I77" s="4">
        <v>69</v>
      </c>
      <c r="J77" s="13">
        <v>0</v>
      </c>
      <c r="K77" s="13">
        <v>0</v>
      </c>
    </row>
    <row r="78" spans="1:11" ht="12.75">
      <c r="A78" s="191" t="s">
        <v>139</v>
      </c>
      <c r="B78" s="192"/>
      <c r="C78" s="192"/>
      <c r="D78" s="192"/>
      <c r="E78" s="192"/>
      <c r="F78" s="192"/>
      <c r="G78" s="192"/>
      <c r="H78" s="193"/>
      <c r="I78" s="4">
        <v>70</v>
      </c>
      <c r="J78" s="13">
        <v>11027</v>
      </c>
      <c r="K78" s="13">
        <v>11027</v>
      </c>
    </row>
    <row r="79" spans="1:11" ht="12.75">
      <c r="A79" s="191" t="s">
        <v>140</v>
      </c>
      <c r="B79" s="192"/>
      <c r="C79" s="192"/>
      <c r="D79" s="192"/>
      <c r="E79" s="192"/>
      <c r="F79" s="192"/>
      <c r="G79" s="192"/>
      <c r="H79" s="193"/>
      <c r="I79" s="4">
        <v>71</v>
      </c>
      <c r="J79" s="13">
        <v>0</v>
      </c>
      <c r="K79" s="13">
        <v>0</v>
      </c>
    </row>
    <row r="80" spans="1:11" ht="12.75">
      <c r="A80" s="191" t="s">
        <v>243</v>
      </c>
      <c r="B80" s="192"/>
      <c r="C80" s="192"/>
      <c r="D80" s="192"/>
      <c r="E80" s="192"/>
      <c r="F80" s="192"/>
      <c r="G80" s="192"/>
      <c r="H80" s="193"/>
      <c r="I80" s="4">
        <v>72</v>
      </c>
      <c r="J80" s="12">
        <f>J81-J82</f>
        <v>-84183475</v>
      </c>
      <c r="K80" s="12">
        <f>K81-K82</f>
        <v>-91735552</v>
      </c>
    </row>
    <row r="81" spans="1:11" ht="12.75">
      <c r="A81" s="200" t="s">
        <v>172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0</v>
      </c>
      <c r="K81" s="13"/>
    </row>
    <row r="82" spans="1:11" ht="12.75">
      <c r="A82" s="200" t="s">
        <v>173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>
        <v>84183475</v>
      </c>
      <c r="K82" s="13">
        <f>87413740-2195784+6517596</f>
        <v>91735552</v>
      </c>
    </row>
    <row r="83" spans="1:11" ht="12.75">
      <c r="A83" s="191" t="s">
        <v>244</v>
      </c>
      <c r="B83" s="192"/>
      <c r="C83" s="192"/>
      <c r="D83" s="192"/>
      <c r="E83" s="192"/>
      <c r="F83" s="192"/>
      <c r="G83" s="192"/>
      <c r="H83" s="193"/>
      <c r="I83" s="4">
        <v>75</v>
      </c>
      <c r="J83" s="12">
        <f>J84-J85</f>
        <v>-6490552</v>
      </c>
      <c r="K83" s="12">
        <f>K84-K85</f>
        <v>-4934485</v>
      </c>
    </row>
    <row r="84" spans="1:11" ht="12.75">
      <c r="A84" s="200" t="s">
        <v>174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>
        <v>0</v>
      </c>
      <c r="K84" s="13">
        <v>0</v>
      </c>
    </row>
    <row r="85" spans="1:11" ht="12.75">
      <c r="A85" s="200" t="s">
        <v>175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6490552</v>
      </c>
      <c r="K85" s="13">
        <v>4934485</v>
      </c>
    </row>
    <row r="86" spans="1:11" ht="12.75">
      <c r="A86" s="191" t="s">
        <v>176</v>
      </c>
      <c r="B86" s="192"/>
      <c r="C86" s="192"/>
      <c r="D86" s="192"/>
      <c r="E86" s="192"/>
      <c r="F86" s="192"/>
      <c r="G86" s="192"/>
      <c r="H86" s="193"/>
      <c r="I86" s="4">
        <v>78</v>
      </c>
      <c r="J86" s="13">
        <v>5604680</v>
      </c>
      <c r="K86" s="13">
        <v>6322489</v>
      </c>
    </row>
    <row r="87" spans="1:11" ht="12.75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0</v>
      </c>
      <c r="K87" s="12">
        <f>SUM(K88:K90)</f>
        <v>0</v>
      </c>
    </row>
    <row r="88" spans="1:11" ht="12.75">
      <c r="A88" s="191" t="s">
        <v>133</v>
      </c>
      <c r="B88" s="192"/>
      <c r="C88" s="192"/>
      <c r="D88" s="192"/>
      <c r="E88" s="192"/>
      <c r="F88" s="192"/>
      <c r="G88" s="192"/>
      <c r="H88" s="193"/>
      <c r="I88" s="4">
        <v>80</v>
      </c>
      <c r="J88" s="13">
        <v>0</v>
      </c>
      <c r="K88" s="13">
        <v>0</v>
      </c>
    </row>
    <row r="89" spans="1:11" ht="12.75">
      <c r="A89" s="191" t="s">
        <v>134</v>
      </c>
      <c r="B89" s="192"/>
      <c r="C89" s="192"/>
      <c r="D89" s="192"/>
      <c r="E89" s="192"/>
      <c r="F89" s="192"/>
      <c r="G89" s="192"/>
      <c r="H89" s="193"/>
      <c r="I89" s="4">
        <v>81</v>
      </c>
      <c r="J89" s="13">
        <v>0</v>
      </c>
      <c r="K89" s="13">
        <v>0</v>
      </c>
    </row>
    <row r="90" spans="1:11" ht="12.75">
      <c r="A90" s="191" t="s">
        <v>135</v>
      </c>
      <c r="B90" s="192"/>
      <c r="C90" s="192"/>
      <c r="D90" s="192"/>
      <c r="E90" s="192"/>
      <c r="F90" s="192"/>
      <c r="G90" s="192"/>
      <c r="H90" s="193"/>
      <c r="I90" s="4">
        <v>82</v>
      </c>
      <c r="J90" s="13">
        <v>0</v>
      </c>
      <c r="K90" s="13">
        <v>0</v>
      </c>
    </row>
    <row r="91" spans="1:11" ht="12.75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16137161</v>
      </c>
      <c r="K91" s="12">
        <f>SUM(K92:K100)</f>
        <v>16074861</v>
      </c>
    </row>
    <row r="92" spans="1:11" ht="12.75">
      <c r="A92" s="191" t="s">
        <v>136</v>
      </c>
      <c r="B92" s="192"/>
      <c r="C92" s="192"/>
      <c r="D92" s="192"/>
      <c r="E92" s="192"/>
      <c r="F92" s="192"/>
      <c r="G92" s="192"/>
      <c r="H92" s="193"/>
      <c r="I92" s="4">
        <v>84</v>
      </c>
      <c r="J92" s="13">
        <v>0</v>
      </c>
      <c r="K92" s="13">
        <v>0</v>
      </c>
    </row>
    <row r="93" spans="1:11" ht="12.75">
      <c r="A93" s="191" t="s">
        <v>248</v>
      </c>
      <c r="B93" s="192"/>
      <c r="C93" s="192"/>
      <c r="D93" s="192"/>
      <c r="E93" s="192"/>
      <c r="F93" s="192"/>
      <c r="G93" s="192"/>
      <c r="H93" s="193"/>
      <c r="I93" s="4">
        <v>85</v>
      </c>
      <c r="J93" s="13">
        <v>0</v>
      </c>
      <c r="K93" s="13">
        <v>0</v>
      </c>
    </row>
    <row r="94" spans="1:11" ht="12.75">
      <c r="A94" s="191" t="s">
        <v>0</v>
      </c>
      <c r="B94" s="192"/>
      <c r="C94" s="192"/>
      <c r="D94" s="192"/>
      <c r="E94" s="192"/>
      <c r="F94" s="192"/>
      <c r="G94" s="192"/>
      <c r="H94" s="193"/>
      <c r="I94" s="4">
        <v>86</v>
      </c>
      <c r="J94" s="13">
        <v>16029283</v>
      </c>
      <c r="K94" s="13">
        <v>16069170</v>
      </c>
    </row>
    <row r="95" spans="1:11" ht="12.75">
      <c r="A95" s="191" t="s">
        <v>249</v>
      </c>
      <c r="B95" s="192"/>
      <c r="C95" s="192"/>
      <c r="D95" s="192"/>
      <c r="E95" s="192"/>
      <c r="F95" s="192"/>
      <c r="G95" s="192"/>
      <c r="H95" s="193"/>
      <c r="I95" s="4">
        <v>87</v>
      </c>
      <c r="J95" s="13">
        <v>0</v>
      </c>
      <c r="K95" s="13">
        <v>0</v>
      </c>
    </row>
    <row r="96" spans="1:11" ht="12.75">
      <c r="A96" s="191" t="s">
        <v>250</v>
      </c>
      <c r="B96" s="192"/>
      <c r="C96" s="192"/>
      <c r="D96" s="192"/>
      <c r="E96" s="192"/>
      <c r="F96" s="192"/>
      <c r="G96" s="192"/>
      <c r="H96" s="193"/>
      <c r="I96" s="4">
        <v>88</v>
      </c>
      <c r="J96" s="13">
        <v>0</v>
      </c>
      <c r="K96" s="13">
        <v>0</v>
      </c>
    </row>
    <row r="97" spans="1:11" ht="12.75">
      <c r="A97" s="191" t="s">
        <v>251</v>
      </c>
      <c r="B97" s="192"/>
      <c r="C97" s="192"/>
      <c r="D97" s="192"/>
      <c r="E97" s="192"/>
      <c r="F97" s="192"/>
      <c r="G97" s="192"/>
      <c r="H97" s="193"/>
      <c r="I97" s="4">
        <v>89</v>
      </c>
      <c r="J97" s="13">
        <v>0</v>
      </c>
      <c r="K97" s="13">
        <v>0</v>
      </c>
    </row>
    <row r="98" spans="1:11" ht="12.75">
      <c r="A98" s="191" t="s">
        <v>95</v>
      </c>
      <c r="B98" s="192"/>
      <c r="C98" s="192"/>
      <c r="D98" s="192"/>
      <c r="E98" s="192"/>
      <c r="F98" s="192"/>
      <c r="G98" s="192"/>
      <c r="H98" s="193"/>
      <c r="I98" s="4">
        <v>90</v>
      </c>
      <c r="J98" s="13">
        <v>0</v>
      </c>
      <c r="K98" s="13">
        <v>0</v>
      </c>
    </row>
    <row r="99" spans="1:11" ht="12.75">
      <c r="A99" s="191" t="s">
        <v>93</v>
      </c>
      <c r="B99" s="192"/>
      <c r="C99" s="192"/>
      <c r="D99" s="192"/>
      <c r="E99" s="192"/>
      <c r="F99" s="192"/>
      <c r="G99" s="192"/>
      <c r="H99" s="193"/>
      <c r="I99" s="4">
        <v>91</v>
      </c>
      <c r="J99" s="13">
        <v>0</v>
      </c>
      <c r="K99" s="13">
        <v>3088</v>
      </c>
    </row>
    <row r="100" spans="1:11" ht="12.75">
      <c r="A100" s="191" t="s">
        <v>94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3">
        <v>107878</v>
      </c>
      <c r="K100" s="13">
        <v>2603</v>
      </c>
    </row>
    <row r="101" spans="1:11" ht="12.75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21603228</v>
      </c>
      <c r="K101" s="12">
        <f>SUM(K102:K113)</f>
        <v>27159393</v>
      </c>
    </row>
    <row r="102" spans="1:11" ht="12.75">
      <c r="A102" s="191" t="s">
        <v>136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3">
        <v>26765</v>
      </c>
      <c r="K102" s="13">
        <v>0</v>
      </c>
    </row>
    <row r="103" spans="1:11" ht="12.75">
      <c r="A103" s="191" t="s">
        <v>248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3">
        <v>4800000</v>
      </c>
      <c r="K103" s="13">
        <v>4800000</v>
      </c>
    </row>
    <row r="104" spans="1:11" ht="12.75">
      <c r="A104" s="191" t="s">
        <v>0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3">
        <v>4749148</v>
      </c>
      <c r="K104" s="13">
        <v>4139704</v>
      </c>
    </row>
    <row r="105" spans="1:11" ht="12.75">
      <c r="A105" s="191" t="s">
        <v>249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3">
        <v>885123</v>
      </c>
      <c r="K105" s="13">
        <v>5070300</v>
      </c>
    </row>
    <row r="106" spans="1:11" ht="12.75">
      <c r="A106" s="191" t="s">
        <v>250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3">
        <v>8944181</v>
      </c>
      <c r="K106" s="13">
        <v>10196259</v>
      </c>
    </row>
    <row r="107" spans="1:11" ht="12.75">
      <c r="A107" s="191" t="s">
        <v>251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3">
        <v>0</v>
      </c>
      <c r="K107" s="13">
        <v>0</v>
      </c>
    </row>
    <row r="108" spans="1:11" ht="12.75">
      <c r="A108" s="191" t="s">
        <v>95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3"/>
      <c r="K108" s="13"/>
    </row>
    <row r="109" spans="1:11" ht="12.75">
      <c r="A109" s="191" t="s">
        <v>96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3">
        <v>1094576</v>
      </c>
      <c r="K109" s="13">
        <v>1029634</v>
      </c>
    </row>
    <row r="110" spans="1:11" ht="12.75">
      <c r="A110" s="191" t="s">
        <v>97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3">
        <v>1051940</v>
      </c>
      <c r="K110" s="13">
        <v>1885147</v>
      </c>
    </row>
    <row r="111" spans="1:11" ht="12.75">
      <c r="A111" s="191" t="s">
        <v>100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3">
        <v>9600</v>
      </c>
      <c r="K111" s="13">
        <v>23437</v>
      </c>
    </row>
    <row r="112" spans="1:11" ht="12.75">
      <c r="A112" s="191" t="s">
        <v>98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3">
        <v>0</v>
      </c>
      <c r="K112" s="13">
        <v>0</v>
      </c>
    </row>
    <row r="113" spans="1:11" ht="12.75">
      <c r="A113" s="191" t="s">
        <v>99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3">
        <v>41895</v>
      </c>
      <c r="K113" s="13">
        <v>14912</v>
      </c>
    </row>
    <row r="114" spans="1:11" ht="12.75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1455118</v>
      </c>
      <c r="K114" s="13">
        <v>3636516</v>
      </c>
    </row>
    <row r="115" spans="1:11" ht="12.75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200711870</v>
      </c>
      <c r="K115" s="12">
        <f>K70+K87+K91+K101+K114</f>
        <v>203108932</v>
      </c>
    </row>
    <row r="116" spans="1:11" ht="12.75">
      <c r="A116" s="180" t="s">
        <v>59</v>
      </c>
      <c r="B116" s="181"/>
      <c r="C116" s="181"/>
      <c r="D116" s="181"/>
      <c r="E116" s="181"/>
      <c r="F116" s="181"/>
      <c r="G116" s="181"/>
      <c r="H116" s="182"/>
      <c r="I116" s="5">
        <v>108</v>
      </c>
      <c r="J116" s="14"/>
      <c r="K116" s="14"/>
    </row>
    <row r="117" spans="1:11" ht="12.75">
      <c r="A117" s="183" t="s">
        <v>285</v>
      </c>
      <c r="B117" s="184"/>
      <c r="C117" s="184"/>
      <c r="D117" s="184"/>
      <c r="E117" s="184"/>
      <c r="F117" s="184"/>
      <c r="G117" s="184"/>
      <c r="H117" s="184"/>
      <c r="I117" s="185"/>
      <c r="J117" s="185"/>
      <c r="K117" s="186"/>
    </row>
    <row r="118" spans="1:11" ht="12.75">
      <c r="A118" s="187" t="s">
        <v>190</v>
      </c>
      <c r="B118" s="188"/>
      <c r="C118" s="188"/>
      <c r="D118" s="188"/>
      <c r="E118" s="188"/>
      <c r="F118" s="188"/>
      <c r="G118" s="188"/>
      <c r="H118" s="188"/>
      <c r="I118" s="189"/>
      <c r="J118" s="189"/>
      <c r="K118" s="190"/>
    </row>
    <row r="119" spans="1:11" ht="12.75">
      <c r="A119" s="191" t="s">
        <v>8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3">
        <f>J70-J120</f>
        <v>155911683</v>
      </c>
      <c r="K119" s="13">
        <f>K70-K120</f>
        <v>149915673</v>
      </c>
    </row>
    <row r="120" spans="1:11" ht="12.75">
      <c r="A120" s="194" t="s">
        <v>9</v>
      </c>
      <c r="B120" s="195"/>
      <c r="C120" s="195"/>
      <c r="D120" s="195"/>
      <c r="E120" s="195"/>
      <c r="F120" s="195"/>
      <c r="G120" s="195"/>
      <c r="H120" s="196"/>
      <c r="I120" s="7">
        <v>110</v>
      </c>
      <c r="J120" s="14">
        <v>5604680</v>
      </c>
      <c r="K120" s="14">
        <v>6322489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8" t="s">
        <v>101</v>
      </c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2.75">
      <c r="A123" s="178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</sheetData>
  <sheetProtection/>
  <mergeCells count="123">
    <mergeCell ref="A10:H10"/>
    <mergeCell ref="A11:H11"/>
    <mergeCell ref="A1:J1"/>
    <mergeCell ref="K1:K2"/>
    <mergeCell ref="A2:J2"/>
    <mergeCell ref="A3:K3"/>
    <mergeCell ref="A4:K4"/>
    <mergeCell ref="A5:H5"/>
    <mergeCell ref="A6:H6"/>
    <mergeCell ref="A7:K7"/>
    <mergeCell ref="A26:H26"/>
    <mergeCell ref="A27:H27"/>
    <mergeCell ref="A8:H8"/>
    <mergeCell ref="A9:H9"/>
    <mergeCell ref="A24:H24"/>
    <mergeCell ref="A25:H25"/>
    <mergeCell ref="A12:H12"/>
    <mergeCell ref="A13:H13"/>
    <mergeCell ref="A14:H14"/>
    <mergeCell ref="A15:H15"/>
    <mergeCell ref="A16:H16"/>
    <mergeCell ref="A17:H17"/>
    <mergeCell ref="A20:H20"/>
    <mergeCell ref="A21:H21"/>
    <mergeCell ref="A22:H22"/>
    <mergeCell ref="A23:H23"/>
    <mergeCell ref="A18:H18"/>
    <mergeCell ref="A19:H19"/>
    <mergeCell ref="A28:H28"/>
    <mergeCell ref="A29:H29"/>
    <mergeCell ref="A30:H30"/>
    <mergeCell ref="A31:H31"/>
    <mergeCell ref="A34:H34"/>
    <mergeCell ref="A35:H35"/>
    <mergeCell ref="A32:H32"/>
    <mergeCell ref="A33:H33"/>
    <mergeCell ref="A44:H44"/>
    <mergeCell ref="A45:H45"/>
    <mergeCell ref="A46:H46"/>
    <mergeCell ref="A47:H47"/>
    <mergeCell ref="A42:H42"/>
    <mergeCell ref="A43:H43"/>
    <mergeCell ref="A36:H36"/>
    <mergeCell ref="A37:H37"/>
    <mergeCell ref="A58:H58"/>
    <mergeCell ref="A59:H59"/>
    <mergeCell ref="A60:H60"/>
    <mergeCell ref="A61:H61"/>
    <mergeCell ref="A38:H38"/>
    <mergeCell ref="A39:H39"/>
    <mergeCell ref="A40:H40"/>
    <mergeCell ref="A41:H41"/>
    <mergeCell ref="A48:H48"/>
    <mergeCell ref="A49:H49"/>
    <mergeCell ref="A52:H52"/>
    <mergeCell ref="A53:H53"/>
    <mergeCell ref="A54:H54"/>
    <mergeCell ref="A55:H55"/>
    <mergeCell ref="A50:H50"/>
    <mergeCell ref="A51:H51"/>
    <mergeCell ref="A62:H62"/>
    <mergeCell ref="A63:H63"/>
    <mergeCell ref="A64:H64"/>
    <mergeCell ref="A65:H65"/>
    <mergeCell ref="A56:H56"/>
    <mergeCell ref="A57:H57"/>
    <mergeCell ref="A66:H66"/>
    <mergeCell ref="A67:H67"/>
    <mergeCell ref="A70:H70"/>
    <mergeCell ref="A71:H71"/>
    <mergeCell ref="A72:H72"/>
    <mergeCell ref="A73:H73"/>
    <mergeCell ref="A68:H68"/>
    <mergeCell ref="A69:K69"/>
    <mergeCell ref="A76:H76"/>
    <mergeCell ref="A77:H77"/>
    <mergeCell ref="A74:H74"/>
    <mergeCell ref="A75:H75"/>
    <mergeCell ref="A78:H78"/>
    <mergeCell ref="A79:H79"/>
    <mergeCell ref="A82:H82"/>
    <mergeCell ref="A83:H83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4:H94"/>
    <mergeCell ref="A95:H95"/>
    <mergeCell ref="A96:H96"/>
    <mergeCell ref="A97:H97"/>
    <mergeCell ref="A90:H90"/>
    <mergeCell ref="A91:H91"/>
    <mergeCell ref="A92:H92"/>
    <mergeCell ref="A93:H93"/>
    <mergeCell ref="A110:H110"/>
    <mergeCell ref="A111:H111"/>
    <mergeCell ref="A112:H112"/>
    <mergeCell ref="A114:H114"/>
    <mergeCell ref="A115:H115"/>
    <mergeCell ref="A100:H100"/>
    <mergeCell ref="A101:H101"/>
    <mergeCell ref="A102:H102"/>
    <mergeCell ref="A103:H103"/>
    <mergeCell ref="A113:H113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20:H120"/>
    <mergeCell ref="A122:K122"/>
  </mergeCells>
  <dataValidations count="4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7:K116 J71:K78 J8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25">
      <selection activeCell="A56" sqref="A56:H56"/>
    </sheetView>
  </sheetViews>
  <sheetFormatPr defaultColWidth="9.140625" defaultRowHeight="12.75"/>
  <cols>
    <col min="10" max="10" width="12.28125" style="0" customWidth="1"/>
    <col min="11" max="11" width="10.28125" style="0" customWidth="1"/>
  </cols>
  <sheetData>
    <row r="1" spans="1:11" ht="12.75">
      <c r="A1" s="209" t="s">
        <v>157</v>
      </c>
      <c r="B1" s="210"/>
      <c r="C1" s="210"/>
      <c r="D1" s="210"/>
      <c r="E1" s="210"/>
      <c r="F1" s="210"/>
      <c r="G1" s="210"/>
      <c r="H1" s="210"/>
      <c r="I1" s="210"/>
      <c r="J1" s="210"/>
      <c r="K1" s="211"/>
    </row>
    <row r="2" spans="1:11" ht="12.75">
      <c r="A2" s="213" t="s">
        <v>357</v>
      </c>
      <c r="B2" s="214"/>
      <c r="C2" s="214"/>
      <c r="D2" s="214"/>
      <c r="E2" s="214"/>
      <c r="F2" s="214"/>
      <c r="G2" s="214"/>
      <c r="H2" s="214"/>
      <c r="I2" s="214"/>
      <c r="J2" s="214"/>
      <c r="K2" s="212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7" t="s">
        <v>324</v>
      </c>
      <c r="B4" s="238"/>
      <c r="C4" s="238"/>
      <c r="D4" s="238"/>
      <c r="E4" s="238"/>
      <c r="F4" s="238"/>
      <c r="G4" s="238"/>
      <c r="H4" s="238"/>
      <c r="I4" s="238"/>
      <c r="J4" s="238"/>
      <c r="K4" s="239"/>
    </row>
    <row r="5" spans="1:11" ht="22.5" thickBot="1">
      <c r="A5" s="240" t="s">
        <v>61</v>
      </c>
      <c r="B5" s="240"/>
      <c r="C5" s="240"/>
      <c r="D5" s="240"/>
      <c r="E5" s="240"/>
      <c r="F5" s="240"/>
      <c r="G5" s="240"/>
      <c r="H5" s="240"/>
      <c r="I5" s="76" t="s">
        <v>286</v>
      </c>
      <c r="J5" s="78" t="s">
        <v>153</v>
      </c>
      <c r="K5" s="78" t="s">
        <v>154</v>
      </c>
    </row>
    <row r="6" spans="1:11" ht="12.75">
      <c r="A6" s="222">
        <v>1</v>
      </c>
      <c r="B6" s="222"/>
      <c r="C6" s="222"/>
      <c r="D6" s="222"/>
      <c r="E6" s="222"/>
      <c r="F6" s="222"/>
      <c r="G6" s="222"/>
      <c r="H6" s="222"/>
      <c r="I6" s="80">
        <v>2</v>
      </c>
      <c r="J6" s="79">
        <v>3</v>
      </c>
      <c r="K6" s="79">
        <v>4</v>
      </c>
    </row>
    <row r="7" spans="1:11" ht="12.75">
      <c r="A7" s="187" t="s">
        <v>26</v>
      </c>
      <c r="B7" s="188"/>
      <c r="C7" s="188"/>
      <c r="D7" s="188"/>
      <c r="E7" s="188"/>
      <c r="F7" s="188"/>
      <c r="G7" s="188"/>
      <c r="H7" s="203"/>
      <c r="I7" s="6">
        <v>111</v>
      </c>
      <c r="J7" s="20">
        <f>SUM(J8:J9)</f>
        <v>20338084</v>
      </c>
      <c r="K7" s="20">
        <f>SUM(K8:K9)</f>
        <v>14922374</v>
      </c>
    </row>
    <row r="8" spans="1:11" ht="12.75">
      <c r="A8" s="197" t="s">
        <v>155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19981321</v>
      </c>
      <c r="K8" s="13">
        <v>14746539</v>
      </c>
    </row>
    <row r="9" spans="1:11" ht="12.75">
      <c r="A9" s="197" t="s">
        <v>105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356763</v>
      </c>
      <c r="K9" s="13">
        <v>175835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26555166</v>
      </c>
      <c r="K10" s="12">
        <f>K11+K12+K16+K20+K21+K22+K25+K26</f>
        <v>19713815</v>
      </c>
    </row>
    <row r="11" spans="1:11" ht="12.75">
      <c r="A11" s="197" t="s">
        <v>106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0</v>
      </c>
      <c r="K11" s="13">
        <v>0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19819767</v>
      </c>
      <c r="K12" s="12">
        <f>SUM(K13:K15)</f>
        <v>13481605</v>
      </c>
    </row>
    <row r="13" spans="1:11" ht="12.75">
      <c r="A13" s="191" t="s">
        <v>149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3">
        <v>3046511</v>
      </c>
      <c r="K13" s="13">
        <v>2150111</v>
      </c>
    </row>
    <row r="14" spans="1:11" ht="12.75">
      <c r="A14" s="191" t="s">
        <v>150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3">
        <v>0</v>
      </c>
      <c r="K14" s="13">
        <v>0</v>
      </c>
    </row>
    <row r="15" spans="1:11" ht="12.75">
      <c r="A15" s="191" t="s">
        <v>63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3">
        <v>16773256</v>
      </c>
      <c r="K15" s="13">
        <v>11331494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4702667</v>
      </c>
      <c r="K16" s="12">
        <f>SUM(K17:K19)</f>
        <v>4480514</v>
      </c>
    </row>
    <row r="17" spans="1:11" ht="12.75">
      <c r="A17" s="191" t="s">
        <v>64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3">
        <v>2976569</v>
      </c>
      <c r="K17" s="13">
        <v>2826704</v>
      </c>
    </row>
    <row r="18" spans="1:11" ht="12.75">
      <c r="A18" s="191" t="s">
        <v>65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3">
        <v>1039824</v>
      </c>
      <c r="K18" s="13">
        <v>1021803</v>
      </c>
    </row>
    <row r="19" spans="1:11" ht="12.75">
      <c r="A19" s="191" t="s">
        <v>66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3">
        <v>686274</v>
      </c>
      <c r="K19" s="13">
        <v>632007</v>
      </c>
    </row>
    <row r="20" spans="1:11" ht="12.75">
      <c r="A20" s="197" t="s">
        <v>107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1303574</v>
      </c>
      <c r="K20" s="13">
        <v>1347719</v>
      </c>
    </row>
    <row r="21" spans="1:11" ht="12.75">
      <c r="A21" s="197" t="s">
        <v>108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634614</v>
      </c>
      <c r="K21" s="13">
        <v>291705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91" t="s">
        <v>141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3">
        <v>0</v>
      </c>
      <c r="K23" s="13">
        <v>0</v>
      </c>
    </row>
    <row r="24" spans="1:11" ht="12.75">
      <c r="A24" s="191" t="s">
        <v>142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3">
        <v>0</v>
      </c>
      <c r="K24" s="13">
        <v>0</v>
      </c>
    </row>
    <row r="25" spans="1:11" ht="12.75">
      <c r="A25" s="197" t="s">
        <v>109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>
        <v>0</v>
      </c>
      <c r="K25" s="13">
        <v>0</v>
      </c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94544</v>
      </c>
      <c r="K26" s="13">
        <v>112272</v>
      </c>
    </row>
    <row r="27" spans="1:11" ht="12.75">
      <c r="A27" s="197" t="s">
        <v>218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9382</v>
      </c>
      <c r="K27" s="12">
        <f>SUM(K28:K32)</f>
        <v>58194</v>
      </c>
    </row>
    <row r="28" spans="1:11" ht="12.75">
      <c r="A28" s="197" t="s">
        <v>232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>
        <v>0</v>
      </c>
      <c r="K28" s="13">
        <v>0</v>
      </c>
    </row>
    <row r="29" spans="1:11" ht="12.75">
      <c r="A29" s="197" t="s">
        <v>158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9382</v>
      </c>
      <c r="K29" s="13">
        <v>58194</v>
      </c>
    </row>
    <row r="30" spans="1:11" ht="12.75" customHeight="1">
      <c r="A30" s="197" t="s">
        <v>333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>
        <v>0</v>
      </c>
      <c r="K30" s="13">
        <v>0</v>
      </c>
    </row>
    <row r="31" spans="1:11" ht="12.75">
      <c r="A31" s="197" t="s">
        <v>228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>
        <v>0</v>
      </c>
      <c r="K31" s="13">
        <v>0</v>
      </c>
    </row>
    <row r="32" spans="1:11" ht="12.75">
      <c r="A32" s="197" t="s">
        <v>143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>
        <v>0</v>
      </c>
      <c r="K32" s="13">
        <v>0</v>
      </c>
    </row>
    <row r="33" spans="1:11" ht="12.75">
      <c r="A33" s="197" t="s">
        <v>219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55254</v>
      </c>
      <c r="K33" s="12">
        <f>SUM(K34:K37)</f>
        <v>169736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>
        <v>0</v>
      </c>
      <c r="K34" s="13">
        <v>0</v>
      </c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55254</v>
      </c>
      <c r="K35" s="13">
        <v>169736</v>
      </c>
    </row>
    <row r="36" spans="1:11" ht="12.75">
      <c r="A36" s="197" t="s">
        <v>229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>
        <v>0</v>
      </c>
      <c r="K36" s="13">
        <v>0</v>
      </c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>
        <v>0</v>
      </c>
      <c r="K37" s="13">
        <v>0</v>
      </c>
    </row>
    <row r="38" spans="1:11" ht="12.75">
      <c r="A38" s="197" t="s">
        <v>200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>
        <v>0</v>
      </c>
      <c r="K38" s="13">
        <v>0</v>
      </c>
    </row>
    <row r="39" spans="1:11" ht="12.75">
      <c r="A39" s="197" t="s">
        <v>201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230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>
        <v>0</v>
      </c>
      <c r="K40" s="13">
        <v>0</v>
      </c>
    </row>
    <row r="41" spans="1:11" ht="12.75">
      <c r="A41" s="197" t="s">
        <v>231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>
        <v>0</v>
      </c>
      <c r="K41" s="13">
        <v>0</v>
      </c>
    </row>
    <row r="42" spans="1:11" ht="12.75">
      <c r="A42" s="197" t="s">
        <v>220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20347466</v>
      </c>
      <c r="K42" s="12">
        <f>K7+K27+K38+K40</f>
        <v>14980568</v>
      </c>
    </row>
    <row r="43" spans="1:11" ht="12.75">
      <c r="A43" s="197" t="s">
        <v>221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26610420</v>
      </c>
      <c r="K43" s="12">
        <f>K10+K33+K39+K41</f>
        <v>19883551</v>
      </c>
    </row>
    <row r="44" spans="1:11" ht="12.75">
      <c r="A44" s="197" t="s">
        <v>241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-6262954</v>
      </c>
      <c r="K44" s="12">
        <f>K42-K43</f>
        <v>-4902983</v>
      </c>
    </row>
    <row r="45" spans="1:11" ht="12.75">
      <c r="A45" s="200" t="s">
        <v>223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224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6262954</v>
      </c>
      <c r="K46" s="12">
        <f>IF(K43&gt;K42,K43-K42,0)</f>
        <v>4902983</v>
      </c>
    </row>
    <row r="47" spans="1:11" ht="12.75">
      <c r="A47" s="197" t="s">
        <v>222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>
        <v>9641</v>
      </c>
      <c r="K47" s="13">
        <v>4771</v>
      </c>
    </row>
    <row r="48" spans="1:11" ht="12.75">
      <c r="A48" s="197" t="s">
        <v>242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-6272595</v>
      </c>
      <c r="K48" s="12">
        <f>K44-K47</f>
        <v>-4907754</v>
      </c>
    </row>
    <row r="49" spans="1:11" ht="12.75">
      <c r="A49" s="200" t="s">
        <v>197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34" t="s">
        <v>225</v>
      </c>
      <c r="B50" s="235"/>
      <c r="C50" s="235"/>
      <c r="D50" s="235"/>
      <c r="E50" s="235"/>
      <c r="F50" s="235"/>
      <c r="G50" s="235"/>
      <c r="H50" s="236"/>
      <c r="I50" s="5">
        <v>154</v>
      </c>
      <c r="J50" s="18">
        <f>IF(J48&lt;0,-J48,0)</f>
        <v>6272595</v>
      </c>
      <c r="K50" s="18">
        <f>IF(K48&lt;0,-K48,0)</f>
        <v>4907754</v>
      </c>
    </row>
    <row r="51" spans="1:11" ht="12.75">
      <c r="A51" s="183" t="s">
        <v>119</v>
      </c>
      <c r="B51" s="184"/>
      <c r="C51" s="184"/>
      <c r="D51" s="184"/>
      <c r="E51" s="184"/>
      <c r="F51" s="184"/>
      <c r="G51" s="184"/>
      <c r="H51" s="184"/>
      <c r="I51" s="232"/>
      <c r="J51" s="232"/>
      <c r="K51" s="233"/>
    </row>
    <row r="52" spans="1:11" ht="12.75">
      <c r="A52" s="187" t="s">
        <v>191</v>
      </c>
      <c r="B52" s="188"/>
      <c r="C52" s="188"/>
      <c r="D52" s="188"/>
      <c r="E52" s="188"/>
      <c r="F52" s="188"/>
      <c r="G52" s="188"/>
      <c r="H52" s="188"/>
      <c r="I52" s="189"/>
      <c r="J52" s="189"/>
      <c r="K52" s="190"/>
    </row>
    <row r="53" spans="1:11" ht="12.75">
      <c r="A53" s="226" t="s">
        <v>239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>
        <f>J48-30762</f>
        <v>-6303357</v>
      </c>
      <c r="K53" s="13">
        <f>K48-26731</f>
        <v>-4934485</v>
      </c>
    </row>
    <row r="54" spans="1:11" ht="12.75">
      <c r="A54" s="226" t="s">
        <v>240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>
        <v>30762</v>
      </c>
      <c r="K54" s="14">
        <v>26731</v>
      </c>
    </row>
    <row r="55" spans="1:11" ht="12.75">
      <c r="A55" s="183" t="s">
        <v>194</v>
      </c>
      <c r="B55" s="184"/>
      <c r="C55" s="184"/>
      <c r="D55" s="184"/>
      <c r="E55" s="184"/>
      <c r="F55" s="184"/>
      <c r="G55" s="184"/>
      <c r="H55" s="184"/>
      <c r="I55" s="232"/>
      <c r="J55" s="232"/>
      <c r="K55" s="233"/>
    </row>
    <row r="56" spans="1:11" ht="12.75">
      <c r="A56" s="187" t="s">
        <v>209</v>
      </c>
      <c r="B56" s="188"/>
      <c r="C56" s="188"/>
      <c r="D56" s="188"/>
      <c r="E56" s="188"/>
      <c r="F56" s="188"/>
      <c r="G56" s="188"/>
      <c r="H56" s="203"/>
      <c r="I56" s="21">
        <v>157</v>
      </c>
      <c r="J56" s="11">
        <f>J48</f>
        <v>-6272595</v>
      </c>
      <c r="K56" s="11">
        <f>K48</f>
        <v>-4907754</v>
      </c>
    </row>
    <row r="57" spans="1:11" ht="12.75">
      <c r="A57" s="197" t="s">
        <v>226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233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>
        <v>0</v>
      </c>
    </row>
    <row r="59" spans="1:11" ht="12.75">
      <c r="A59" s="197" t="s">
        <v>234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>
        <v>0</v>
      </c>
      <c r="K59" s="13">
        <v>0</v>
      </c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>
        <v>0</v>
      </c>
      <c r="K60" s="13">
        <v>0</v>
      </c>
    </row>
    <row r="61" spans="1:11" ht="12.75">
      <c r="A61" s="197" t="s">
        <v>235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>
        <v>0</v>
      </c>
      <c r="K61" s="13">
        <v>0</v>
      </c>
    </row>
    <row r="62" spans="1:11" ht="12.75">
      <c r="A62" s="197" t="s">
        <v>236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>
        <v>0</v>
      </c>
      <c r="K62" s="13">
        <v>0</v>
      </c>
    </row>
    <row r="63" spans="1:11" ht="12.75">
      <c r="A63" s="197" t="s">
        <v>237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>
        <v>0</v>
      </c>
      <c r="K63" s="13">
        <v>0</v>
      </c>
    </row>
    <row r="64" spans="1:11" ht="12.75">
      <c r="A64" s="197" t="s">
        <v>238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>
        <v>0</v>
      </c>
      <c r="K64" s="13">
        <v>0</v>
      </c>
    </row>
    <row r="65" spans="1:11" ht="12.75">
      <c r="A65" s="197" t="s">
        <v>227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198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/>
    </row>
    <row r="67" spans="1:11" ht="12.75">
      <c r="A67" s="197" t="s">
        <v>199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-6272595</v>
      </c>
      <c r="K67" s="18">
        <f>K56+K66</f>
        <v>-4907754</v>
      </c>
    </row>
    <row r="68" spans="1:11" ht="12.75">
      <c r="A68" s="183" t="s">
        <v>193</v>
      </c>
      <c r="B68" s="184"/>
      <c r="C68" s="184"/>
      <c r="D68" s="184"/>
      <c r="E68" s="184"/>
      <c r="F68" s="184"/>
      <c r="G68" s="184"/>
      <c r="H68" s="184"/>
      <c r="I68" s="232"/>
      <c r="J68" s="232"/>
      <c r="K68" s="233"/>
    </row>
    <row r="69" spans="1:11" ht="12.75">
      <c r="A69" s="187" t="s">
        <v>192</v>
      </c>
      <c r="B69" s="188"/>
      <c r="C69" s="188"/>
      <c r="D69" s="188"/>
      <c r="E69" s="188"/>
      <c r="F69" s="188"/>
      <c r="G69" s="188"/>
      <c r="H69" s="188"/>
      <c r="I69" s="189"/>
      <c r="J69" s="189"/>
      <c r="K69" s="190"/>
    </row>
    <row r="70" spans="1:11" ht="12.75">
      <c r="A70" s="226" t="s">
        <v>239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>
        <f>J53</f>
        <v>-6303357</v>
      </c>
      <c r="K70" s="13">
        <f>K53</f>
        <v>-4934485</v>
      </c>
    </row>
    <row r="71" spans="1:11" ht="12.75">
      <c r="A71" s="229" t="s">
        <v>240</v>
      </c>
      <c r="B71" s="230"/>
      <c r="C71" s="230"/>
      <c r="D71" s="230"/>
      <c r="E71" s="230"/>
      <c r="F71" s="230"/>
      <c r="G71" s="230"/>
      <c r="H71" s="231"/>
      <c r="I71" s="7">
        <v>170</v>
      </c>
      <c r="J71" s="14">
        <v>30762</v>
      </c>
      <c r="K71" s="14">
        <f>K54</f>
        <v>26731</v>
      </c>
    </row>
  </sheetData>
  <sheetProtection/>
  <mergeCells count="71">
    <mergeCell ref="A7:H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H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9:H59"/>
    <mergeCell ref="A60:H60"/>
    <mergeCell ref="A61:H61"/>
    <mergeCell ref="A62:H62"/>
    <mergeCell ref="A55:K55"/>
    <mergeCell ref="A56:H56"/>
    <mergeCell ref="A57:H57"/>
    <mergeCell ref="A58:H58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6:K67 J53:K54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4" sqref="K14"/>
    </sheetView>
  </sheetViews>
  <sheetFormatPr defaultColWidth="9.140625" defaultRowHeight="12.75"/>
  <cols>
    <col min="10" max="10" width="11.8515625" style="0" customWidth="1"/>
    <col min="11" max="11" width="11.140625" style="0" customWidth="1"/>
  </cols>
  <sheetData>
    <row r="1" spans="1:11" ht="12.75">
      <c r="A1" s="245" t="s">
        <v>167</v>
      </c>
      <c r="B1" s="246"/>
      <c r="C1" s="246"/>
      <c r="D1" s="246"/>
      <c r="E1" s="246"/>
      <c r="F1" s="246"/>
      <c r="G1" s="246"/>
      <c r="H1" s="246"/>
      <c r="I1" s="246"/>
      <c r="J1" s="247"/>
      <c r="K1" s="211"/>
    </row>
    <row r="2" spans="1:11" ht="12.75">
      <c r="A2" s="249" t="s">
        <v>357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1" t="s">
        <v>325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2.5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40</v>
      </c>
      <c r="B8" s="192"/>
      <c r="C8" s="192"/>
      <c r="D8" s="192"/>
      <c r="E8" s="192"/>
      <c r="F8" s="192"/>
      <c r="G8" s="192"/>
      <c r="H8" s="192"/>
      <c r="I8" s="4">
        <v>1</v>
      </c>
      <c r="J8" s="13">
        <v>-6262954</v>
      </c>
      <c r="K8" s="13">
        <f>RDG!K44</f>
        <v>-4902983</v>
      </c>
    </row>
    <row r="9" spans="1:11" ht="12.75">
      <c r="A9" s="191" t="s">
        <v>41</v>
      </c>
      <c r="B9" s="192"/>
      <c r="C9" s="192"/>
      <c r="D9" s="192"/>
      <c r="E9" s="192"/>
      <c r="F9" s="192"/>
      <c r="G9" s="192"/>
      <c r="H9" s="192"/>
      <c r="I9" s="4">
        <v>2</v>
      </c>
      <c r="J9" s="13">
        <v>1303574</v>
      </c>
      <c r="K9" s="13">
        <f>RDG!K20</f>
        <v>1347719</v>
      </c>
    </row>
    <row r="10" spans="1:11" ht="12.75">
      <c r="A10" s="191" t="s">
        <v>42</v>
      </c>
      <c r="B10" s="192"/>
      <c r="C10" s="192"/>
      <c r="D10" s="192"/>
      <c r="E10" s="192"/>
      <c r="F10" s="192"/>
      <c r="G10" s="192"/>
      <c r="H10" s="192"/>
      <c r="I10" s="4">
        <v>3</v>
      </c>
      <c r="J10" s="13">
        <v>5735350</v>
      </c>
      <c r="K10" s="13">
        <v>5556165</v>
      </c>
    </row>
    <row r="11" spans="1:11" ht="12.75">
      <c r="A11" s="191" t="s">
        <v>43</v>
      </c>
      <c r="B11" s="192"/>
      <c r="C11" s="192"/>
      <c r="D11" s="192"/>
      <c r="E11" s="192"/>
      <c r="F11" s="192"/>
      <c r="G11" s="192"/>
      <c r="H11" s="192"/>
      <c r="I11" s="4">
        <v>4</v>
      </c>
      <c r="J11" s="13">
        <v>739028</v>
      </c>
      <c r="K11" s="13">
        <v>427650</v>
      </c>
    </row>
    <row r="12" spans="1:11" ht="12.75">
      <c r="A12" s="191" t="s">
        <v>44</v>
      </c>
      <c r="B12" s="192"/>
      <c r="C12" s="192"/>
      <c r="D12" s="192"/>
      <c r="E12" s="192"/>
      <c r="F12" s="192"/>
      <c r="G12" s="192"/>
      <c r="H12" s="192"/>
      <c r="I12" s="4">
        <v>5</v>
      </c>
      <c r="J12" s="13">
        <v>0</v>
      </c>
      <c r="K12" s="13">
        <v>0</v>
      </c>
    </row>
    <row r="13" spans="1:11" ht="12.75">
      <c r="A13" s="191" t="s">
        <v>53</v>
      </c>
      <c r="B13" s="192"/>
      <c r="C13" s="192"/>
      <c r="D13" s="192"/>
      <c r="E13" s="192"/>
      <c r="F13" s="192"/>
      <c r="G13" s="192"/>
      <c r="H13" s="192"/>
      <c r="I13" s="4">
        <v>6</v>
      </c>
      <c r="J13" s="13">
        <v>0</v>
      </c>
      <c r="K13" s="13">
        <v>4129886</v>
      </c>
    </row>
    <row r="14" spans="1:11" ht="12.75">
      <c r="A14" s="197" t="s">
        <v>160</v>
      </c>
      <c r="B14" s="198"/>
      <c r="C14" s="198"/>
      <c r="D14" s="198"/>
      <c r="E14" s="198"/>
      <c r="F14" s="198"/>
      <c r="G14" s="198"/>
      <c r="H14" s="198"/>
      <c r="I14" s="4">
        <v>7</v>
      </c>
      <c r="J14" s="12">
        <f>SUM(J8:J13)</f>
        <v>1514998</v>
      </c>
      <c r="K14" s="12">
        <f>SUM(K8:K13)</f>
        <v>6558437</v>
      </c>
    </row>
    <row r="15" spans="1:11" ht="12.75">
      <c r="A15" s="191" t="s">
        <v>54</v>
      </c>
      <c r="B15" s="192"/>
      <c r="C15" s="192"/>
      <c r="D15" s="192"/>
      <c r="E15" s="192"/>
      <c r="F15" s="192"/>
      <c r="G15" s="192"/>
      <c r="H15" s="192"/>
      <c r="I15" s="4">
        <v>8</v>
      </c>
      <c r="J15" s="13">
        <v>0</v>
      </c>
      <c r="K15" s="13">
        <v>0</v>
      </c>
    </row>
    <row r="16" spans="1:11" ht="12.75">
      <c r="A16" s="191" t="s">
        <v>55</v>
      </c>
      <c r="B16" s="192"/>
      <c r="C16" s="192"/>
      <c r="D16" s="192"/>
      <c r="E16" s="192"/>
      <c r="F16" s="192"/>
      <c r="G16" s="192"/>
      <c r="H16" s="192"/>
      <c r="I16" s="4">
        <v>9</v>
      </c>
      <c r="J16" s="13">
        <v>0</v>
      </c>
      <c r="K16" s="13">
        <v>0</v>
      </c>
    </row>
    <row r="17" spans="1:11" ht="12.75">
      <c r="A17" s="191" t="s">
        <v>56</v>
      </c>
      <c r="B17" s="192"/>
      <c r="C17" s="192"/>
      <c r="D17" s="192"/>
      <c r="E17" s="192"/>
      <c r="F17" s="192"/>
      <c r="G17" s="192"/>
      <c r="H17" s="192"/>
      <c r="I17" s="4">
        <v>10</v>
      </c>
      <c r="J17" s="13">
        <v>122633</v>
      </c>
      <c r="K17" s="13">
        <v>2907899</v>
      </c>
    </row>
    <row r="18" spans="1:11" ht="12.75">
      <c r="A18" s="191" t="s">
        <v>57</v>
      </c>
      <c r="B18" s="192"/>
      <c r="C18" s="192"/>
      <c r="D18" s="192"/>
      <c r="E18" s="192"/>
      <c r="F18" s="192"/>
      <c r="G18" s="192"/>
      <c r="H18" s="192"/>
      <c r="I18" s="4">
        <v>11</v>
      </c>
      <c r="J18" s="13">
        <v>537</v>
      </c>
      <c r="K18" s="13">
        <v>0</v>
      </c>
    </row>
    <row r="19" spans="1:11" ht="12.75">
      <c r="A19" s="197" t="s">
        <v>161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123170</v>
      </c>
      <c r="K19" s="9">
        <f>SUM(K15:K18)</f>
        <v>2907899</v>
      </c>
    </row>
    <row r="20" spans="1:11" ht="12.75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12">
        <f>J14-J19</f>
        <v>1391828</v>
      </c>
      <c r="K20" s="12">
        <f>K14-K19</f>
        <v>3650538</v>
      </c>
    </row>
    <row r="21" spans="1:11" ht="12.75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/>
      <c r="K21" s="9">
        <v>0</v>
      </c>
    </row>
    <row r="22" spans="1:11" ht="12.75">
      <c r="A22" s="241" t="s">
        <v>162</v>
      </c>
      <c r="B22" s="242"/>
      <c r="C22" s="242"/>
      <c r="D22" s="242"/>
      <c r="E22" s="242"/>
      <c r="F22" s="242"/>
      <c r="G22" s="242"/>
      <c r="H22" s="242"/>
      <c r="I22" s="243"/>
      <c r="J22" s="243"/>
      <c r="K22" s="244"/>
    </row>
    <row r="23" spans="1:11" ht="12.75">
      <c r="A23" s="191" t="s">
        <v>182</v>
      </c>
      <c r="B23" s="192"/>
      <c r="C23" s="192"/>
      <c r="D23" s="192"/>
      <c r="E23" s="192"/>
      <c r="F23" s="192"/>
      <c r="G23" s="192"/>
      <c r="H23" s="192"/>
      <c r="I23" s="4">
        <v>15</v>
      </c>
      <c r="J23" s="13">
        <v>0</v>
      </c>
      <c r="K23" s="13">
        <v>0</v>
      </c>
    </row>
    <row r="24" spans="1:11" ht="12.75">
      <c r="A24" s="191" t="s">
        <v>183</v>
      </c>
      <c r="B24" s="192"/>
      <c r="C24" s="192"/>
      <c r="D24" s="192"/>
      <c r="E24" s="192"/>
      <c r="F24" s="192"/>
      <c r="G24" s="192"/>
      <c r="H24" s="192"/>
      <c r="I24" s="4">
        <v>16</v>
      </c>
      <c r="J24" s="13">
        <v>0</v>
      </c>
      <c r="K24" s="13">
        <v>0</v>
      </c>
    </row>
    <row r="25" spans="1:11" ht="12.75">
      <c r="A25" s="191" t="s">
        <v>184</v>
      </c>
      <c r="B25" s="192"/>
      <c r="C25" s="192"/>
      <c r="D25" s="192"/>
      <c r="E25" s="192"/>
      <c r="F25" s="192"/>
      <c r="G25" s="192"/>
      <c r="H25" s="192"/>
      <c r="I25" s="4">
        <v>17</v>
      </c>
      <c r="J25" s="13">
        <v>0</v>
      </c>
      <c r="K25" s="13">
        <v>0</v>
      </c>
    </row>
    <row r="26" spans="1:11" ht="12.75">
      <c r="A26" s="191" t="s">
        <v>185</v>
      </c>
      <c r="B26" s="192"/>
      <c r="C26" s="192"/>
      <c r="D26" s="192"/>
      <c r="E26" s="192"/>
      <c r="F26" s="192"/>
      <c r="G26" s="192"/>
      <c r="H26" s="192"/>
      <c r="I26" s="4">
        <v>18</v>
      </c>
      <c r="J26" s="13">
        <v>0</v>
      </c>
      <c r="K26" s="13">
        <v>0</v>
      </c>
    </row>
    <row r="27" spans="1:11" ht="12.75">
      <c r="A27" s="191" t="s">
        <v>186</v>
      </c>
      <c r="B27" s="192"/>
      <c r="C27" s="192"/>
      <c r="D27" s="192"/>
      <c r="E27" s="192"/>
      <c r="F27" s="192"/>
      <c r="G27" s="192"/>
      <c r="H27" s="192"/>
      <c r="I27" s="4">
        <v>19</v>
      </c>
      <c r="J27" s="13">
        <v>0</v>
      </c>
      <c r="K27" s="13">
        <v>0</v>
      </c>
    </row>
    <row r="28" spans="1:11" ht="12.75">
      <c r="A28" s="197" t="s">
        <v>171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9">
        <f>SUM(K23:K27)</f>
        <v>0</v>
      </c>
    </row>
    <row r="29" spans="1:11" ht="12.75">
      <c r="A29" s="191" t="s">
        <v>120</v>
      </c>
      <c r="B29" s="192"/>
      <c r="C29" s="192"/>
      <c r="D29" s="192"/>
      <c r="E29" s="192"/>
      <c r="F29" s="192"/>
      <c r="G29" s="192"/>
      <c r="H29" s="192"/>
      <c r="I29" s="4">
        <v>21</v>
      </c>
      <c r="J29" s="13">
        <v>336933</v>
      </c>
      <c r="K29" s="13">
        <v>483431</v>
      </c>
    </row>
    <row r="30" spans="1:11" ht="12.75" customHeight="1">
      <c r="A30" s="191" t="s">
        <v>332</v>
      </c>
      <c r="B30" s="192"/>
      <c r="C30" s="192"/>
      <c r="D30" s="192"/>
      <c r="E30" s="192"/>
      <c r="F30" s="192"/>
      <c r="G30" s="192"/>
      <c r="H30" s="192"/>
      <c r="I30" s="4">
        <v>22</v>
      </c>
      <c r="J30" s="13">
        <v>0</v>
      </c>
      <c r="K30" s="13">
        <v>0</v>
      </c>
    </row>
    <row r="31" spans="1:11" ht="12.75">
      <c r="A31" s="191" t="s">
        <v>16</v>
      </c>
      <c r="B31" s="192"/>
      <c r="C31" s="192"/>
      <c r="D31" s="192"/>
      <c r="E31" s="192"/>
      <c r="F31" s="192"/>
      <c r="G31" s="192"/>
      <c r="H31" s="192"/>
      <c r="I31" s="4">
        <v>23</v>
      </c>
      <c r="J31" s="13">
        <v>0</v>
      </c>
      <c r="K31" s="13">
        <v>0</v>
      </c>
    </row>
    <row r="32" spans="1:11" ht="12.75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336933</v>
      </c>
      <c r="K32" s="9">
        <f>SUM(K29:K31)</f>
        <v>483431</v>
      </c>
    </row>
    <row r="33" spans="1:11" ht="12.75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12"/>
      <c r="K33" s="12"/>
    </row>
    <row r="34" spans="1:11" ht="12.75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12">
        <f>J32-J28</f>
        <v>336933</v>
      </c>
      <c r="K34" s="12">
        <f>K32-K28</f>
        <v>483431</v>
      </c>
    </row>
    <row r="35" spans="1:11" ht="12.75">
      <c r="A35" s="241" t="s">
        <v>163</v>
      </c>
      <c r="B35" s="242"/>
      <c r="C35" s="242"/>
      <c r="D35" s="242"/>
      <c r="E35" s="242"/>
      <c r="F35" s="242"/>
      <c r="G35" s="242"/>
      <c r="H35" s="242"/>
      <c r="I35" s="243"/>
      <c r="J35" s="243"/>
      <c r="K35" s="244"/>
    </row>
    <row r="36" spans="1:11" ht="12.75">
      <c r="A36" s="191" t="s">
        <v>177</v>
      </c>
      <c r="B36" s="192"/>
      <c r="C36" s="192"/>
      <c r="D36" s="192"/>
      <c r="E36" s="192"/>
      <c r="F36" s="192"/>
      <c r="G36" s="192"/>
      <c r="H36" s="192"/>
      <c r="I36" s="4">
        <v>27</v>
      </c>
      <c r="J36" s="13">
        <v>0</v>
      </c>
      <c r="K36" s="13">
        <v>0</v>
      </c>
    </row>
    <row r="37" spans="1:11" ht="12.75">
      <c r="A37" s="191" t="s">
        <v>29</v>
      </c>
      <c r="B37" s="192"/>
      <c r="C37" s="192"/>
      <c r="D37" s="192"/>
      <c r="E37" s="192"/>
      <c r="F37" s="192"/>
      <c r="G37" s="192"/>
      <c r="H37" s="192"/>
      <c r="I37" s="4">
        <v>28</v>
      </c>
      <c r="J37" s="13">
        <v>0</v>
      </c>
      <c r="K37" s="13">
        <v>0</v>
      </c>
    </row>
    <row r="38" spans="1:11" ht="12.75">
      <c r="A38" s="191" t="s">
        <v>30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>
        <v>0</v>
      </c>
      <c r="K38" s="13">
        <v>0</v>
      </c>
    </row>
    <row r="39" spans="1:11" ht="12.75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0</v>
      </c>
      <c r="K39" s="9">
        <f>SUM(K36:K38)</f>
        <v>0</v>
      </c>
    </row>
    <row r="40" spans="1:11" ht="12.75">
      <c r="A40" s="191" t="s">
        <v>31</v>
      </c>
      <c r="B40" s="192"/>
      <c r="C40" s="192"/>
      <c r="D40" s="192"/>
      <c r="E40" s="192"/>
      <c r="F40" s="192"/>
      <c r="G40" s="192"/>
      <c r="H40" s="192"/>
      <c r="I40" s="4">
        <v>31</v>
      </c>
      <c r="J40" s="13">
        <v>422445</v>
      </c>
      <c r="K40" s="13">
        <v>609444</v>
      </c>
    </row>
    <row r="41" spans="1:11" ht="12.75">
      <c r="A41" s="191" t="s">
        <v>32</v>
      </c>
      <c r="B41" s="192"/>
      <c r="C41" s="192"/>
      <c r="D41" s="192"/>
      <c r="E41" s="192"/>
      <c r="F41" s="192"/>
      <c r="G41" s="192"/>
      <c r="H41" s="192"/>
      <c r="I41" s="4">
        <v>32</v>
      </c>
      <c r="J41" s="13">
        <v>0</v>
      </c>
      <c r="K41" s="13">
        <v>0</v>
      </c>
    </row>
    <row r="42" spans="1:11" ht="12.75">
      <c r="A42" s="191" t="s">
        <v>33</v>
      </c>
      <c r="B42" s="192"/>
      <c r="C42" s="192"/>
      <c r="D42" s="192"/>
      <c r="E42" s="192"/>
      <c r="F42" s="192"/>
      <c r="G42" s="192"/>
      <c r="H42" s="192"/>
      <c r="I42" s="4">
        <v>33</v>
      </c>
      <c r="J42" s="13">
        <v>0</v>
      </c>
      <c r="K42" s="13">
        <v>0</v>
      </c>
    </row>
    <row r="43" spans="1:11" ht="12.75">
      <c r="A43" s="191" t="s">
        <v>34</v>
      </c>
      <c r="B43" s="192"/>
      <c r="C43" s="192"/>
      <c r="D43" s="192"/>
      <c r="E43" s="192"/>
      <c r="F43" s="192"/>
      <c r="G43" s="192"/>
      <c r="H43" s="192"/>
      <c r="I43" s="4">
        <v>34</v>
      </c>
      <c r="J43" s="13">
        <v>0</v>
      </c>
      <c r="K43" s="13">
        <v>0</v>
      </c>
    </row>
    <row r="44" spans="1:11" ht="12.75">
      <c r="A44" s="191" t="s">
        <v>35</v>
      </c>
      <c r="B44" s="192"/>
      <c r="C44" s="192"/>
      <c r="D44" s="192"/>
      <c r="E44" s="192"/>
      <c r="F44" s="192"/>
      <c r="G44" s="192"/>
      <c r="H44" s="192"/>
      <c r="I44" s="4">
        <v>35</v>
      </c>
      <c r="J44" s="13">
        <v>0</v>
      </c>
      <c r="K44" s="13">
        <v>0</v>
      </c>
    </row>
    <row r="45" spans="1:11" ht="12.75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12">
        <f>SUM(J40:J44)</f>
        <v>422445</v>
      </c>
      <c r="K45" s="12">
        <f>SUM(K40:K44)</f>
        <v>609444</v>
      </c>
    </row>
    <row r="46" spans="1:11" ht="12.75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12">
        <v>0</v>
      </c>
      <c r="K46" s="12">
        <v>0</v>
      </c>
    </row>
    <row r="47" spans="1:11" ht="12.75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J45</f>
        <v>422445</v>
      </c>
      <c r="K47" s="9">
        <f>K45</f>
        <v>609444</v>
      </c>
    </row>
    <row r="48" spans="1:11" ht="12.75">
      <c r="A48" s="191" t="s">
        <v>72</v>
      </c>
      <c r="B48" s="192"/>
      <c r="C48" s="192"/>
      <c r="D48" s="192"/>
      <c r="E48" s="192"/>
      <c r="F48" s="192"/>
      <c r="G48" s="192"/>
      <c r="H48" s="192"/>
      <c r="I48" s="4">
        <v>39</v>
      </c>
      <c r="J48" s="9">
        <v>632450</v>
      </c>
      <c r="K48" s="9">
        <f>K20-K34-K47</f>
        <v>2557663</v>
      </c>
    </row>
    <row r="49" spans="1:11" ht="12.75">
      <c r="A49" s="191" t="s">
        <v>73</v>
      </c>
      <c r="B49" s="192"/>
      <c r="C49" s="192"/>
      <c r="D49" s="192"/>
      <c r="E49" s="192"/>
      <c r="F49" s="192"/>
      <c r="G49" s="192"/>
      <c r="H49" s="192"/>
      <c r="I49" s="4">
        <v>40</v>
      </c>
      <c r="J49" s="12"/>
      <c r="K49" s="12">
        <v>0</v>
      </c>
    </row>
    <row r="50" spans="1:11" ht="12.75">
      <c r="A50" s="191" t="s">
        <v>164</v>
      </c>
      <c r="B50" s="192"/>
      <c r="C50" s="192"/>
      <c r="D50" s="192"/>
      <c r="E50" s="192"/>
      <c r="F50" s="192"/>
      <c r="G50" s="192"/>
      <c r="H50" s="192"/>
      <c r="I50" s="4">
        <v>41</v>
      </c>
      <c r="J50" s="13">
        <v>36856435</v>
      </c>
      <c r="K50" s="13">
        <f>Bilanca!J65</f>
        <v>34331714</v>
      </c>
    </row>
    <row r="51" spans="1:11" ht="12.75">
      <c r="A51" s="191" t="s">
        <v>179</v>
      </c>
      <c r="B51" s="192"/>
      <c r="C51" s="192"/>
      <c r="D51" s="192"/>
      <c r="E51" s="192"/>
      <c r="F51" s="192"/>
      <c r="G51" s="192"/>
      <c r="H51" s="192"/>
      <c r="I51" s="4">
        <v>42</v>
      </c>
      <c r="J51" s="13">
        <v>632450</v>
      </c>
      <c r="K51" s="13">
        <f>K48</f>
        <v>2557663</v>
      </c>
    </row>
    <row r="52" spans="1:11" ht="12.75">
      <c r="A52" s="191" t="s">
        <v>180</v>
      </c>
      <c r="B52" s="192"/>
      <c r="C52" s="192"/>
      <c r="D52" s="192"/>
      <c r="E52" s="192"/>
      <c r="F52" s="192"/>
      <c r="G52" s="192"/>
      <c r="H52" s="192"/>
      <c r="I52" s="4">
        <v>43</v>
      </c>
      <c r="J52" s="13">
        <v>0</v>
      </c>
      <c r="K52" s="13">
        <v>0</v>
      </c>
    </row>
    <row r="53" spans="1:11" ht="12.75">
      <c r="A53" s="194" t="s">
        <v>181</v>
      </c>
      <c r="B53" s="195"/>
      <c r="C53" s="195"/>
      <c r="D53" s="195"/>
      <c r="E53" s="195"/>
      <c r="F53" s="195"/>
      <c r="G53" s="195"/>
      <c r="H53" s="195"/>
      <c r="I53" s="7">
        <v>44</v>
      </c>
      <c r="J53" s="18">
        <f>J50-J52+J51</f>
        <v>37488885</v>
      </c>
      <c r="K53" s="18">
        <f>K50-K52+K51</f>
        <v>36889377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34:H34"/>
    <mergeCell ref="A23:H23"/>
    <mergeCell ref="A24:H24"/>
    <mergeCell ref="A25:H25"/>
    <mergeCell ref="A26:H26"/>
    <mergeCell ref="A19:H19"/>
    <mergeCell ref="A20:H20"/>
    <mergeCell ref="A21:H21"/>
    <mergeCell ref="A22:K22"/>
    <mergeCell ref="A41:H41"/>
    <mergeCell ref="A42:H42"/>
    <mergeCell ref="A45:H45"/>
    <mergeCell ref="A43:H43"/>
    <mergeCell ref="A44:H44"/>
    <mergeCell ref="A29:H29"/>
    <mergeCell ref="A30:H30"/>
    <mergeCell ref="A31:H31"/>
    <mergeCell ref="A32:H32"/>
    <mergeCell ref="A33:H33"/>
    <mergeCell ref="A35:K35"/>
    <mergeCell ref="A36:H36"/>
    <mergeCell ref="A37:H37"/>
    <mergeCell ref="A38:H38"/>
    <mergeCell ref="A39:H39"/>
    <mergeCell ref="A40:H40"/>
    <mergeCell ref="A46:H46"/>
    <mergeCell ref="A47:H47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3:K27 J40:K44 J15:K18 J29:K31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9:K21 J28:K28 J39:K39 J14:K14 J45:K49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36" sqref="A36:K36"/>
    </sheetView>
  </sheetViews>
  <sheetFormatPr defaultColWidth="9.140625" defaultRowHeight="12.75"/>
  <sheetData>
    <row r="1" spans="1:11" ht="12.75">
      <c r="A1" s="245" t="s">
        <v>202</v>
      </c>
      <c r="B1" s="246"/>
      <c r="C1" s="246"/>
      <c r="D1" s="246"/>
      <c r="E1" s="246"/>
      <c r="F1" s="246"/>
      <c r="G1" s="246"/>
      <c r="H1" s="246"/>
      <c r="I1" s="246"/>
      <c r="J1" s="247"/>
      <c r="K1" s="260"/>
    </row>
    <row r="2" spans="1:11" ht="12.75">
      <c r="A2" s="249" t="s">
        <v>6</v>
      </c>
      <c r="B2" s="250"/>
      <c r="C2" s="250"/>
      <c r="D2" s="250"/>
      <c r="E2" s="250"/>
      <c r="F2" s="250"/>
      <c r="G2" s="250"/>
      <c r="H2" s="250"/>
      <c r="I2" s="250"/>
      <c r="J2" s="247"/>
      <c r="K2" s="248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1" t="s">
        <v>7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 ht="22.5" thickBot="1">
      <c r="A5" s="254" t="s">
        <v>61</v>
      </c>
      <c r="B5" s="254"/>
      <c r="C5" s="254"/>
      <c r="D5" s="254"/>
      <c r="E5" s="254"/>
      <c r="F5" s="254"/>
      <c r="G5" s="254"/>
      <c r="H5" s="254"/>
      <c r="I5" s="86" t="s">
        <v>286</v>
      </c>
      <c r="J5" s="87" t="s">
        <v>153</v>
      </c>
      <c r="K5" s="87" t="s">
        <v>154</v>
      </c>
    </row>
    <row r="6" spans="1:11" ht="12.75">
      <c r="A6" s="255">
        <v>1</v>
      </c>
      <c r="B6" s="255"/>
      <c r="C6" s="255"/>
      <c r="D6" s="255"/>
      <c r="E6" s="255"/>
      <c r="F6" s="255"/>
      <c r="G6" s="255"/>
      <c r="H6" s="255"/>
      <c r="I6" s="88">
        <v>2</v>
      </c>
      <c r="J6" s="89" t="s">
        <v>289</v>
      </c>
      <c r="K6" s="89" t="s">
        <v>290</v>
      </c>
    </row>
    <row r="7" spans="1:11" ht="12.75">
      <c r="A7" s="241" t="s">
        <v>159</v>
      </c>
      <c r="B7" s="242"/>
      <c r="C7" s="242"/>
      <c r="D7" s="242"/>
      <c r="E7" s="242"/>
      <c r="F7" s="242"/>
      <c r="G7" s="242"/>
      <c r="H7" s="242"/>
      <c r="I7" s="243"/>
      <c r="J7" s="243"/>
      <c r="K7" s="244"/>
    </row>
    <row r="8" spans="1:11" ht="12.75">
      <c r="A8" s="191" t="s">
        <v>204</v>
      </c>
      <c r="B8" s="192"/>
      <c r="C8" s="192"/>
      <c r="D8" s="192"/>
      <c r="E8" s="192"/>
      <c r="F8" s="192"/>
      <c r="G8" s="192"/>
      <c r="H8" s="192"/>
      <c r="I8" s="4">
        <v>1</v>
      </c>
      <c r="J8" s="8"/>
      <c r="K8" s="13"/>
    </row>
    <row r="9" spans="1:11" ht="12.75">
      <c r="A9" s="191" t="s">
        <v>123</v>
      </c>
      <c r="B9" s="192"/>
      <c r="C9" s="192"/>
      <c r="D9" s="192"/>
      <c r="E9" s="192"/>
      <c r="F9" s="192"/>
      <c r="G9" s="192"/>
      <c r="H9" s="192"/>
      <c r="I9" s="4">
        <v>2</v>
      </c>
      <c r="J9" s="8"/>
      <c r="K9" s="13"/>
    </row>
    <row r="10" spans="1:11" ht="12.75">
      <c r="A10" s="191" t="s">
        <v>124</v>
      </c>
      <c r="B10" s="192"/>
      <c r="C10" s="192"/>
      <c r="D10" s="192"/>
      <c r="E10" s="192"/>
      <c r="F10" s="192"/>
      <c r="G10" s="192"/>
      <c r="H10" s="192"/>
      <c r="I10" s="4">
        <v>3</v>
      </c>
      <c r="J10" s="8"/>
      <c r="K10" s="13"/>
    </row>
    <row r="11" spans="1:11" ht="12.75">
      <c r="A11" s="191" t="s">
        <v>125</v>
      </c>
      <c r="B11" s="192"/>
      <c r="C11" s="192"/>
      <c r="D11" s="192"/>
      <c r="E11" s="192"/>
      <c r="F11" s="192"/>
      <c r="G11" s="192"/>
      <c r="H11" s="192"/>
      <c r="I11" s="4">
        <v>4</v>
      </c>
      <c r="J11" s="8"/>
      <c r="K11" s="13"/>
    </row>
    <row r="12" spans="1:11" ht="12.75">
      <c r="A12" s="191" t="s">
        <v>126</v>
      </c>
      <c r="B12" s="192"/>
      <c r="C12" s="192"/>
      <c r="D12" s="192"/>
      <c r="E12" s="192"/>
      <c r="F12" s="192"/>
      <c r="G12" s="192"/>
      <c r="H12" s="192"/>
      <c r="I12" s="4">
        <v>5</v>
      </c>
      <c r="J12" s="8"/>
      <c r="K12" s="13"/>
    </row>
    <row r="13" spans="1:11" ht="12.75">
      <c r="A13" s="197" t="s">
        <v>203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1" t="s">
        <v>127</v>
      </c>
      <c r="B14" s="192"/>
      <c r="C14" s="192"/>
      <c r="D14" s="192"/>
      <c r="E14" s="192"/>
      <c r="F14" s="192"/>
      <c r="G14" s="192"/>
      <c r="H14" s="192"/>
      <c r="I14" s="4">
        <v>7</v>
      </c>
      <c r="J14" s="8"/>
      <c r="K14" s="13"/>
    </row>
    <row r="15" spans="1:11" ht="12.75">
      <c r="A15" s="191" t="s">
        <v>128</v>
      </c>
      <c r="B15" s="192"/>
      <c r="C15" s="192"/>
      <c r="D15" s="192"/>
      <c r="E15" s="192"/>
      <c r="F15" s="192"/>
      <c r="G15" s="192"/>
      <c r="H15" s="192"/>
      <c r="I15" s="4">
        <v>8</v>
      </c>
      <c r="J15" s="8"/>
      <c r="K15" s="13"/>
    </row>
    <row r="16" spans="1:11" ht="12.75">
      <c r="A16" s="191" t="s">
        <v>129</v>
      </c>
      <c r="B16" s="192"/>
      <c r="C16" s="192"/>
      <c r="D16" s="192"/>
      <c r="E16" s="192"/>
      <c r="F16" s="192"/>
      <c r="G16" s="192"/>
      <c r="H16" s="192"/>
      <c r="I16" s="4">
        <v>9</v>
      </c>
      <c r="J16" s="8"/>
      <c r="K16" s="13"/>
    </row>
    <row r="17" spans="1:11" ht="12.75">
      <c r="A17" s="191" t="s">
        <v>130</v>
      </c>
      <c r="B17" s="192"/>
      <c r="C17" s="192"/>
      <c r="D17" s="192"/>
      <c r="E17" s="192"/>
      <c r="F17" s="192"/>
      <c r="G17" s="192"/>
      <c r="H17" s="192"/>
      <c r="I17" s="4">
        <v>10</v>
      </c>
      <c r="J17" s="8"/>
      <c r="K17" s="13"/>
    </row>
    <row r="18" spans="1:11" ht="12.75">
      <c r="A18" s="191" t="s">
        <v>131</v>
      </c>
      <c r="B18" s="192"/>
      <c r="C18" s="192"/>
      <c r="D18" s="192"/>
      <c r="E18" s="192"/>
      <c r="F18" s="192"/>
      <c r="G18" s="192"/>
      <c r="H18" s="192"/>
      <c r="I18" s="4">
        <v>11</v>
      </c>
      <c r="J18" s="8"/>
      <c r="K18" s="13"/>
    </row>
    <row r="19" spans="1:11" ht="12.75">
      <c r="A19" s="191" t="s">
        <v>132</v>
      </c>
      <c r="B19" s="192"/>
      <c r="C19" s="192"/>
      <c r="D19" s="192"/>
      <c r="E19" s="192"/>
      <c r="F19" s="192"/>
      <c r="G19" s="192"/>
      <c r="H19" s="19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110</v>
      </c>
      <c r="B21" s="256"/>
      <c r="C21" s="256"/>
      <c r="D21" s="256"/>
      <c r="E21" s="256"/>
      <c r="F21" s="256"/>
      <c r="G21" s="256"/>
      <c r="H21" s="25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4" t="s">
        <v>111</v>
      </c>
      <c r="B22" s="258"/>
      <c r="C22" s="258"/>
      <c r="D22" s="258"/>
      <c r="E22" s="258"/>
      <c r="F22" s="258"/>
      <c r="G22" s="258"/>
      <c r="H22" s="25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1" t="s">
        <v>162</v>
      </c>
      <c r="B23" s="242"/>
      <c r="C23" s="242"/>
      <c r="D23" s="242"/>
      <c r="E23" s="242"/>
      <c r="F23" s="242"/>
      <c r="G23" s="242"/>
      <c r="H23" s="242"/>
      <c r="I23" s="243"/>
      <c r="J23" s="243"/>
      <c r="K23" s="244"/>
    </row>
    <row r="24" spans="1:11" ht="12.75">
      <c r="A24" s="191" t="s">
        <v>168</v>
      </c>
      <c r="B24" s="192"/>
      <c r="C24" s="192"/>
      <c r="D24" s="192"/>
      <c r="E24" s="192"/>
      <c r="F24" s="192"/>
      <c r="G24" s="192"/>
      <c r="H24" s="192"/>
      <c r="I24" s="4">
        <v>16</v>
      </c>
      <c r="J24" s="8"/>
      <c r="K24" s="13"/>
    </row>
    <row r="25" spans="1:11" ht="12.75">
      <c r="A25" s="191" t="s">
        <v>169</v>
      </c>
      <c r="B25" s="192"/>
      <c r="C25" s="192"/>
      <c r="D25" s="192"/>
      <c r="E25" s="192"/>
      <c r="F25" s="192"/>
      <c r="G25" s="192"/>
      <c r="H25" s="192"/>
      <c r="I25" s="4">
        <v>17</v>
      </c>
      <c r="J25" s="8"/>
      <c r="K25" s="13"/>
    </row>
    <row r="26" spans="1:11" ht="12.75">
      <c r="A26" s="191" t="s">
        <v>48</v>
      </c>
      <c r="B26" s="192"/>
      <c r="C26" s="192"/>
      <c r="D26" s="192"/>
      <c r="E26" s="192"/>
      <c r="F26" s="192"/>
      <c r="G26" s="192"/>
      <c r="H26" s="192"/>
      <c r="I26" s="4">
        <v>18</v>
      </c>
      <c r="J26" s="8"/>
      <c r="K26" s="13"/>
    </row>
    <row r="27" spans="1:11" ht="12.75">
      <c r="A27" s="191" t="s">
        <v>49</v>
      </c>
      <c r="B27" s="192"/>
      <c r="C27" s="192"/>
      <c r="D27" s="192"/>
      <c r="E27" s="192"/>
      <c r="F27" s="192"/>
      <c r="G27" s="192"/>
      <c r="H27" s="192"/>
      <c r="I27" s="4">
        <v>19</v>
      </c>
      <c r="J27" s="8"/>
      <c r="K27" s="13"/>
    </row>
    <row r="28" spans="1:11" ht="12.75">
      <c r="A28" s="191" t="s">
        <v>170</v>
      </c>
      <c r="B28" s="192"/>
      <c r="C28" s="192"/>
      <c r="D28" s="192"/>
      <c r="E28" s="192"/>
      <c r="F28" s="192"/>
      <c r="G28" s="192"/>
      <c r="H28" s="192"/>
      <c r="I28" s="4">
        <v>20</v>
      </c>
      <c r="J28" s="8"/>
      <c r="K28" s="13"/>
    </row>
    <row r="29" spans="1:11" ht="12.75">
      <c r="A29" s="197" t="s">
        <v>118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1" t="s">
        <v>2</v>
      </c>
      <c r="B30" s="192"/>
      <c r="C30" s="192"/>
      <c r="D30" s="192"/>
      <c r="E30" s="192"/>
      <c r="F30" s="192"/>
      <c r="G30" s="192"/>
      <c r="H30" s="192"/>
      <c r="I30" s="4">
        <v>22</v>
      </c>
      <c r="J30" s="8"/>
      <c r="K30" s="13"/>
    </row>
    <row r="31" spans="1:11" ht="12.75">
      <c r="A31" s="191" t="s">
        <v>3</v>
      </c>
      <c r="B31" s="192"/>
      <c r="C31" s="192"/>
      <c r="D31" s="192"/>
      <c r="E31" s="192"/>
      <c r="F31" s="192"/>
      <c r="G31" s="192"/>
      <c r="H31" s="192"/>
      <c r="I31" s="4">
        <v>23</v>
      </c>
      <c r="J31" s="8"/>
      <c r="K31" s="13"/>
    </row>
    <row r="32" spans="1:11" ht="12.75">
      <c r="A32" s="191" t="s">
        <v>4</v>
      </c>
      <c r="B32" s="192"/>
      <c r="C32" s="192"/>
      <c r="D32" s="192"/>
      <c r="E32" s="192"/>
      <c r="F32" s="192"/>
      <c r="G32" s="192"/>
      <c r="H32" s="19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112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113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1" t="s">
        <v>163</v>
      </c>
      <c r="B36" s="242"/>
      <c r="C36" s="242"/>
      <c r="D36" s="242"/>
      <c r="E36" s="242"/>
      <c r="F36" s="242"/>
      <c r="G36" s="242"/>
      <c r="H36" s="242"/>
      <c r="I36" s="243">
        <v>0</v>
      </c>
      <c r="J36" s="243"/>
      <c r="K36" s="244"/>
    </row>
    <row r="37" spans="1:11" ht="12.75">
      <c r="A37" s="191" t="s">
        <v>177</v>
      </c>
      <c r="B37" s="192"/>
      <c r="C37" s="192"/>
      <c r="D37" s="192"/>
      <c r="E37" s="192"/>
      <c r="F37" s="192"/>
      <c r="G37" s="192"/>
      <c r="H37" s="192"/>
      <c r="I37" s="4">
        <v>28</v>
      </c>
      <c r="J37" s="8"/>
      <c r="K37" s="13"/>
    </row>
    <row r="38" spans="1:11" ht="12.75">
      <c r="A38" s="191" t="s">
        <v>29</v>
      </c>
      <c r="B38" s="192"/>
      <c r="C38" s="192"/>
      <c r="D38" s="192"/>
      <c r="E38" s="192"/>
      <c r="F38" s="192"/>
      <c r="G38" s="192"/>
      <c r="H38" s="192"/>
      <c r="I38" s="4">
        <v>29</v>
      </c>
      <c r="J38" s="8"/>
      <c r="K38" s="13"/>
    </row>
    <row r="39" spans="1:11" ht="12.75">
      <c r="A39" s="191" t="s">
        <v>30</v>
      </c>
      <c r="B39" s="192"/>
      <c r="C39" s="192"/>
      <c r="D39" s="192"/>
      <c r="E39" s="192"/>
      <c r="F39" s="192"/>
      <c r="G39" s="192"/>
      <c r="H39" s="19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1" t="s">
        <v>31</v>
      </c>
      <c r="B41" s="192"/>
      <c r="C41" s="192"/>
      <c r="D41" s="192"/>
      <c r="E41" s="192"/>
      <c r="F41" s="192"/>
      <c r="G41" s="192"/>
      <c r="H41" s="192"/>
      <c r="I41" s="4">
        <v>32</v>
      </c>
      <c r="J41" s="8"/>
      <c r="K41" s="13"/>
    </row>
    <row r="42" spans="1:11" ht="12.75">
      <c r="A42" s="191" t="s">
        <v>32</v>
      </c>
      <c r="B42" s="192"/>
      <c r="C42" s="192"/>
      <c r="D42" s="192"/>
      <c r="E42" s="192"/>
      <c r="F42" s="192"/>
      <c r="G42" s="192"/>
      <c r="H42" s="192"/>
      <c r="I42" s="4">
        <v>33</v>
      </c>
      <c r="J42" s="8"/>
      <c r="K42" s="13"/>
    </row>
    <row r="43" spans="1:11" ht="12.75">
      <c r="A43" s="191" t="s">
        <v>33</v>
      </c>
      <c r="B43" s="192"/>
      <c r="C43" s="192"/>
      <c r="D43" s="192"/>
      <c r="E43" s="192"/>
      <c r="F43" s="192"/>
      <c r="G43" s="192"/>
      <c r="H43" s="192"/>
      <c r="I43" s="4">
        <v>34</v>
      </c>
      <c r="J43" s="8"/>
      <c r="K43" s="13"/>
    </row>
    <row r="44" spans="1:11" ht="12.75">
      <c r="A44" s="191" t="s">
        <v>34</v>
      </c>
      <c r="B44" s="192"/>
      <c r="C44" s="192"/>
      <c r="D44" s="192"/>
      <c r="E44" s="192"/>
      <c r="F44" s="192"/>
      <c r="G44" s="192"/>
      <c r="H44" s="192"/>
      <c r="I44" s="4">
        <v>35</v>
      </c>
      <c r="J44" s="8"/>
      <c r="K44" s="13"/>
    </row>
    <row r="45" spans="1:11" ht="12.75">
      <c r="A45" s="191" t="s">
        <v>35</v>
      </c>
      <c r="B45" s="192"/>
      <c r="C45" s="192"/>
      <c r="D45" s="192"/>
      <c r="E45" s="192"/>
      <c r="F45" s="192"/>
      <c r="G45" s="192"/>
      <c r="H45" s="192"/>
      <c r="I45" s="4">
        <v>36</v>
      </c>
      <c r="J45" s="8"/>
      <c r="K45" s="13"/>
    </row>
    <row r="46" spans="1:11" ht="12.75">
      <c r="A46" s="197" t="s">
        <v>151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165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166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152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164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179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180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4" t="s">
        <v>181</v>
      </c>
      <c r="B54" s="205"/>
      <c r="C54" s="205"/>
      <c r="D54" s="205"/>
      <c r="E54" s="205"/>
      <c r="F54" s="205"/>
      <c r="G54" s="205"/>
      <c r="H54" s="205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178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7:K7"/>
    <mergeCell ref="A8:H8"/>
    <mergeCell ref="A1:J1"/>
    <mergeCell ref="K1:K2"/>
    <mergeCell ref="A2:J2"/>
    <mergeCell ref="A4:K4"/>
    <mergeCell ref="A5:H5"/>
    <mergeCell ref="A6:H6"/>
    <mergeCell ref="A21:H21"/>
    <mergeCell ref="A22:H22"/>
    <mergeCell ref="A9:H9"/>
    <mergeCell ref="A10:H10"/>
    <mergeCell ref="A11:H11"/>
    <mergeCell ref="A12:H12"/>
    <mergeCell ref="A15:H15"/>
    <mergeCell ref="A16:H16"/>
    <mergeCell ref="A13:H13"/>
    <mergeCell ref="A14:H14"/>
    <mergeCell ref="A17:H17"/>
    <mergeCell ref="A18:H18"/>
    <mergeCell ref="A19:H19"/>
    <mergeCell ref="A20:H20"/>
    <mergeCell ref="A33:H33"/>
    <mergeCell ref="A34:H34"/>
    <mergeCell ref="A23:K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5:H35"/>
    <mergeCell ref="A36:K36"/>
    <mergeCell ref="A37:H37"/>
    <mergeCell ref="A38:H38"/>
    <mergeCell ref="A41:H41"/>
    <mergeCell ref="A42:H42"/>
    <mergeCell ref="A39:H39"/>
    <mergeCell ref="A40:H40"/>
    <mergeCell ref="A43:H43"/>
    <mergeCell ref="A44:H44"/>
    <mergeCell ref="A47:H47"/>
    <mergeCell ref="A48:H48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4" sqref="J14"/>
    </sheetView>
  </sheetViews>
  <sheetFormatPr defaultColWidth="9.140625" defaultRowHeight="12.75"/>
  <cols>
    <col min="1" max="1" width="9.140625" style="96" customWidth="1"/>
    <col min="2" max="2" width="2.140625" style="96" customWidth="1"/>
    <col min="3" max="3" width="5.57421875" style="96" customWidth="1"/>
    <col min="4" max="4" width="9.140625" style="96" customWidth="1"/>
    <col min="5" max="5" width="10.28125" style="96" bestFit="1" customWidth="1"/>
    <col min="6" max="6" width="3.57421875" style="96" customWidth="1"/>
    <col min="7" max="7" width="9.140625" style="96" customWidth="1"/>
    <col min="8" max="8" width="8.140625" style="96" customWidth="1"/>
    <col min="9" max="9" width="9.140625" style="96" customWidth="1"/>
    <col min="10" max="10" width="10.57421875" style="96" customWidth="1"/>
    <col min="11" max="11" width="10.421875" style="96" bestFit="1" customWidth="1"/>
    <col min="12" max="16384" width="9.140625" style="96" customWidth="1"/>
  </cols>
  <sheetData>
    <row r="1" spans="1:12" ht="12.75">
      <c r="A1" s="276" t="s">
        <v>287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95"/>
    </row>
    <row r="2" spans="1:12" ht="26.25">
      <c r="A2" s="117" t="s">
        <v>347</v>
      </c>
      <c r="B2" s="94"/>
      <c r="C2" s="263" t="s">
        <v>288</v>
      </c>
      <c r="D2" s="263"/>
      <c r="E2" s="98">
        <v>43466</v>
      </c>
      <c r="F2" s="97" t="s">
        <v>254</v>
      </c>
      <c r="G2" s="264">
        <v>43555</v>
      </c>
      <c r="H2" s="265"/>
      <c r="I2" s="94"/>
      <c r="J2" s="94"/>
      <c r="K2" s="94"/>
      <c r="L2" s="99"/>
    </row>
    <row r="3" spans="1:11" ht="22.5" thickBot="1">
      <c r="A3" s="266" t="s">
        <v>61</v>
      </c>
      <c r="B3" s="266"/>
      <c r="C3" s="266"/>
      <c r="D3" s="266"/>
      <c r="E3" s="266"/>
      <c r="F3" s="266"/>
      <c r="G3" s="266"/>
      <c r="H3" s="266"/>
      <c r="I3" s="100" t="s">
        <v>311</v>
      </c>
      <c r="J3" s="101" t="s">
        <v>153</v>
      </c>
      <c r="K3" s="101" t="s">
        <v>154</v>
      </c>
    </row>
    <row r="4" spans="1:11" ht="12.75">
      <c r="A4" s="267">
        <v>1</v>
      </c>
      <c r="B4" s="267"/>
      <c r="C4" s="267"/>
      <c r="D4" s="267"/>
      <c r="E4" s="267"/>
      <c r="F4" s="267"/>
      <c r="G4" s="267"/>
      <c r="H4" s="267"/>
      <c r="I4" s="103">
        <v>2</v>
      </c>
      <c r="J4" s="102" t="s">
        <v>289</v>
      </c>
      <c r="K4" s="102" t="s">
        <v>290</v>
      </c>
    </row>
    <row r="5" spans="1:11" ht="12.75">
      <c r="A5" s="261" t="s">
        <v>291</v>
      </c>
      <c r="B5" s="262"/>
      <c r="C5" s="262"/>
      <c r="D5" s="262"/>
      <c r="E5" s="262"/>
      <c r="F5" s="262"/>
      <c r="G5" s="262"/>
      <c r="H5" s="262"/>
      <c r="I5" s="104">
        <v>1</v>
      </c>
      <c r="J5" s="105">
        <v>231845600</v>
      </c>
      <c r="K5" s="105">
        <f>Bilanca!K71</f>
        <v>231845600</v>
      </c>
    </row>
    <row r="6" spans="1:11" ht="12.75">
      <c r="A6" s="261" t="s">
        <v>292</v>
      </c>
      <c r="B6" s="262"/>
      <c r="C6" s="262"/>
      <c r="D6" s="262"/>
      <c r="E6" s="262"/>
      <c r="F6" s="262"/>
      <c r="G6" s="262"/>
      <c r="H6" s="262"/>
      <c r="I6" s="104">
        <v>2</v>
      </c>
      <c r="J6" s="106">
        <v>14715808</v>
      </c>
      <c r="K6" s="106">
        <f>Bilanca!K72</f>
        <v>14715808</v>
      </c>
    </row>
    <row r="7" spans="1:11" ht="12.75">
      <c r="A7" s="261" t="s">
        <v>293</v>
      </c>
      <c r="B7" s="262"/>
      <c r="C7" s="262"/>
      <c r="D7" s="262"/>
      <c r="E7" s="262"/>
      <c r="F7" s="262"/>
      <c r="G7" s="262"/>
      <c r="H7" s="262"/>
      <c r="I7" s="104">
        <v>3</v>
      </c>
      <c r="J7" s="106">
        <v>24302</v>
      </c>
      <c r="K7" s="106">
        <f>Bilanca!K73</f>
        <v>24302</v>
      </c>
    </row>
    <row r="8" spans="1:11" ht="12.75">
      <c r="A8" s="261" t="s">
        <v>294</v>
      </c>
      <c r="B8" s="262"/>
      <c r="C8" s="262"/>
      <c r="D8" s="262"/>
      <c r="E8" s="262"/>
      <c r="F8" s="262"/>
      <c r="G8" s="262"/>
      <c r="H8" s="262"/>
      <c r="I8" s="104">
        <v>4</v>
      </c>
      <c r="J8" s="106">
        <f>Bilanca!J80</f>
        <v>-84183475</v>
      </c>
      <c r="K8" s="106">
        <f>Bilanca!K80</f>
        <v>-91735552</v>
      </c>
    </row>
    <row r="9" spans="1:11" ht="12.75">
      <c r="A9" s="261" t="s">
        <v>295</v>
      </c>
      <c r="B9" s="262"/>
      <c r="C9" s="262"/>
      <c r="D9" s="262"/>
      <c r="E9" s="262"/>
      <c r="F9" s="262"/>
      <c r="G9" s="262"/>
      <c r="H9" s="262"/>
      <c r="I9" s="104">
        <v>5</v>
      </c>
      <c r="J9" s="106">
        <f>RDG!J56</f>
        <v>-6272595</v>
      </c>
      <c r="K9" s="106">
        <f>RDG!K56</f>
        <v>-4907754</v>
      </c>
    </row>
    <row r="10" spans="1:11" ht="12.75">
      <c r="A10" s="261" t="s">
        <v>296</v>
      </c>
      <c r="B10" s="262"/>
      <c r="C10" s="262"/>
      <c r="D10" s="262"/>
      <c r="E10" s="262"/>
      <c r="F10" s="262"/>
      <c r="G10" s="262"/>
      <c r="H10" s="262"/>
      <c r="I10" s="104">
        <v>6</v>
      </c>
      <c r="J10" s="106">
        <v>0</v>
      </c>
      <c r="K10" s="106">
        <v>0</v>
      </c>
    </row>
    <row r="11" spans="1:11" ht="12.75">
      <c r="A11" s="261" t="s">
        <v>297</v>
      </c>
      <c r="B11" s="262"/>
      <c r="C11" s="262"/>
      <c r="D11" s="262"/>
      <c r="E11" s="262"/>
      <c r="F11" s="262"/>
      <c r="G11" s="262"/>
      <c r="H11" s="262"/>
      <c r="I11" s="104">
        <v>7</v>
      </c>
      <c r="J11" s="106">
        <v>0</v>
      </c>
      <c r="K11" s="106">
        <v>0</v>
      </c>
    </row>
    <row r="12" spans="1:11" ht="12.75">
      <c r="A12" s="261" t="s">
        <v>298</v>
      </c>
      <c r="B12" s="262"/>
      <c r="C12" s="262"/>
      <c r="D12" s="262"/>
      <c r="E12" s="262"/>
      <c r="F12" s="262"/>
      <c r="G12" s="262"/>
      <c r="H12" s="262"/>
      <c r="I12" s="104">
        <v>8</v>
      </c>
      <c r="J12" s="106">
        <v>0</v>
      </c>
      <c r="K12" s="106">
        <v>0</v>
      </c>
    </row>
    <row r="13" spans="1:11" ht="12.75">
      <c r="A13" s="261" t="s">
        <v>299</v>
      </c>
      <c r="B13" s="262"/>
      <c r="C13" s="262"/>
      <c r="D13" s="262"/>
      <c r="E13" s="262"/>
      <c r="F13" s="262"/>
      <c r="G13" s="262"/>
      <c r="H13" s="262"/>
      <c r="I13" s="104">
        <v>9</v>
      </c>
      <c r="J13" s="106">
        <f>Bilanca!J120</f>
        <v>5604680</v>
      </c>
      <c r="K13" s="106">
        <f>Bilanca!K120</f>
        <v>6322489</v>
      </c>
    </row>
    <row r="14" spans="1:11" ht="12.75">
      <c r="A14" s="272" t="s">
        <v>300</v>
      </c>
      <c r="B14" s="273"/>
      <c r="C14" s="273"/>
      <c r="D14" s="273"/>
      <c r="E14" s="273"/>
      <c r="F14" s="273"/>
      <c r="G14" s="273"/>
      <c r="H14" s="273"/>
      <c r="I14" s="104">
        <v>10</v>
      </c>
      <c r="J14" s="107">
        <f>SUM(J5:J13)</f>
        <v>161734320</v>
      </c>
      <c r="K14" s="107">
        <f>SUM(K5:K13)</f>
        <v>156264893</v>
      </c>
    </row>
    <row r="15" spans="1:11" ht="12.75">
      <c r="A15" s="261" t="s">
        <v>301</v>
      </c>
      <c r="B15" s="262"/>
      <c r="C15" s="262"/>
      <c r="D15" s="262"/>
      <c r="E15" s="262"/>
      <c r="F15" s="262"/>
      <c r="G15" s="262"/>
      <c r="H15" s="262"/>
      <c r="I15" s="104">
        <v>11</v>
      </c>
      <c r="J15" s="106">
        <v>0</v>
      </c>
      <c r="K15" s="106">
        <v>0</v>
      </c>
    </row>
    <row r="16" spans="1:11" ht="12.75">
      <c r="A16" s="261" t="s">
        <v>302</v>
      </c>
      <c r="B16" s="262"/>
      <c r="C16" s="262"/>
      <c r="D16" s="262"/>
      <c r="E16" s="262"/>
      <c r="F16" s="262"/>
      <c r="G16" s="262"/>
      <c r="H16" s="262"/>
      <c r="I16" s="104">
        <v>12</v>
      </c>
      <c r="J16" s="106">
        <v>0</v>
      </c>
      <c r="K16" s="106">
        <v>0</v>
      </c>
    </row>
    <row r="17" spans="1:11" ht="12.75">
      <c r="A17" s="261" t="s">
        <v>303</v>
      </c>
      <c r="B17" s="262"/>
      <c r="C17" s="262"/>
      <c r="D17" s="262"/>
      <c r="E17" s="262"/>
      <c r="F17" s="262"/>
      <c r="G17" s="262"/>
      <c r="H17" s="262"/>
      <c r="I17" s="104">
        <v>13</v>
      </c>
      <c r="J17" s="106">
        <v>0</v>
      </c>
      <c r="K17" s="106">
        <v>0</v>
      </c>
    </row>
    <row r="18" spans="1:11" ht="12.75">
      <c r="A18" s="261" t="s">
        <v>304</v>
      </c>
      <c r="B18" s="262"/>
      <c r="C18" s="262"/>
      <c r="D18" s="262"/>
      <c r="E18" s="262"/>
      <c r="F18" s="262"/>
      <c r="G18" s="262"/>
      <c r="H18" s="262"/>
      <c r="I18" s="104">
        <v>14</v>
      </c>
      <c r="J18" s="106">
        <v>0</v>
      </c>
      <c r="K18" s="106">
        <v>0</v>
      </c>
    </row>
    <row r="19" spans="1:11" ht="12.75">
      <c r="A19" s="261" t="s">
        <v>305</v>
      </c>
      <c r="B19" s="262"/>
      <c r="C19" s="262"/>
      <c r="D19" s="262"/>
      <c r="E19" s="262"/>
      <c r="F19" s="262"/>
      <c r="G19" s="262"/>
      <c r="H19" s="262"/>
      <c r="I19" s="104">
        <v>15</v>
      </c>
      <c r="J19" s="106">
        <v>0</v>
      </c>
      <c r="K19" s="106">
        <v>0</v>
      </c>
    </row>
    <row r="20" spans="1:11" ht="12.75">
      <c r="A20" s="261" t="s">
        <v>306</v>
      </c>
      <c r="B20" s="262"/>
      <c r="C20" s="262"/>
      <c r="D20" s="262"/>
      <c r="E20" s="262"/>
      <c r="F20" s="262"/>
      <c r="G20" s="262"/>
      <c r="H20" s="262"/>
      <c r="I20" s="104">
        <v>16</v>
      </c>
      <c r="J20" s="106">
        <v>0</v>
      </c>
      <c r="K20" s="106">
        <v>0</v>
      </c>
    </row>
    <row r="21" spans="1:11" ht="12.75">
      <c r="A21" s="272" t="s">
        <v>307</v>
      </c>
      <c r="B21" s="273"/>
      <c r="C21" s="273"/>
      <c r="D21" s="273"/>
      <c r="E21" s="273"/>
      <c r="F21" s="273"/>
      <c r="G21" s="273"/>
      <c r="H21" s="273"/>
      <c r="I21" s="104">
        <v>17</v>
      </c>
      <c r="J21" s="108">
        <f>SUM(J15:J20)</f>
        <v>0</v>
      </c>
      <c r="K21" s="108">
        <f>SUM(K15:K20)</f>
        <v>0</v>
      </c>
    </row>
    <row r="22" spans="1:11" ht="12.75">
      <c r="A22" s="278"/>
      <c r="B22" s="279"/>
      <c r="C22" s="279"/>
      <c r="D22" s="279"/>
      <c r="E22" s="279"/>
      <c r="F22" s="279"/>
      <c r="G22" s="279"/>
      <c r="H22" s="279"/>
      <c r="I22" s="280"/>
      <c r="J22" s="280"/>
      <c r="K22" s="281"/>
    </row>
    <row r="23" spans="1:11" ht="12.75">
      <c r="A23" s="268" t="s">
        <v>308</v>
      </c>
      <c r="B23" s="269"/>
      <c r="C23" s="269"/>
      <c r="D23" s="269"/>
      <c r="E23" s="269"/>
      <c r="F23" s="269"/>
      <c r="G23" s="269"/>
      <c r="H23" s="269"/>
      <c r="I23" s="109">
        <v>18</v>
      </c>
      <c r="J23" s="105"/>
      <c r="K23" s="105"/>
    </row>
    <row r="24" spans="1:11" ht="23.25" customHeight="1">
      <c r="A24" s="270" t="s">
        <v>309</v>
      </c>
      <c r="B24" s="271"/>
      <c r="C24" s="271"/>
      <c r="D24" s="271"/>
      <c r="E24" s="271"/>
      <c r="F24" s="271"/>
      <c r="G24" s="271"/>
      <c r="H24" s="271"/>
      <c r="I24" s="110">
        <v>19</v>
      </c>
      <c r="J24" s="108"/>
      <c r="K24" s="108"/>
    </row>
    <row r="25" spans="1:11" ht="30" customHeight="1">
      <c r="A25" s="274" t="s">
        <v>310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5"/>
  <sheetViews>
    <sheetView view="pageBreakPreview" zoomScale="110" zoomScaleSheetLayoutView="110" zoomScalePageLayoutView="0" workbookViewId="0" topLeftCell="A1">
      <selection activeCell="A24" sqref="A24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">
      <c r="A2" s="282" t="s">
        <v>358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118" t="s">
        <v>349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0" ht="12.7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2.75" customHeight="1">
      <c r="A6" s="118" t="s">
        <v>350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2.75">
      <c r="A7" s="284"/>
      <c r="B7" s="284"/>
      <c r="C7" s="284"/>
      <c r="D7" s="284"/>
      <c r="E7" s="284"/>
      <c r="F7" s="284"/>
      <c r="G7" s="284"/>
      <c r="H7" s="284"/>
      <c r="I7" s="284"/>
      <c r="J7" s="284"/>
    </row>
    <row r="8" spans="1:10" ht="12.75">
      <c r="A8" s="92" t="s">
        <v>359</v>
      </c>
      <c r="B8" s="92"/>
      <c r="C8" s="92"/>
      <c r="D8" s="92"/>
      <c r="E8" s="92"/>
      <c r="F8" s="92"/>
      <c r="G8" s="92"/>
      <c r="H8" s="92"/>
      <c r="I8" s="92"/>
      <c r="J8" s="92"/>
    </row>
    <row r="9" spans="1:10" ht="12.75">
      <c r="A9" s="92"/>
      <c r="B9" s="92"/>
      <c r="C9" s="92"/>
      <c r="D9" s="92"/>
      <c r="E9" s="92"/>
      <c r="F9" s="92"/>
      <c r="G9" s="92"/>
      <c r="H9" s="92"/>
      <c r="I9" s="92"/>
      <c r="J9" s="92"/>
    </row>
    <row r="10" spans="1:10" ht="12.75">
      <c r="A10" s="92" t="s">
        <v>360</v>
      </c>
      <c r="B10" s="92"/>
      <c r="C10" s="92"/>
      <c r="D10" s="92"/>
      <c r="E10" s="92"/>
      <c r="F10" s="92"/>
      <c r="G10" s="92"/>
      <c r="H10" s="92"/>
      <c r="I10" s="92"/>
      <c r="J10" s="92"/>
    </row>
    <row r="11" spans="1:10" ht="12.75">
      <c r="A11" s="92"/>
      <c r="B11" s="92"/>
      <c r="C11" s="92"/>
      <c r="D11" s="92"/>
      <c r="E11" s="92"/>
      <c r="F11" s="92"/>
      <c r="G11" s="92"/>
      <c r="H11" s="92"/>
      <c r="I11" s="92"/>
      <c r="J11" s="92"/>
    </row>
    <row r="12" spans="1:10" ht="12.75">
      <c r="A12" s="92" t="s">
        <v>362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 t="s">
        <v>361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 t="s">
        <v>351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 t="s">
        <v>352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5">
      <c r="A20" s="92" t="s">
        <v>353</v>
      </c>
      <c r="B20" s="92"/>
      <c r="C20" s="92"/>
      <c r="D20" s="92"/>
      <c r="E20" s="92"/>
      <c r="F20" s="92"/>
      <c r="G20" s="92"/>
      <c r="H20" s="92"/>
      <c r="I20" s="93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 t="s">
        <v>354</v>
      </c>
      <c r="B22" s="92"/>
      <c r="C22" s="92"/>
      <c r="D22" s="92"/>
      <c r="E22" s="92"/>
      <c r="F22" s="92"/>
      <c r="G22" s="92"/>
      <c r="H22" s="92"/>
      <c r="I22" s="92"/>
      <c r="J22" s="92"/>
    </row>
    <row r="24" ht="12.75">
      <c r="A24" t="s">
        <v>355</v>
      </c>
    </row>
    <row r="65" spans="10:11" ht="12.75">
      <c r="J65">
        <v>-31484607</v>
      </c>
      <c r="K65">
        <v>-88383524</v>
      </c>
    </row>
  </sheetData>
  <sheetProtection/>
  <mergeCells count="2">
    <mergeCell ref="A2:J2"/>
    <mergeCell ref="A7:J7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Dario</cp:lastModifiedBy>
  <cp:lastPrinted>2019-05-02T16:54:38Z</cp:lastPrinted>
  <dcterms:created xsi:type="dcterms:W3CDTF">2008-10-17T11:51:54Z</dcterms:created>
  <dcterms:modified xsi:type="dcterms:W3CDTF">2019-05-02T18:32:20Z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