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'Bilješke'!$A$1:$J$48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<sst xmlns="http://schemas.openxmlformats.org/spreadsheetml/2006/main" count="421" uniqueCount="364">
  <si>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</si>
  <si>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</si>
  <si>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</si>
  <si>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</si>
  <si>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</si>
  <si>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</si>
  <si>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</si>
  <si>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</si>
  <si>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</si>
  <si>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</si>
  <si>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</si>
  <si>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</si>
  <si>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</si>
  <si>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</si>
  <si>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</si>
  <si>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</si>
  <si>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</si>
  <si>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</si>
  <si>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</si>
  <si>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</si>
  <si>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</si>
  <si>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</si>
  <si>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</si>
  <si>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</si>
  <si>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</si>
  <si>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</si>
  <si>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</si>
  <si>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</si>
  <si>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</si>
  <si>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</si>
  <si>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</si>
  <si>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</si>
  <si>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</si>
  <si>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</si>
  <si>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</si>
  <si>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</si>
  <si>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</si>
  <si>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</si>
  <si>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</si>
  <si>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</si>
  <si>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</si>
  <si>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</si>
  <si>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</si>
  <si>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</si>
  <si>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</si>
  <si>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</si>
  <si>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</si>
  <si>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</si>
  <si>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</si>
  <si>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</si>
  <si>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</si>
  <si>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</si>
  <si>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</si>
  <si>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</si>
  <si>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</si>
  <si>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</si>
  <si>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</si>
  <si>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</si>
  <si>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</si>
  <si>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</si>
  <si>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</si>
  <si>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</si>
  <si>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</si>
  <si>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</si>
  <si>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</si>
  <si>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</si>
  <si>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</si>
  <si>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</si>
  <si>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</si>
  <si>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</si>
  <si>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</si>
  <si>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</si>
  <si>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</si>
  <si>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</si>
  <si>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</si>
  <si>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</si>
  <si>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</si>
  <si>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</si>
  <si>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</si>
  <si>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</si>
  <si>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</si>
  <si>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</si>
  <si>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</si>
  <si>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</si>
  <si>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</si>
  <si>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</si>
  <si>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</si>
  <si>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</si>
  <si>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</si>
  <si>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</si>
  <si>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</si>
  <si>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</si>
  <si>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</si>
  <si>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</si>
  <si>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</si>
  <si>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</si>
  <si>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</si>
  <si>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</si>
  <si>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</si>
  <si>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</si>
  <si>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</si>
  <si>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</si>
  <si>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</si>
  <si>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</si>
  <si>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</si>
  <si>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</si>
  <si>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</si>
  <si>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</si>
  <si>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</si>
  <si>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</si>
  <si>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</si>
  <si>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</si>
  <si>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</si>
  <si>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</si>
  <si>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</si>
  <si>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</si>
  <si>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</si>
  <si>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</si>
  <si>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</si>
  <si>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</si>
  <si>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</si>
  <si>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</si>
  <si>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</si>
  <si>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</si>
  <si>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</si>
  <si>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</si>
  <si>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</si>
  <si>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</si>
  <si>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</si>
  <si>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</si>
  <si>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</si>
  <si>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</si>
  <si>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</si>
  <si>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</si>
  <si>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</si>
  <si>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</si>
  <si>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</si>
  <si>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</si>
  <si>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</si>
  <si>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</si>
  <si>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</si>
  <si>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</si>
  <si>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</si>
  <si>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</si>
  <si>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</si>
  <si>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</si>
  <si>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</si>
  <si>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</si>
  <si>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</si>
  <si>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</si>
  <si>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</si>
  <si>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</si>
  <si>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</si>
  <si>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</si>
  <si>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</si>
  <si>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</si>
  <si>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</si>
  <si>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</si>
  <si>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</si>
  <si>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</si>
  <si>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</si>
  <si>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</si>
  <si>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</si>
  <si>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</si>
  <si>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</si>
  <si>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</si>
  <si>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</si>
  <si>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</si>
  <si>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</si>
  <si>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</si>
  <si>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</si>
  <si>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</si>
  <si>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</si>
  <si>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</si>
  <si>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</si>
  <si>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</si>
  <si>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</si>
  <si>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</si>
  <si>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</si>
  <si>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</si>
  <si>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</si>
  <si>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</si>
  <si>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</si>
  <si>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</si>
  <si>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</si>
  <si>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</si>
  <si>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</si>
  <si>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</si>
  <si>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</si>
  <si>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</si>
  <si>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</si>
  <si>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</si>
  <si>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</si>
  <si>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</si>
  <si>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</si>
  <si>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</si>
  <si>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</si>
  <si>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</si>
  <si>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</si>
  <si>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</si>
  <si>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</si>
  <si>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</si>
  <si>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</si>
  <si>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</si>
  <si>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</si>
  <si>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</si>
  <si>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</si>
  <si>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</si>
  <si>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</si>
  <si>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</si>
  <si>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</si>
  <si>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</si>
  <si>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</si>
  <si>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</si>
  <si>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</si>
  <si>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</si>
  <si>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</si>
  <si>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</si>
  <si>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</si>
  <si>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</si>
  <si>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</si>
  <si>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</si>
  <si>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</si>
  <si>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</si>
  <si>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</si>
  <si>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</si>
  <si>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</si>
  <si>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</si>
  <si>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</si>
  <si>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</si>
  <si>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</si>
  <si>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</si>
  <si>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</si>
  <si>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</si>
  <si>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</si>
  <si>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</si>
  <si>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</si>
  <si>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</si>
  <si>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</si>
  <si>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</si>
  <si>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</si>
  <si>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</si>
  <si>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</si>
  <si>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</si>
  <si>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</si>
  <si>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</si>
  <si>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</si>
  <si>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</si>
  <si>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</si>
  <si>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</si>
  <si>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</si>
  <si>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</si>
  <si>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</si>
  <si>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</si>
  <si>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</si>
  <si>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</si>
  <si>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</si>
  <si>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</si>
  <si>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</si>
  <si>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</si>
  <si>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</si>
  <si>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</si>
  <si>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</si>
  <si>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</si>
  <si>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</si>
  <si>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</si>
  <si>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</si>
  <si>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</si>
  <si>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</si>
  <si>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</si>
  <si>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</si>
  <si>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</si>
  <si>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</si>
  <si>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</si>
  <si>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</si>
  <si>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</si>
  <si>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</si>
  <si>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</si>
  <si>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</si>
  <si>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</si>
  <si>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</si>
  <si>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</si>
  <si>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</si>
  <si>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</si>
  <si>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</si>
  <si>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</si>
  <si>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</si>
  <si>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</si>
  <si>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</si>
  <si>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</si>
  <si>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</si>
  <si>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</si>
  <si>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</si>
  <si>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</si>
  <si>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</si>
  <si>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</si>
  <si>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</si>
  <si>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</si>
  <si>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</si>
  <si>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</si>
  <si>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</si>
  <si>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</si>
  <si>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</si>
  <si>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</si>
  <si>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</si>
  <si>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</si>
  <si>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</si>
  <si>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</si>
  <si>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</si>
  <si>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</si>
  <si>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</si>
  <si>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</si>
  <si>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03040135</t>
  </si>
  <si>
    <t>040031685</t>
  </si>
  <si>
    <t>84596290185</t>
  </si>
  <si>
    <t>MALI LOŠINJ</t>
  </si>
  <si>
    <t>DA</t>
  </si>
  <si>
    <t>PRIMORSKO-GORANSKA</t>
  </si>
  <si>
    <t>5020</t>
  </si>
  <si>
    <t>LOŠINJSKA PLOVIDBA BRODOGRADILIŠTE d.o.o.</t>
  </si>
  <si>
    <t>03040143</t>
  </si>
  <si>
    <t>LOŠINJSKA PLOVIDBA TURIZAM d.o.o.</t>
  </si>
  <si>
    <t>03040160</t>
  </si>
  <si>
    <t>MORUS ALBA d.o.o.</t>
  </si>
  <si>
    <t>ĐANINO SUČIĆ</t>
  </si>
  <si>
    <t>LOŠINJSKA PLOVIDBA HOLDING DD KONSOLIDIRANI</t>
  </si>
  <si>
    <t>Obveznik: __LOŠINJSKA PLOVIDBA HOLDING D.D. KONSOLIDIRANI___________________________________________________________</t>
  </si>
  <si>
    <t>Obveznik:LOŠINJSKA PLOVIDBA HOLDING DD KONSOLIDIRANI</t>
  </si>
  <si>
    <t>miodrag.klickovic@losini.hr</t>
  </si>
  <si>
    <t>MIODRAG KLIČKOVIĆ</t>
  </si>
  <si>
    <t>051750267</t>
  </si>
  <si>
    <t>051231811</t>
  </si>
  <si>
    <t>miodrag.klickovic@losinia.hr</t>
  </si>
  <si>
    <t xml:space="preserve">   2. Novčani izdaci za stjecanje vlasničkih i dužničkih financijskih instrumenata</t>
  </si>
  <si>
    <t xml:space="preserve">     3. Dio prihoda od produženih poduzetnika i sudjelujućih interesa</t>
  </si>
  <si>
    <t>DALSINIA d.o.o.</t>
  </si>
  <si>
    <t>04091612</t>
  </si>
  <si>
    <t>01282166</t>
  </si>
  <si>
    <t>LOŠINJSKIH BRODOGRADITELJA 47</t>
  </si>
  <si>
    <t>ASPARAGUS d.o.o.</t>
  </si>
  <si>
    <t>ARCTURUS d.o.o.</t>
  </si>
  <si>
    <t>01256939</t>
  </si>
  <si>
    <t>01282158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</si>
  <si>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</si>
  <si>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</si>
  <si>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</t>
  </si>
  <si>
    <t>3. Izjavu osoba odgovornih za sastavljanje izvještaja izdavatelja.</t>
  </si>
  <si>
    <t>stanje na dan:</t>
  </si>
  <si>
    <t>stanje na dan</t>
  </si>
  <si>
    <t xml:space="preserve">LOŠINJSKA PLOVIDBA HOLDING DD KONSOLIDIRANI </t>
  </si>
  <si>
    <t>U promatranom razdoblju društvo nije obavilo podjelu dionica</t>
  </si>
  <si>
    <t>U odnosu na plan, prihodi su umanjeni.</t>
  </si>
  <si>
    <t>Djelatnost je popravak brodova, turizam i ugostiteljstvo.</t>
  </si>
  <si>
    <t>Gubitak je ostvaren zbog gore navedenih razloga.</t>
  </si>
  <si>
    <t>Nije bilo promjena računovodstvenih politika u promatranom razdoblju.</t>
  </si>
  <si>
    <t>Negativno rješenje sudskih sporova, može djelomično otežati poslovanje.</t>
  </si>
  <si>
    <t>stanje na dan 31.12.2018.</t>
  </si>
  <si>
    <t>Bilješke uz nerevidirane fin.izvještaje Lošinjske plovidbe Holding d.d. Konsolidirani 31.12.2018.</t>
  </si>
  <si>
    <t xml:space="preserve">Postoji više sudskih postupaka i neizvjesnih potraživanja koja se pokušavaju riješiti. Jedan dio </t>
  </si>
  <si>
    <t>navedenih potraživanja je otpisan u 2018.god.</t>
  </si>
  <si>
    <t>Društvo je ostvarilo kosolidirani gubitak u iznosu od 5.080.523 kn</t>
  </si>
  <si>
    <t>Imateljima kapitala matice pripisan je gubitak u iznosu od 5.183.326 kn.</t>
  </si>
  <si>
    <t>nakon oporezivanja u iznosu od 89.790 kn.</t>
  </si>
  <si>
    <t>Konsolidirano Brodogradilište je ostvarilo gubitak u iznosu od 5.753.913 kn, dok je Turizam ostvario dobitak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</si>
</sst>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2" fillId="0" borderId="0" xfId="58" applyNumberFormat="1" applyFont="1" applyFill="1" applyBorder="1" applyAlignment="1" applyProtection="1">
      <alignment horizontal="left" vertical="center"/>
      <protection hidden="1"/>
    </xf>
    <xf numFmtId="0" fontId="9" fillId="0" borderId="0" xfId="62" applyFont="1" applyFill="1" applyBorder="1" applyAlignment="1">
      <alignment horizontal="center" vertical="center" wrapText="1"/>
      <protection/>
    </xf>
    <xf numFmtId="0" fontId="18" fillId="0" borderId="0" xfId="62" applyFont="1" applyBorder="1" applyAlignment="1">
      <alignment vertical="top"/>
      <protection/>
    </xf>
    <xf numFmtId="0" fontId="16" fillId="0" borderId="0" xfId="57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2" fillId="32" borderId="28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Alignment="1">
      <alignment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jadranka.arbula@losinjplov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253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347</v>
      </c>
      <c r="B2" s="172"/>
      <c r="C2" s="172"/>
      <c r="D2" s="173"/>
      <c r="E2" s="24">
        <v>43101</v>
      </c>
      <c r="F2" s="25"/>
      <c r="G2" s="116" t="s">
        <v>254</v>
      </c>
      <c r="H2" s="24">
        <v>43465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74" t="s">
        <v>255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27" t="s">
        <v>256</v>
      </c>
      <c r="B6" s="128"/>
      <c r="C6" s="138" t="s">
        <v>312</v>
      </c>
      <c r="D6" s="139"/>
      <c r="E6" s="175"/>
      <c r="F6" s="175"/>
      <c r="G6" s="175"/>
      <c r="H6" s="175"/>
      <c r="I6" s="38"/>
      <c r="J6" s="22"/>
      <c r="K6" s="22"/>
      <c r="L6" s="22"/>
    </row>
    <row r="7" spans="1:12" ht="12.75">
      <c r="A7" s="39"/>
      <c r="B7" s="39"/>
      <c r="C7" s="30"/>
      <c r="D7" s="30"/>
      <c r="E7" s="175"/>
      <c r="F7" s="175"/>
      <c r="G7" s="175"/>
      <c r="H7" s="175"/>
      <c r="I7" s="38"/>
      <c r="J7" s="22"/>
      <c r="K7" s="22"/>
      <c r="L7" s="22"/>
    </row>
    <row r="8" spans="1:12" ht="12.75">
      <c r="A8" s="176" t="s">
        <v>257</v>
      </c>
      <c r="B8" s="177"/>
      <c r="C8" s="138" t="s">
        <v>313</v>
      </c>
      <c r="D8" s="139"/>
      <c r="E8" s="175"/>
      <c r="F8" s="175"/>
      <c r="G8" s="175"/>
      <c r="H8" s="175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66" t="s">
        <v>258</v>
      </c>
      <c r="B10" s="167"/>
      <c r="C10" s="138" t="s">
        <v>314</v>
      </c>
      <c r="D10" s="139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68"/>
      <c r="B11" s="168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27" t="s">
        <v>259</v>
      </c>
      <c r="B12" s="128"/>
      <c r="C12" s="140" t="s">
        <v>349</v>
      </c>
      <c r="D12" s="165"/>
      <c r="E12" s="165"/>
      <c r="F12" s="165"/>
      <c r="G12" s="165"/>
      <c r="H12" s="165"/>
      <c r="I12" s="130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27" t="s">
        <v>260</v>
      </c>
      <c r="B14" s="128"/>
      <c r="C14" s="169">
        <v>51550</v>
      </c>
      <c r="D14" s="170"/>
      <c r="E14" s="30"/>
      <c r="F14" s="140" t="s">
        <v>315</v>
      </c>
      <c r="G14" s="165"/>
      <c r="H14" s="165"/>
      <c r="I14" s="130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27" t="s">
        <v>261</v>
      </c>
      <c r="B16" s="128"/>
      <c r="C16" s="140" t="s">
        <v>338</v>
      </c>
      <c r="D16" s="165"/>
      <c r="E16" s="165"/>
      <c r="F16" s="165"/>
      <c r="G16" s="165"/>
      <c r="H16" s="165"/>
      <c r="I16" s="130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27" t="s">
        <v>262</v>
      </c>
      <c r="B18" s="128"/>
      <c r="C18" s="155" t="s">
        <v>332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27" t="s">
        <v>263</v>
      </c>
      <c r="B20" s="128"/>
      <c r="C20" s="155"/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27" t="s">
        <v>264</v>
      </c>
      <c r="B22" s="128"/>
      <c r="C22" s="43">
        <v>252</v>
      </c>
      <c r="D22" s="140" t="s">
        <v>315</v>
      </c>
      <c r="E22" s="147"/>
      <c r="F22" s="148"/>
      <c r="G22" s="163"/>
      <c r="H22" s="164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27" t="s">
        <v>265</v>
      </c>
      <c r="B24" s="128"/>
      <c r="C24" s="43">
        <v>8</v>
      </c>
      <c r="D24" s="140" t="s">
        <v>317</v>
      </c>
      <c r="E24" s="147"/>
      <c r="F24" s="147"/>
      <c r="G24" s="148"/>
      <c r="H24" s="37" t="s">
        <v>266</v>
      </c>
      <c r="I24" s="47">
        <v>171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267</v>
      </c>
      <c r="I25" s="42"/>
      <c r="J25" s="22"/>
      <c r="K25" s="22"/>
      <c r="L25" s="22"/>
    </row>
    <row r="26" spans="1:12" ht="12.75">
      <c r="A26" s="127" t="s">
        <v>268</v>
      </c>
      <c r="B26" s="128"/>
      <c r="C26" s="48" t="s">
        <v>316</v>
      </c>
      <c r="D26" s="49"/>
      <c r="E26" s="22"/>
      <c r="F26" s="50"/>
      <c r="G26" s="127" t="s">
        <v>269</v>
      </c>
      <c r="H26" s="128"/>
      <c r="I26" s="51" t="s">
        <v>318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58" t="s">
        <v>270</v>
      </c>
      <c r="B28" s="159"/>
      <c r="C28" s="160"/>
      <c r="D28" s="160"/>
      <c r="E28" s="161" t="s">
        <v>271</v>
      </c>
      <c r="F28" s="162"/>
      <c r="G28" s="162"/>
      <c r="H28" s="152" t="s">
        <v>272</v>
      </c>
      <c r="I28" s="152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40" t="s">
        <v>319</v>
      </c>
      <c r="B30" s="147"/>
      <c r="C30" s="147"/>
      <c r="D30" s="148"/>
      <c r="E30" s="149" t="s">
        <v>315</v>
      </c>
      <c r="F30" s="150"/>
      <c r="G30" s="151"/>
      <c r="H30" s="138" t="s">
        <v>320</v>
      </c>
      <c r="I30" s="139"/>
      <c r="J30" s="22"/>
      <c r="K30" s="22"/>
      <c r="L30" s="22"/>
    </row>
    <row r="31" spans="1:12" ht="12.75">
      <c r="A31" s="44"/>
      <c r="B31" s="44"/>
      <c r="C31" s="42"/>
      <c r="D31" s="153"/>
      <c r="E31" s="153"/>
      <c r="F31" s="153"/>
      <c r="G31" s="154"/>
      <c r="H31" s="30"/>
      <c r="I31" s="56"/>
      <c r="J31" s="22"/>
      <c r="K31" s="22"/>
      <c r="L31" s="22"/>
    </row>
    <row r="32" spans="1:12" ht="12.75">
      <c r="A32" s="140" t="s">
        <v>321</v>
      </c>
      <c r="B32" s="147"/>
      <c r="C32" s="147"/>
      <c r="D32" s="148"/>
      <c r="E32" s="149" t="s">
        <v>315</v>
      </c>
      <c r="F32" s="150"/>
      <c r="G32" s="151"/>
      <c r="H32" s="138" t="s">
        <v>322</v>
      </c>
      <c r="I32" s="139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40" t="s">
        <v>323</v>
      </c>
      <c r="B34" s="147"/>
      <c r="C34" s="147"/>
      <c r="D34" s="148"/>
      <c r="E34" s="149" t="s">
        <v>315</v>
      </c>
      <c r="F34" s="150"/>
      <c r="G34" s="151"/>
      <c r="H34" s="138" t="s">
        <v>337</v>
      </c>
      <c r="I34" s="139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40" t="s">
        <v>335</v>
      </c>
      <c r="B36" s="147"/>
      <c r="C36" s="147"/>
      <c r="D36" s="148"/>
      <c r="E36" s="149" t="s">
        <v>315</v>
      </c>
      <c r="F36" s="150"/>
      <c r="G36" s="151"/>
      <c r="H36" s="138" t="s">
        <v>336</v>
      </c>
      <c r="I36" s="139"/>
      <c r="J36" s="22"/>
      <c r="K36" s="22"/>
      <c r="L36" s="22"/>
    </row>
    <row r="37" spans="1:12" ht="12.75">
      <c r="A37" s="58"/>
      <c r="B37" s="58"/>
      <c r="C37" s="143"/>
      <c r="D37" s="144"/>
      <c r="E37" s="30"/>
      <c r="F37" s="143"/>
      <c r="G37" s="144"/>
      <c r="H37" s="30"/>
      <c r="I37" s="30"/>
      <c r="J37" s="22"/>
      <c r="K37" s="22"/>
      <c r="L37" s="22"/>
    </row>
    <row r="38" spans="1:12" ht="12.75">
      <c r="A38" s="140" t="s">
        <v>339</v>
      </c>
      <c r="B38" s="147"/>
      <c r="C38" s="147"/>
      <c r="D38" s="148"/>
      <c r="E38" s="149" t="s">
        <v>315</v>
      </c>
      <c r="F38" s="150"/>
      <c r="G38" s="151"/>
      <c r="H38" s="138" t="s">
        <v>341</v>
      </c>
      <c r="I38" s="139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40" t="s">
        <v>340</v>
      </c>
      <c r="B40" s="147"/>
      <c r="C40" s="147"/>
      <c r="D40" s="148"/>
      <c r="E40" s="149" t="s">
        <v>315</v>
      </c>
      <c r="F40" s="150"/>
      <c r="G40" s="151"/>
      <c r="H40" s="138" t="s">
        <v>342</v>
      </c>
      <c r="I40" s="139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22" t="s">
        <v>273</v>
      </c>
      <c r="B44" s="123"/>
      <c r="C44" s="138"/>
      <c r="D44" s="139"/>
      <c r="E44" s="31"/>
      <c r="F44" s="140"/>
      <c r="G44" s="141"/>
      <c r="H44" s="141"/>
      <c r="I44" s="142"/>
      <c r="J44" s="22"/>
      <c r="K44" s="22"/>
      <c r="L44" s="22"/>
    </row>
    <row r="45" spans="1:12" ht="12.75">
      <c r="A45" s="58"/>
      <c r="B45" s="58"/>
      <c r="C45" s="143"/>
      <c r="D45" s="144"/>
      <c r="E45" s="30"/>
      <c r="F45" s="143"/>
      <c r="G45" s="145"/>
      <c r="H45" s="66"/>
      <c r="I45" s="66"/>
      <c r="J45" s="22"/>
      <c r="K45" s="22"/>
      <c r="L45" s="22"/>
    </row>
    <row r="46" spans="1:12" ht="12.75">
      <c r="A46" s="122" t="s">
        <v>274</v>
      </c>
      <c r="B46" s="123"/>
      <c r="C46" s="140" t="s">
        <v>329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39"/>
      <c r="B47" s="39"/>
      <c r="C47" s="67" t="s">
        <v>275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22" t="s">
        <v>276</v>
      </c>
      <c r="B48" s="123"/>
      <c r="C48" s="129" t="s">
        <v>330</v>
      </c>
      <c r="D48" s="125"/>
      <c r="E48" s="126"/>
      <c r="F48" s="31"/>
      <c r="G48" s="37" t="s">
        <v>277</v>
      </c>
      <c r="H48" s="129" t="s">
        <v>331</v>
      </c>
      <c r="I48" s="126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22" t="s">
        <v>262</v>
      </c>
      <c r="B50" s="123"/>
      <c r="C50" s="124" t="s">
        <v>328</v>
      </c>
      <c r="D50" s="125"/>
      <c r="E50" s="125"/>
      <c r="F50" s="125"/>
      <c r="G50" s="125"/>
      <c r="H50" s="125"/>
      <c r="I50" s="126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27" t="s">
        <v>278</v>
      </c>
      <c r="B52" s="128"/>
      <c r="C52" s="129" t="s">
        <v>324</v>
      </c>
      <c r="D52" s="125"/>
      <c r="E52" s="125"/>
      <c r="F52" s="125"/>
      <c r="G52" s="125"/>
      <c r="H52" s="125"/>
      <c r="I52" s="130"/>
      <c r="J52" s="22"/>
      <c r="K52" s="22"/>
      <c r="L52" s="22"/>
    </row>
    <row r="53" spans="1:12" ht="12.75">
      <c r="A53" s="68"/>
      <c r="B53" s="68"/>
      <c r="C53" s="133" t="s">
        <v>279</v>
      </c>
      <c r="D53" s="133"/>
      <c r="E53" s="133"/>
      <c r="F53" s="133"/>
      <c r="G53" s="133"/>
      <c r="H53" s="133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1" t="s">
        <v>280</v>
      </c>
      <c r="C55" s="132"/>
      <c r="D55" s="132"/>
      <c r="E55" s="132"/>
      <c r="F55" s="111"/>
      <c r="G55" s="111"/>
      <c r="H55" s="112"/>
      <c r="I55" s="112"/>
      <c r="J55" s="22"/>
      <c r="K55" s="22"/>
      <c r="L55" s="22"/>
    </row>
    <row r="56" spans="1:12" ht="12.75">
      <c r="A56" s="68"/>
      <c r="B56" s="113" t="s">
        <v>343</v>
      </c>
      <c r="C56" s="114"/>
      <c r="D56" s="114"/>
      <c r="E56" s="114"/>
      <c r="F56" s="114"/>
      <c r="G56" s="114"/>
      <c r="H56" s="119"/>
      <c r="I56" s="119"/>
      <c r="J56" s="22"/>
      <c r="K56" s="22"/>
      <c r="L56" s="22"/>
    </row>
    <row r="57" spans="1:12" ht="12.75">
      <c r="A57" s="68"/>
      <c r="B57" s="113" t="s">
        <v>344</v>
      </c>
      <c r="C57" s="114"/>
      <c r="D57" s="114"/>
      <c r="E57" s="114"/>
      <c r="F57" s="114"/>
      <c r="G57" s="114"/>
      <c r="H57" s="119"/>
      <c r="I57" s="119"/>
      <c r="J57" s="22"/>
      <c r="K57" s="22"/>
      <c r="L57" s="22"/>
    </row>
    <row r="58" spans="1:12" ht="12.75">
      <c r="A58" s="68"/>
      <c r="B58" s="113" t="s">
        <v>345</v>
      </c>
      <c r="C58" s="114"/>
      <c r="D58" s="114"/>
      <c r="E58" s="114"/>
      <c r="F58" s="114"/>
      <c r="G58" s="114"/>
      <c r="H58" s="119"/>
      <c r="I58" s="119"/>
      <c r="J58" s="22"/>
      <c r="K58" s="22"/>
      <c r="L58" s="22"/>
    </row>
    <row r="59" spans="1:12" ht="12.75">
      <c r="A59" s="68"/>
      <c r="B59" s="113" t="s">
        <v>346</v>
      </c>
      <c r="C59" s="115"/>
      <c r="D59" s="115"/>
      <c r="E59" s="115"/>
      <c r="F59" s="115"/>
      <c r="G59" s="115"/>
      <c r="H59" s="119"/>
      <c r="I59" s="119"/>
      <c r="J59" s="22"/>
      <c r="K59" s="22"/>
      <c r="L59" s="22"/>
    </row>
    <row r="60" spans="1:12" ht="12.75">
      <c r="A60" s="68"/>
      <c r="B60" s="113"/>
      <c r="C60" s="115"/>
      <c r="D60" s="115"/>
      <c r="E60" s="115"/>
      <c r="F60" s="115"/>
      <c r="G60" s="115"/>
      <c r="H60" s="119"/>
      <c r="I60" s="11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281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282</v>
      </c>
      <c r="F63" s="22"/>
      <c r="G63" s="134" t="s">
        <v>283</v>
      </c>
      <c r="H63" s="135"/>
      <c r="I63" s="136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20"/>
      <c r="H64" s="121"/>
      <c r="I64" s="36"/>
      <c r="J64" s="22"/>
      <c r="K64" s="22"/>
      <c r="L64" s="22"/>
    </row>
    <row r="71" spans="10:11" ht="12.75">
      <c r="J71" s="23">
        <v>-31484607</v>
      </c>
      <c r="K71" s="23">
        <v>-88383524</v>
      </c>
    </row>
  </sheetData>
  <sheetProtection/>
  <protectedRanges>
    <protectedRange sqref="E2 H2 C6:D6 C8:D8 C10:D10 C12:I12 C14:D14 F14:I14 C16:I16 C18:I18 C20:I20 C24:G24 C22:F22 C26 I26 I24" name="Range1"/>
    <protectedRange sqref="A30:I30 A32:D32" name="Range1_1"/>
  </protectedRanges>
  <mergeCells count="70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odrag.klickovic@losinia.hr"/>
    <hyperlink ref="C50" r:id="rId2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65" sqref="K65"/>
    </sheetView>
  </sheetViews>
  <sheetFormatPr defaultColWidth="9.140625" defaultRowHeight="12.75"/>
  <cols>
    <col min="10" max="10" width="11.421875" style="0" customWidth="1"/>
    <col min="11" max="11" width="10.57421875" style="0" customWidth="1"/>
  </cols>
  <sheetData>
    <row r="1" spans="1:11" ht="12.75">
      <c r="A1" s="181" t="s">
        <v>156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356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0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.75">
      <c r="A4" s="188" t="s">
        <v>327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76" t="s">
        <v>284</v>
      </c>
      <c r="J5" s="77" t="s">
        <v>114</v>
      </c>
      <c r="K5" s="78" t="s">
        <v>115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0">
        <v>2</v>
      </c>
      <c r="J6" s="79">
        <v>3</v>
      </c>
      <c r="K6" s="79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J10+J17+J27+J36+J40</f>
        <v>137985943</v>
      </c>
      <c r="K9" s="12">
        <f>K10+K17+K27+K36+K40</f>
        <v>142588950</v>
      </c>
    </row>
    <row r="10" spans="1:11" ht="12.75">
      <c r="A10" s="178" t="s">
        <v>210</v>
      </c>
      <c r="B10" s="179"/>
      <c r="C10" s="179"/>
      <c r="D10" s="179"/>
      <c r="E10" s="179"/>
      <c r="F10" s="179"/>
      <c r="G10" s="179"/>
      <c r="H10" s="180"/>
      <c r="I10" s="4">
        <v>3</v>
      </c>
      <c r="J10" s="12">
        <f>SUM(J11:J16)</f>
        <v>2892217</v>
      </c>
      <c r="K10" s="12">
        <f>SUM(K11:K16)</f>
        <v>3654338</v>
      </c>
    </row>
    <row r="11" spans="1:11" ht="12.75">
      <c r="A11" s="178" t="s">
        <v>116</v>
      </c>
      <c r="B11" s="179"/>
      <c r="C11" s="179"/>
      <c r="D11" s="179"/>
      <c r="E11" s="179"/>
      <c r="F11" s="179"/>
      <c r="G11" s="179"/>
      <c r="H11" s="180"/>
      <c r="I11" s="4">
        <v>4</v>
      </c>
      <c r="J11" s="13">
        <v>0</v>
      </c>
      <c r="K11" s="13">
        <v>361013</v>
      </c>
    </row>
    <row r="12" spans="1:11" ht="12.75">
      <c r="A12" s="178" t="s">
        <v>14</v>
      </c>
      <c r="B12" s="179"/>
      <c r="C12" s="179"/>
      <c r="D12" s="179"/>
      <c r="E12" s="179"/>
      <c r="F12" s="179"/>
      <c r="G12" s="179"/>
      <c r="H12" s="180"/>
      <c r="I12" s="4">
        <v>5</v>
      </c>
      <c r="J12" s="13">
        <v>452869</v>
      </c>
      <c r="K12" s="13">
        <v>175359</v>
      </c>
    </row>
    <row r="13" spans="1:11" ht="12.75">
      <c r="A13" s="178" t="s">
        <v>117</v>
      </c>
      <c r="B13" s="179"/>
      <c r="C13" s="179"/>
      <c r="D13" s="179"/>
      <c r="E13" s="179"/>
      <c r="F13" s="179"/>
      <c r="G13" s="179"/>
      <c r="H13" s="180"/>
      <c r="I13" s="4">
        <v>6</v>
      </c>
      <c r="J13" s="13">
        <v>0</v>
      </c>
      <c r="K13" s="13">
        <v>0</v>
      </c>
    </row>
    <row r="14" spans="1:11" ht="12.75">
      <c r="A14" s="178" t="s">
        <v>213</v>
      </c>
      <c r="B14" s="179"/>
      <c r="C14" s="179"/>
      <c r="D14" s="179"/>
      <c r="E14" s="179"/>
      <c r="F14" s="179"/>
      <c r="G14" s="179"/>
      <c r="H14" s="180"/>
      <c r="I14" s="4">
        <v>7</v>
      </c>
      <c r="J14" s="13">
        <v>0</v>
      </c>
      <c r="K14" s="13">
        <v>5538</v>
      </c>
    </row>
    <row r="15" spans="1:11" ht="12.75">
      <c r="A15" s="178" t="s">
        <v>214</v>
      </c>
      <c r="B15" s="179"/>
      <c r="C15" s="179"/>
      <c r="D15" s="179"/>
      <c r="E15" s="179"/>
      <c r="F15" s="179"/>
      <c r="G15" s="179"/>
      <c r="H15" s="180"/>
      <c r="I15" s="4">
        <v>8</v>
      </c>
      <c r="J15" s="13">
        <v>1776971</v>
      </c>
      <c r="K15" s="13">
        <v>2682186</v>
      </c>
    </row>
    <row r="16" spans="1:11" ht="12.75">
      <c r="A16" s="178" t="s">
        <v>215</v>
      </c>
      <c r="B16" s="179"/>
      <c r="C16" s="179"/>
      <c r="D16" s="179"/>
      <c r="E16" s="179"/>
      <c r="F16" s="179"/>
      <c r="G16" s="179"/>
      <c r="H16" s="180"/>
      <c r="I16" s="4">
        <v>9</v>
      </c>
      <c r="J16" s="13">
        <f>470199+75728+116450</f>
        <v>662377</v>
      </c>
      <c r="K16" s="13">
        <v>430242</v>
      </c>
    </row>
    <row r="17" spans="1:11" ht="12.75">
      <c r="A17" s="178" t="s">
        <v>211</v>
      </c>
      <c r="B17" s="179"/>
      <c r="C17" s="179"/>
      <c r="D17" s="179"/>
      <c r="E17" s="179"/>
      <c r="F17" s="179"/>
      <c r="G17" s="179"/>
      <c r="H17" s="180"/>
      <c r="I17" s="4">
        <v>10</v>
      </c>
      <c r="J17" s="12">
        <f>SUM(J18:J26)</f>
        <v>80502695</v>
      </c>
      <c r="K17" s="12">
        <f>SUM(K18:K26)</f>
        <v>85276351</v>
      </c>
    </row>
    <row r="18" spans="1:11" ht="12.75">
      <c r="A18" s="178" t="s">
        <v>216</v>
      </c>
      <c r="B18" s="179"/>
      <c r="C18" s="179"/>
      <c r="D18" s="179"/>
      <c r="E18" s="179"/>
      <c r="F18" s="179"/>
      <c r="G18" s="179"/>
      <c r="H18" s="180"/>
      <c r="I18" s="4">
        <v>11</v>
      </c>
      <c r="J18" s="13">
        <v>25583934</v>
      </c>
      <c r="K18" s="13">
        <v>27627858</v>
      </c>
    </row>
    <row r="19" spans="1:11" ht="12.75">
      <c r="A19" s="178" t="s">
        <v>252</v>
      </c>
      <c r="B19" s="179"/>
      <c r="C19" s="179"/>
      <c r="D19" s="179"/>
      <c r="E19" s="179"/>
      <c r="F19" s="179"/>
      <c r="G19" s="179"/>
      <c r="H19" s="180"/>
      <c r="I19" s="4">
        <v>12</v>
      </c>
      <c r="J19" s="13">
        <v>35336054</v>
      </c>
      <c r="K19" s="13">
        <v>40793278</v>
      </c>
    </row>
    <row r="20" spans="1:11" ht="12.75">
      <c r="A20" s="178" t="s">
        <v>217</v>
      </c>
      <c r="B20" s="179"/>
      <c r="C20" s="179"/>
      <c r="D20" s="179"/>
      <c r="E20" s="179"/>
      <c r="F20" s="179"/>
      <c r="G20" s="179"/>
      <c r="H20" s="180"/>
      <c r="I20" s="4">
        <v>13</v>
      </c>
      <c r="J20" s="13">
        <v>3063821</v>
      </c>
      <c r="K20" s="13">
        <v>1878207</v>
      </c>
    </row>
    <row r="21" spans="1:11" ht="12.75">
      <c r="A21" s="178" t="s">
        <v>27</v>
      </c>
      <c r="B21" s="179"/>
      <c r="C21" s="179"/>
      <c r="D21" s="179"/>
      <c r="E21" s="179"/>
      <c r="F21" s="179"/>
      <c r="G21" s="179"/>
      <c r="H21" s="180"/>
      <c r="I21" s="4">
        <v>14</v>
      </c>
      <c r="J21" s="13">
        <v>3418932</v>
      </c>
      <c r="K21" s="13">
        <v>7209681</v>
      </c>
    </row>
    <row r="22" spans="1:11" ht="12.75">
      <c r="A22" s="178" t="s">
        <v>28</v>
      </c>
      <c r="B22" s="179"/>
      <c r="C22" s="179"/>
      <c r="D22" s="179"/>
      <c r="E22" s="179"/>
      <c r="F22" s="179"/>
      <c r="G22" s="179"/>
      <c r="H22" s="180"/>
      <c r="I22" s="4">
        <v>15</v>
      </c>
      <c r="J22" s="13">
        <v>0</v>
      </c>
      <c r="K22" s="13">
        <v>0</v>
      </c>
    </row>
    <row r="23" spans="1:11" ht="12.75">
      <c r="A23" s="178" t="s">
        <v>74</v>
      </c>
      <c r="B23" s="179"/>
      <c r="C23" s="179"/>
      <c r="D23" s="179"/>
      <c r="E23" s="179"/>
      <c r="F23" s="179"/>
      <c r="G23" s="179"/>
      <c r="H23" s="180"/>
      <c r="I23" s="4">
        <v>16</v>
      </c>
      <c r="J23" s="13">
        <v>0</v>
      </c>
      <c r="K23" s="13">
        <v>0</v>
      </c>
    </row>
    <row r="24" spans="1:11" ht="12.75">
      <c r="A24" s="178" t="s">
        <v>75</v>
      </c>
      <c r="B24" s="179"/>
      <c r="C24" s="179"/>
      <c r="D24" s="179"/>
      <c r="E24" s="179"/>
      <c r="F24" s="179"/>
      <c r="G24" s="179"/>
      <c r="H24" s="180"/>
      <c r="I24" s="4">
        <v>17</v>
      </c>
      <c r="J24" s="13">
        <v>6965534</v>
      </c>
      <c r="K24" s="13">
        <v>2164794</v>
      </c>
    </row>
    <row r="25" spans="1:11" ht="12.75">
      <c r="A25" s="178" t="s">
        <v>76</v>
      </c>
      <c r="B25" s="179"/>
      <c r="C25" s="179"/>
      <c r="D25" s="179"/>
      <c r="E25" s="179"/>
      <c r="F25" s="179"/>
      <c r="G25" s="179"/>
      <c r="H25" s="180"/>
      <c r="I25" s="4">
        <v>18</v>
      </c>
      <c r="J25" s="13">
        <v>198470</v>
      </c>
      <c r="K25" s="13">
        <v>198470</v>
      </c>
    </row>
    <row r="26" spans="1:11" ht="12.75">
      <c r="A26" s="178" t="s">
        <v>77</v>
      </c>
      <c r="B26" s="179"/>
      <c r="C26" s="179"/>
      <c r="D26" s="179"/>
      <c r="E26" s="179"/>
      <c r="F26" s="179"/>
      <c r="G26" s="179"/>
      <c r="H26" s="180"/>
      <c r="I26" s="4">
        <v>19</v>
      </c>
      <c r="J26" s="13">
        <v>5935950</v>
      </c>
      <c r="K26" s="13">
        <v>5404063</v>
      </c>
    </row>
    <row r="27" spans="1:11" ht="12.75">
      <c r="A27" s="178" t="s">
        <v>195</v>
      </c>
      <c r="B27" s="179"/>
      <c r="C27" s="179"/>
      <c r="D27" s="179"/>
      <c r="E27" s="179"/>
      <c r="F27" s="179"/>
      <c r="G27" s="179"/>
      <c r="H27" s="180"/>
      <c r="I27" s="4">
        <v>20</v>
      </c>
      <c r="J27" s="12">
        <f>SUM(J28:J35)</f>
        <v>54370753</v>
      </c>
      <c r="K27" s="12">
        <f>SUM(K28:K35)</f>
        <v>53437983</v>
      </c>
    </row>
    <row r="28" spans="1:11" ht="12.75">
      <c r="A28" s="178" t="s">
        <v>78</v>
      </c>
      <c r="B28" s="179"/>
      <c r="C28" s="179"/>
      <c r="D28" s="179"/>
      <c r="E28" s="179"/>
      <c r="F28" s="179"/>
      <c r="G28" s="179"/>
      <c r="H28" s="180"/>
      <c r="I28" s="4">
        <v>21</v>
      </c>
      <c r="J28" s="13">
        <v>0</v>
      </c>
      <c r="K28" s="13">
        <v>0</v>
      </c>
    </row>
    <row r="29" spans="1:11" ht="12.75">
      <c r="A29" s="178" t="s">
        <v>79</v>
      </c>
      <c r="B29" s="179"/>
      <c r="C29" s="179"/>
      <c r="D29" s="179"/>
      <c r="E29" s="179"/>
      <c r="F29" s="179"/>
      <c r="G29" s="179"/>
      <c r="H29" s="180"/>
      <c r="I29" s="4">
        <v>22</v>
      </c>
      <c r="J29" s="13">
        <v>0</v>
      </c>
      <c r="K29" s="13">
        <v>0</v>
      </c>
    </row>
    <row r="30" spans="1:11" ht="12.75" customHeight="1">
      <c r="A30" s="178" t="s">
        <v>247</v>
      </c>
      <c r="B30" s="179"/>
      <c r="C30" s="179"/>
      <c r="D30" s="179"/>
      <c r="E30" s="179"/>
      <c r="F30" s="179"/>
      <c r="G30" s="179"/>
      <c r="H30" s="180"/>
      <c r="I30" s="4">
        <v>23</v>
      </c>
      <c r="J30" s="13">
        <v>0</v>
      </c>
      <c r="K30" s="13">
        <v>0</v>
      </c>
    </row>
    <row r="31" spans="1:11" ht="12.75">
      <c r="A31" s="178" t="s">
        <v>84</v>
      </c>
      <c r="B31" s="179"/>
      <c r="C31" s="179"/>
      <c r="D31" s="179"/>
      <c r="E31" s="179"/>
      <c r="F31" s="179"/>
      <c r="G31" s="179"/>
      <c r="H31" s="180"/>
      <c r="I31" s="4">
        <v>24</v>
      </c>
      <c r="J31" s="13">
        <v>0</v>
      </c>
      <c r="K31" s="13">
        <v>0</v>
      </c>
    </row>
    <row r="32" spans="1:11" ht="12.75">
      <c r="A32" s="178" t="s">
        <v>85</v>
      </c>
      <c r="B32" s="179"/>
      <c r="C32" s="179"/>
      <c r="D32" s="179"/>
      <c r="E32" s="179"/>
      <c r="F32" s="179"/>
      <c r="G32" s="179"/>
      <c r="H32" s="180"/>
      <c r="I32" s="4">
        <v>25</v>
      </c>
      <c r="J32" s="13">
        <v>2667813</v>
      </c>
      <c r="K32" s="13">
        <v>2667301</v>
      </c>
    </row>
    <row r="33" spans="1:11" ht="12.75">
      <c r="A33" s="178" t="s">
        <v>86</v>
      </c>
      <c r="B33" s="179"/>
      <c r="C33" s="179"/>
      <c r="D33" s="179"/>
      <c r="E33" s="179"/>
      <c r="F33" s="179"/>
      <c r="G33" s="179"/>
      <c r="H33" s="180"/>
      <c r="I33" s="4">
        <v>26</v>
      </c>
      <c r="J33" s="13">
        <v>0</v>
      </c>
      <c r="K33" s="13">
        <v>86554</v>
      </c>
    </row>
    <row r="34" spans="1:11" ht="12.75">
      <c r="A34" s="178" t="s">
        <v>80</v>
      </c>
      <c r="B34" s="179"/>
      <c r="C34" s="179"/>
      <c r="D34" s="179"/>
      <c r="E34" s="179"/>
      <c r="F34" s="179"/>
      <c r="G34" s="179"/>
      <c r="H34" s="180"/>
      <c r="I34" s="4">
        <v>27</v>
      </c>
      <c r="J34" s="13">
        <v>945591</v>
      </c>
      <c r="K34" s="13">
        <v>0</v>
      </c>
    </row>
    <row r="35" spans="1:11" ht="12.75">
      <c r="A35" s="178" t="s">
        <v>187</v>
      </c>
      <c r="B35" s="179"/>
      <c r="C35" s="179"/>
      <c r="D35" s="179"/>
      <c r="E35" s="179"/>
      <c r="F35" s="179"/>
      <c r="G35" s="179"/>
      <c r="H35" s="180"/>
      <c r="I35" s="4">
        <v>28</v>
      </c>
      <c r="J35" s="13">
        <v>50757349</v>
      </c>
      <c r="K35" s="13">
        <v>50684128</v>
      </c>
    </row>
    <row r="36" spans="1:11" ht="12.75">
      <c r="A36" s="178" t="s">
        <v>188</v>
      </c>
      <c r="B36" s="179"/>
      <c r="C36" s="179"/>
      <c r="D36" s="179"/>
      <c r="E36" s="179"/>
      <c r="F36" s="179"/>
      <c r="G36" s="179"/>
      <c r="H36" s="18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8" t="s">
        <v>81</v>
      </c>
      <c r="B37" s="179"/>
      <c r="C37" s="179"/>
      <c r="D37" s="179"/>
      <c r="E37" s="179"/>
      <c r="F37" s="179"/>
      <c r="G37" s="179"/>
      <c r="H37" s="180"/>
      <c r="I37" s="4">
        <v>30</v>
      </c>
      <c r="J37" s="13">
        <v>0</v>
      </c>
      <c r="K37" s="13">
        <v>0</v>
      </c>
    </row>
    <row r="38" spans="1:11" ht="12.75">
      <c r="A38" s="178" t="s">
        <v>82</v>
      </c>
      <c r="B38" s="179"/>
      <c r="C38" s="179"/>
      <c r="D38" s="179"/>
      <c r="E38" s="179"/>
      <c r="F38" s="179"/>
      <c r="G38" s="179"/>
      <c r="H38" s="180"/>
      <c r="I38" s="4">
        <v>31</v>
      </c>
      <c r="J38" s="13">
        <v>0</v>
      </c>
      <c r="K38" s="13">
        <v>0</v>
      </c>
    </row>
    <row r="39" spans="1:11" ht="12.75">
      <c r="A39" s="178" t="s">
        <v>83</v>
      </c>
      <c r="B39" s="179"/>
      <c r="C39" s="179"/>
      <c r="D39" s="179"/>
      <c r="E39" s="179"/>
      <c r="F39" s="179"/>
      <c r="G39" s="179"/>
      <c r="H39" s="180"/>
      <c r="I39" s="4">
        <v>32</v>
      </c>
      <c r="J39" s="13">
        <v>0</v>
      </c>
      <c r="K39" s="13">
        <v>0</v>
      </c>
    </row>
    <row r="40" spans="1:11" ht="12.75">
      <c r="A40" s="178" t="s">
        <v>189</v>
      </c>
      <c r="B40" s="179"/>
      <c r="C40" s="179"/>
      <c r="D40" s="179"/>
      <c r="E40" s="179"/>
      <c r="F40" s="179"/>
      <c r="G40" s="179"/>
      <c r="H40" s="180"/>
      <c r="I40" s="4">
        <v>33</v>
      </c>
      <c r="J40" s="13">
        <v>220278</v>
      </c>
      <c r="K40" s="13">
        <v>220278</v>
      </c>
    </row>
    <row r="41" spans="1:11" ht="12.75">
      <c r="A41" s="201" t="s">
        <v>245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67816319</v>
      </c>
      <c r="K41" s="12">
        <f>K42+K50+K57+K65</f>
        <v>63752257</v>
      </c>
    </row>
    <row r="42" spans="1:11" ht="12.75">
      <c r="A42" s="178" t="s">
        <v>102</v>
      </c>
      <c r="B42" s="179"/>
      <c r="C42" s="179"/>
      <c r="D42" s="179"/>
      <c r="E42" s="179"/>
      <c r="F42" s="179"/>
      <c r="G42" s="179"/>
      <c r="H42" s="180"/>
      <c r="I42" s="4">
        <v>35</v>
      </c>
      <c r="J42" s="12">
        <f>SUM(J43:J49)</f>
        <v>3822987</v>
      </c>
      <c r="K42" s="12">
        <f>SUM(K43:K49)</f>
        <v>3766796</v>
      </c>
    </row>
    <row r="43" spans="1:11" ht="12.75">
      <c r="A43" s="178" t="s">
        <v>121</v>
      </c>
      <c r="B43" s="179"/>
      <c r="C43" s="179"/>
      <c r="D43" s="179"/>
      <c r="E43" s="179"/>
      <c r="F43" s="179"/>
      <c r="G43" s="179"/>
      <c r="H43" s="180"/>
      <c r="I43" s="4">
        <v>36</v>
      </c>
      <c r="J43" s="13">
        <v>3822987</v>
      </c>
      <c r="K43" s="13">
        <v>3530765</v>
      </c>
    </row>
    <row r="44" spans="1:11" ht="12.75">
      <c r="A44" s="178" t="s">
        <v>122</v>
      </c>
      <c r="B44" s="179"/>
      <c r="C44" s="179"/>
      <c r="D44" s="179"/>
      <c r="E44" s="179"/>
      <c r="F44" s="179"/>
      <c r="G44" s="179"/>
      <c r="H44" s="180"/>
      <c r="I44" s="4">
        <v>37</v>
      </c>
      <c r="J44" s="13">
        <v>0</v>
      </c>
      <c r="K44" s="13">
        <v>0</v>
      </c>
    </row>
    <row r="45" spans="1:11" ht="12.75">
      <c r="A45" s="178" t="s">
        <v>87</v>
      </c>
      <c r="B45" s="179"/>
      <c r="C45" s="179"/>
      <c r="D45" s="179"/>
      <c r="E45" s="179"/>
      <c r="F45" s="179"/>
      <c r="G45" s="179"/>
      <c r="H45" s="180"/>
      <c r="I45" s="4">
        <v>38</v>
      </c>
      <c r="J45" s="13">
        <v>0</v>
      </c>
      <c r="K45" s="13">
        <v>0</v>
      </c>
    </row>
    <row r="46" spans="1:11" ht="12.75">
      <c r="A46" s="178" t="s">
        <v>88</v>
      </c>
      <c r="B46" s="179"/>
      <c r="C46" s="179"/>
      <c r="D46" s="179"/>
      <c r="E46" s="179"/>
      <c r="F46" s="179"/>
      <c r="G46" s="179"/>
      <c r="H46" s="180"/>
      <c r="I46" s="4">
        <v>39</v>
      </c>
      <c r="J46" s="13">
        <v>0</v>
      </c>
      <c r="K46" s="13">
        <v>236031</v>
      </c>
    </row>
    <row r="47" spans="1:11" ht="12.75">
      <c r="A47" s="178" t="s">
        <v>89</v>
      </c>
      <c r="B47" s="179"/>
      <c r="C47" s="179"/>
      <c r="D47" s="179"/>
      <c r="E47" s="179"/>
      <c r="F47" s="179"/>
      <c r="G47" s="179"/>
      <c r="H47" s="180"/>
      <c r="I47" s="4">
        <v>40</v>
      </c>
      <c r="J47" s="13">
        <v>0</v>
      </c>
      <c r="K47" s="13">
        <v>0</v>
      </c>
    </row>
    <row r="48" spans="1:11" ht="12.75">
      <c r="A48" s="178" t="s">
        <v>90</v>
      </c>
      <c r="B48" s="179"/>
      <c r="C48" s="179"/>
      <c r="D48" s="179"/>
      <c r="E48" s="179"/>
      <c r="F48" s="179"/>
      <c r="G48" s="179"/>
      <c r="H48" s="180"/>
      <c r="I48" s="4">
        <v>41</v>
      </c>
      <c r="J48" s="13">
        <v>0</v>
      </c>
      <c r="K48" s="13">
        <v>0</v>
      </c>
    </row>
    <row r="49" spans="1:11" ht="12.75">
      <c r="A49" s="178" t="s">
        <v>91</v>
      </c>
      <c r="B49" s="179"/>
      <c r="C49" s="179"/>
      <c r="D49" s="179"/>
      <c r="E49" s="179"/>
      <c r="F49" s="179"/>
      <c r="G49" s="179"/>
      <c r="H49" s="180"/>
      <c r="I49" s="4">
        <v>42</v>
      </c>
      <c r="J49" s="13">
        <v>0</v>
      </c>
      <c r="K49" s="13">
        <v>0</v>
      </c>
    </row>
    <row r="50" spans="1:11" ht="12.75">
      <c r="A50" s="178" t="s">
        <v>103</v>
      </c>
      <c r="B50" s="179"/>
      <c r="C50" s="179"/>
      <c r="D50" s="179"/>
      <c r="E50" s="179"/>
      <c r="F50" s="179"/>
      <c r="G50" s="179"/>
      <c r="H50" s="180"/>
      <c r="I50" s="4">
        <v>43</v>
      </c>
      <c r="J50" s="12">
        <f>SUM(J51:J56)</f>
        <v>26689513</v>
      </c>
      <c r="K50" s="12">
        <f>SUM(K51:K56)</f>
        <v>24626067</v>
      </c>
    </row>
    <row r="51" spans="1:11" ht="12.75">
      <c r="A51" s="178" t="s">
        <v>205</v>
      </c>
      <c r="B51" s="179"/>
      <c r="C51" s="179"/>
      <c r="D51" s="179"/>
      <c r="E51" s="179"/>
      <c r="F51" s="179"/>
      <c r="G51" s="179"/>
      <c r="H51" s="180"/>
      <c r="I51" s="4">
        <v>44</v>
      </c>
      <c r="J51" s="13">
        <v>0</v>
      </c>
      <c r="K51" s="13">
        <v>0</v>
      </c>
    </row>
    <row r="52" spans="1:11" ht="12.75">
      <c r="A52" s="178" t="s">
        <v>206</v>
      </c>
      <c r="B52" s="179"/>
      <c r="C52" s="179"/>
      <c r="D52" s="179"/>
      <c r="E52" s="179"/>
      <c r="F52" s="179"/>
      <c r="G52" s="179"/>
      <c r="H52" s="180"/>
      <c r="I52" s="4">
        <v>45</v>
      </c>
      <c r="J52" s="13">
        <v>22610813</v>
      </c>
      <c r="K52" s="13">
        <v>15763018</v>
      </c>
    </row>
    <row r="53" spans="1:11" ht="12.75">
      <c r="A53" s="178" t="s">
        <v>207</v>
      </c>
      <c r="B53" s="179"/>
      <c r="C53" s="179"/>
      <c r="D53" s="179"/>
      <c r="E53" s="179"/>
      <c r="F53" s="179"/>
      <c r="G53" s="179"/>
      <c r="H53" s="180"/>
      <c r="I53" s="4">
        <v>46</v>
      </c>
      <c r="J53" s="13">
        <v>315026</v>
      </c>
      <c r="K53" s="13">
        <v>0</v>
      </c>
    </row>
    <row r="54" spans="1:11" ht="12.75">
      <c r="A54" s="178" t="s">
        <v>208</v>
      </c>
      <c r="B54" s="179"/>
      <c r="C54" s="179"/>
      <c r="D54" s="179"/>
      <c r="E54" s="179"/>
      <c r="F54" s="179"/>
      <c r="G54" s="179"/>
      <c r="H54" s="180"/>
      <c r="I54" s="4">
        <v>47</v>
      </c>
      <c r="J54" s="13">
        <v>63613</v>
      </c>
      <c r="K54" s="13">
        <v>48048</v>
      </c>
    </row>
    <row r="55" spans="1:11" ht="12.75">
      <c r="A55" s="178" t="s">
        <v>10</v>
      </c>
      <c r="B55" s="179"/>
      <c r="C55" s="179"/>
      <c r="D55" s="179"/>
      <c r="E55" s="179"/>
      <c r="F55" s="179"/>
      <c r="G55" s="179"/>
      <c r="H55" s="180"/>
      <c r="I55" s="4">
        <v>48</v>
      </c>
      <c r="J55" s="13">
        <v>2192129</v>
      </c>
      <c r="K55" s="13">
        <v>5981124</v>
      </c>
    </row>
    <row r="56" spans="1:11" ht="12.75">
      <c r="A56" s="178" t="s">
        <v>11</v>
      </c>
      <c r="B56" s="179"/>
      <c r="C56" s="179"/>
      <c r="D56" s="179"/>
      <c r="E56" s="179"/>
      <c r="F56" s="179"/>
      <c r="G56" s="179"/>
      <c r="H56" s="180"/>
      <c r="I56" s="4">
        <v>49</v>
      </c>
      <c r="J56" s="13">
        <v>1507932</v>
      </c>
      <c r="K56" s="13">
        <v>2833877</v>
      </c>
    </row>
    <row r="57" spans="1:11" ht="12.75">
      <c r="A57" s="178" t="s">
        <v>104</v>
      </c>
      <c r="B57" s="179"/>
      <c r="C57" s="179"/>
      <c r="D57" s="179"/>
      <c r="E57" s="179"/>
      <c r="F57" s="179"/>
      <c r="G57" s="179"/>
      <c r="H57" s="180"/>
      <c r="I57" s="4">
        <v>50</v>
      </c>
      <c r="J57" s="12">
        <f>SUM(J58:J64)</f>
        <v>447384</v>
      </c>
      <c r="K57" s="12">
        <f>SUM(K58:K64)</f>
        <v>835559</v>
      </c>
    </row>
    <row r="58" spans="1:11" ht="12.75">
      <c r="A58" s="178" t="s">
        <v>78</v>
      </c>
      <c r="B58" s="179"/>
      <c r="C58" s="179"/>
      <c r="D58" s="179"/>
      <c r="E58" s="179"/>
      <c r="F58" s="179"/>
      <c r="G58" s="179"/>
      <c r="H58" s="180"/>
      <c r="I58" s="4">
        <v>51</v>
      </c>
      <c r="J58" s="13">
        <v>0</v>
      </c>
      <c r="K58" s="13">
        <v>0</v>
      </c>
    </row>
    <row r="59" spans="1:11" ht="12.75">
      <c r="A59" s="178" t="s">
        <v>79</v>
      </c>
      <c r="B59" s="179"/>
      <c r="C59" s="179"/>
      <c r="D59" s="179"/>
      <c r="E59" s="179"/>
      <c r="F59" s="179"/>
      <c r="G59" s="179"/>
      <c r="H59" s="180"/>
      <c r="I59" s="4">
        <v>52</v>
      </c>
      <c r="J59" s="13">
        <v>0</v>
      </c>
      <c r="K59" s="13">
        <v>0</v>
      </c>
    </row>
    <row r="60" spans="1:11" ht="12.75">
      <c r="A60" s="178" t="s">
        <v>247</v>
      </c>
      <c r="B60" s="179"/>
      <c r="C60" s="179"/>
      <c r="D60" s="179"/>
      <c r="E60" s="179"/>
      <c r="F60" s="179"/>
      <c r="G60" s="179"/>
      <c r="H60" s="180"/>
      <c r="I60" s="4">
        <v>53</v>
      </c>
      <c r="J60" s="13">
        <v>0</v>
      </c>
      <c r="K60" s="13">
        <v>0</v>
      </c>
    </row>
    <row r="61" spans="1:11" ht="12.75">
      <c r="A61" s="178" t="s">
        <v>84</v>
      </c>
      <c r="B61" s="179"/>
      <c r="C61" s="179"/>
      <c r="D61" s="179"/>
      <c r="E61" s="179"/>
      <c r="F61" s="179"/>
      <c r="G61" s="179"/>
      <c r="H61" s="180"/>
      <c r="I61" s="4">
        <v>54</v>
      </c>
      <c r="J61" s="13">
        <v>0</v>
      </c>
      <c r="K61" s="13">
        <v>0</v>
      </c>
    </row>
    <row r="62" spans="1:11" ht="12.75">
      <c r="A62" s="178" t="s">
        <v>85</v>
      </c>
      <c r="B62" s="179"/>
      <c r="C62" s="179"/>
      <c r="D62" s="179"/>
      <c r="E62" s="179"/>
      <c r="F62" s="179"/>
      <c r="G62" s="179"/>
      <c r="H62" s="180"/>
      <c r="I62" s="4">
        <v>55</v>
      </c>
      <c r="J62" s="13">
        <v>0</v>
      </c>
      <c r="K62" s="13">
        <v>0</v>
      </c>
    </row>
    <row r="63" spans="1:11" ht="12.75">
      <c r="A63" s="178" t="s">
        <v>86</v>
      </c>
      <c r="B63" s="179"/>
      <c r="C63" s="179"/>
      <c r="D63" s="179"/>
      <c r="E63" s="179"/>
      <c r="F63" s="179"/>
      <c r="G63" s="179"/>
      <c r="H63" s="180"/>
      <c r="I63" s="4">
        <v>56</v>
      </c>
      <c r="J63" s="13">
        <v>447384</v>
      </c>
      <c r="K63" s="13">
        <v>835559</v>
      </c>
    </row>
    <row r="64" spans="1:11" ht="12.75">
      <c r="A64" s="178" t="s">
        <v>46</v>
      </c>
      <c r="B64" s="179"/>
      <c r="C64" s="179"/>
      <c r="D64" s="179"/>
      <c r="E64" s="179"/>
      <c r="F64" s="179"/>
      <c r="G64" s="179"/>
      <c r="H64" s="180"/>
      <c r="I64" s="4">
        <v>57</v>
      </c>
      <c r="J64" s="13">
        <v>0</v>
      </c>
      <c r="K64" s="13">
        <v>0</v>
      </c>
    </row>
    <row r="65" spans="1:11" ht="12.75">
      <c r="A65" s="178" t="s">
        <v>212</v>
      </c>
      <c r="B65" s="179"/>
      <c r="C65" s="179"/>
      <c r="D65" s="179"/>
      <c r="E65" s="179"/>
      <c r="F65" s="179"/>
      <c r="G65" s="179"/>
      <c r="H65" s="180"/>
      <c r="I65" s="4">
        <v>58</v>
      </c>
      <c r="J65" s="13">
        <v>36856435</v>
      </c>
      <c r="K65" s="13">
        <v>34523835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518659</v>
      </c>
      <c r="K66" s="13">
        <v>765759</v>
      </c>
    </row>
    <row r="67" spans="1:11" ht="12.75">
      <c r="A67" s="201" t="s">
        <v>246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206320921</v>
      </c>
      <c r="K67" s="12">
        <f>K8+K9+K41+K66</f>
        <v>207106966</v>
      </c>
    </row>
    <row r="68" spans="1:11" ht="12.75">
      <c r="A68" s="204" t="s">
        <v>92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>
        <v>0</v>
      </c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8" t="s">
        <v>196</v>
      </c>
      <c r="B70" s="199"/>
      <c r="C70" s="199"/>
      <c r="D70" s="199"/>
      <c r="E70" s="199"/>
      <c r="F70" s="199"/>
      <c r="G70" s="199"/>
      <c r="H70" s="200"/>
      <c r="I70" s="6">
        <v>62</v>
      </c>
      <c r="J70" s="20">
        <f>J71+J72+J73+J79+J80+J83+J86</f>
        <v>167609986</v>
      </c>
      <c r="K70" s="20">
        <f>K71+K72+K73+K79+K80+K83+K86</f>
        <v>162160770</v>
      </c>
    </row>
    <row r="71" spans="1:11" ht="12.75">
      <c r="A71" s="178" t="s">
        <v>144</v>
      </c>
      <c r="B71" s="179"/>
      <c r="C71" s="179"/>
      <c r="D71" s="179"/>
      <c r="E71" s="179"/>
      <c r="F71" s="179"/>
      <c r="G71" s="179"/>
      <c r="H71" s="180"/>
      <c r="I71" s="4">
        <v>63</v>
      </c>
      <c r="J71" s="13">
        <v>231845600</v>
      </c>
      <c r="K71" s="13">
        <v>231845600</v>
      </c>
    </row>
    <row r="72" spans="1:11" ht="12.75">
      <c r="A72" s="178" t="s">
        <v>145</v>
      </c>
      <c r="B72" s="179"/>
      <c r="C72" s="179"/>
      <c r="D72" s="179"/>
      <c r="E72" s="179"/>
      <c r="F72" s="179"/>
      <c r="G72" s="179"/>
      <c r="H72" s="180"/>
      <c r="I72" s="4">
        <v>64</v>
      </c>
      <c r="J72" s="13">
        <v>14715808</v>
      </c>
      <c r="K72" s="13">
        <v>14715808</v>
      </c>
    </row>
    <row r="73" spans="1:11" ht="12.75">
      <c r="A73" s="178" t="s">
        <v>146</v>
      </c>
      <c r="B73" s="179"/>
      <c r="C73" s="179"/>
      <c r="D73" s="179"/>
      <c r="E73" s="179"/>
      <c r="F73" s="179"/>
      <c r="G73" s="179"/>
      <c r="H73" s="180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78" t="s">
        <v>147</v>
      </c>
      <c r="B74" s="179"/>
      <c r="C74" s="179"/>
      <c r="D74" s="179"/>
      <c r="E74" s="179"/>
      <c r="F74" s="179"/>
      <c r="G74" s="179"/>
      <c r="H74" s="180"/>
      <c r="I74" s="4">
        <v>66</v>
      </c>
      <c r="J74" s="13">
        <v>13275</v>
      </c>
      <c r="K74" s="13">
        <v>13275</v>
      </c>
    </row>
    <row r="75" spans="1:11" ht="12.75">
      <c r="A75" s="178" t="s">
        <v>148</v>
      </c>
      <c r="B75" s="179"/>
      <c r="C75" s="179"/>
      <c r="D75" s="179"/>
      <c r="E75" s="179"/>
      <c r="F75" s="179"/>
      <c r="G75" s="179"/>
      <c r="H75" s="180"/>
      <c r="I75" s="4">
        <v>67</v>
      </c>
      <c r="J75" s="13">
        <v>0</v>
      </c>
      <c r="K75" s="13">
        <v>0</v>
      </c>
    </row>
    <row r="76" spans="1:11" ht="12.75">
      <c r="A76" s="178" t="s">
        <v>137</v>
      </c>
      <c r="B76" s="179"/>
      <c r="C76" s="179"/>
      <c r="D76" s="179"/>
      <c r="E76" s="179"/>
      <c r="F76" s="179"/>
      <c r="G76" s="179"/>
      <c r="H76" s="180"/>
      <c r="I76" s="4">
        <v>68</v>
      </c>
      <c r="J76" s="13">
        <v>0</v>
      </c>
      <c r="K76" s="13">
        <v>0</v>
      </c>
    </row>
    <row r="77" spans="1:11" ht="12.75">
      <c r="A77" s="178" t="s">
        <v>138</v>
      </c>
      <c r="B77" s="179"/>
      <c r="C77" s="179"/>
      <c r="D77" s="179"/>
      <c r="E77" s="179"/>
      <c r="F77" s="179"/>
      <c r="G77" s="179"/>
      <c r="H77" s="180"/>
      <c r="I77" s="4">
        <v>69</v>
      </c>
      <c r="J77" s="13">
        <v>0</v>
      </c>
      <c r="K77" s="13">
        <v>0</v>
      </c>
    </row>
    <row r="78" spans="1:11" ht="12.75">
      <c r="A78" s="178" t="s">
        <v>139</v>
      </c>
      <c r="B78" s="179"/>
      <c r="C78" s="179"/>
      <c r="D78" s="179"/>
      <c r="E78" s="179"/>
      <c r="F78" s="179"/>
      <c r="G78" s="179"/>
      <c r="H78" s="180"/>
      <c r="I78" s="4">
        <v>70</v>
      </c>
      <c r="J78" s="13">
        <v>11027</v>
      </c>
      <c r="K78" s="13">
        <v>11027</v>
      </c>
    </row>
    <row r="79" spans="1:11" ht="12.75">
      <c r="A79" s="178" t="s">
        <v>140</v>
      </c>
      <c r="B79" s="179"/>
      <c r="C79" s="179"/>
      <c r="D79" s="179"/>
      <c r="E79" s="179"/>
      <c r="F79" s="179"/>
      <c r="G79" s="179"/>
      <c r="H79" s="180"/>
      <c r="I79" s="4">
        <v>71</v>
      </c>
      <c r="J79" s="13">
        <v>0</v>
      </c>
      <c r="K79" s="13">
        <v>0</v>
      </c>
    </row>
    <row r="80" spans="1:11" ht="12.75">
      <c r="A80" s="178" t="s">
        <v>243</v>
      </c>
      <c r="B80" s="179"/>
      <c r="C80" s="179"/>
      <c r="D80" s="179"/>
      <c r="E80" s="179"/>
      <c r="F80" s="179"/>
      <c r="G80" s="179"/>
      <c r="H80" s="180"/>
      <c r="I80" s="4">
        <v>72</v>
      </c>
      <c r="J80" s="12">
        <f>J81-J82</f>
        <v>-87413740</v>
      </c>
      <c r="K80" s="12">
        <f>K81-K82</f>
        <v>-85183743</v>
      </c>
    </row>
    <row r="81" spans="1:11" ht="12.75">
      <c r="A81" s="210" t="s">
        <v>172</v>
      </c>
      <c r="B81" s="211"/>
      <c r="C81" s="211"/>
      <c r="D81" s="211"/>
      <c r="E81" s="211"/>
      <c r="F81" s="211"/>
      <c r="G81" s="211"/>
      <c r="H81" s="212"/>
      <c r="I81" s="4">
        <v>73</v>
      </c>
      <c r="J81" s="13">
        <v>0</v>
      </c>
      <c r="K81" s="13"/>
    </row>
    <row r="82" spans="1:11" ht="12.75">
      <c r="A82" s="210" t="s">
        <v>173</v>
      </c>
      <c r="B82" s="211"/>
      <c r="C82" s="211"/>
      <c r="D82" s="211"/>
      <c r="E82" s="211"/>
      <c r="F82" s="211"/>
      <c r="G82" s="211"/>
      <c r="H82" s="212"/>
      <c r="I82" s="4">
        <v>74</v>
      </c>
      <c r="J82" s="13">
        <v>87413740</v>
      </c>
      <c r="K82" s="13">
        <v>85183743</v>
      </c>
    </row>
    <row r="83" spans="1:11" ht="12.75">
      <c r="A83" s="178" t="s">
        <v>244</v>
      </c>
      <c r="B83" s="179"/>
      <c r="C83" s="179"/>
      <c r="D83" s="179"/>
      <c r="E83" s="179"/>
      <c r="F83" s="179"/>
      <c r="G83" s="179"/>
      <c r="H83" s="180"/>
      <c r="I83" s="4">
        <v>75</v>
      </c>
      <c r="J83" s="12">
        <f>J84-J85</f>
        <v>2903834</v>
      </c>
      <c r="K83" s="12">
        <f>K84-K85</f>
        <v>-5183326</v>
      </c>
    </row>
    <row r="84" spans="1:11" ht="12.75">
      <c r="A84" s="210" t="s">
        <v>174</v>
      </c>
      <c r="B84" s="211"/>
      <c r="C84" s="211"/>
      <c r="D84" s="211"/>
      <c r="E84" s="211"/>
      <c r="F84" s="211"/>
      <c r="G84" s="211"/>
      <c r="H84" s="212"/>
      <c r="I84" s="4">
        <v>76</v>
      </c>
      <c r="J84" s="13">
        <v>2903834</v>
      </c>
      <c r="K84" s="13">
        <v>0</v>
      </c>
    </row>
    <row r="85" spans="1:11" ht="12.75">
      <c r="A85" s="210" t="s">
        <v>175</v>
      </c>
      <c r="B85" s="211"/>
      <c r="C85" s="211"/>
      <c r="D85" s="211"/>
      <c r="E85" s="211"/>
      <c r="F85" s="211"/>
      <c r="G85" s="211"/>
      <c r="H85" s="212"/>
      <c r="I85" s="4">
        <v>77</v>
      </c>
      <c r="J85" s="13">
        <v>0</v>
      </c>
      <c r="K85" s="13">
        <v>5183326</v>
      </c>
    </row>
    <row r="86" spans="1:11" ht="12.75">
      <c r="A86" s="178" t="s">
        <v>176</v>
      </c>
      <c r="B86" s="179"/>
      <c r="C86" s="179"/>
      <c r="D86" s="179"/>
      <c r="E86" s="179"/>
      <c r="F86" s="179"/>
      <c r="G86" s="179"/>
      <c r="H86" s="180"/>
      <c r="I86" s="4">
        <v>78</v>
      </c>
      <c r="J86" s="13">
        <v>5534182</v>
      </c>
      <c r="K86" s="13">
        <v>5942129</v>
      </c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78" t="s">
        <v>133</v>
      </c>
      <c r="B88" s="179"/>
      <c r="C88" s="179"/>
      <c r="D88" s="179"/>
      <c r="E88" s="179"/>
      <c r="F88" s="179"/>
      <c r="G88" s="179"/>
      <c r="H88" s="180"/>
      <c r="I88" s="4">
        <v>80</v>
      </c>
      <c r="J88" s="13">
        <v>0</v>
      </c>
      <c r="K88" s="13">
        <v>0</v>
      </c>
    </row>
    <row r="89" spans="1:11" ht="12.75">
      <c r="A89" s="178" t="s">
        <v>134</v>
      </c>
      <c r="B89" s="179"/>
      <c r="C89" s="179"/>
      <c r="D89" s="179"/>
      <c r="E89" s="179"/>
      <c r="F89" s="179"/>
      <c r="G89" s="179"/>
      <c r="H89" s="180"/>
      <c r="I89" s="4">
        <v>81</v>
      </c>
      <c r="J89" s="13">
        <v>0</v>
      </c>
      <c r="K89" s="13">
        <v>0</v>
      </c>
    </row>
    <row r="90" spans="1:11" ht="12.75">
      <c r="A90" s="178" t="s">
        <v>135</v>
      </c>
      <c r="B90" s="179"/>
      <c r="C90" s="179"/>
      <c r="D90" s="179"/>
      <c r="E90" s="179"/>
      <c r="F90" s="179"/>
      <c r="G90" s="179"/>
      <c r="H90" s="180"/>
      <c r="I90" s="4">
        <v>82</v>
      </c>
      <c r="J90" s="13">
        <v>0</v>
      </c>
      <c r="K90" s="13">
        <v>0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13553223</v>
      </c>
      <c r="K91" s="12">
        <f>SUM(K92:K100)</f>
        <v>13101930</v>
      </c>
    </row>
    <row r="92" spans="1:11" ht="12.75">
      <c r="A92" s="178" t="s">
        <v>136</v>
      </c>
      <c r="B92" s="179"/>
      <c r="C92" s="179"/>
      <c r="D92" s="179"/>
      <c r="E92" s="179"/>
      <c r="F92" s="179"/>
      <c r="G92" s="179"/>
      <c r="H92" s="180"/>
      <c r="I92" s="4">
        <v>84</v>
      </c>
      <c r="J92" s="13">
        <v>0</v>
      </c>
      <c r="K92" s="13">
        <v>0</v>
      </c>
    </row>
    <row r="93" spans="1:11" ht="12.75">
      <c r="A93" s="178" t="s">
        <v>248</v>
      </c>
      <c r="B93" s="179"/>
      <c r="C93" s="179"/>
      <c r="D93" s="179"/>
      <c r="E93" s="179"/>
      <c r="F93" s="179"/>
      <c r="G93" s="179"/>
      <c r="H93" s="180"/>
      <c r="I93" s="4">
        <v>85</v>
      </c>
      <c r="J93" s="13">
        <v>2530920</v>
      </c>
      <c r="K93" s="13">
        <v>0</v>
      </c>
    </row>
    <row r="94" spans="1:11" ht="12.75">
      <c r="A94" s="178" t="s">
        <v>0</v>
      </c>
      <c r="B94" s="179"/>
      <c r="C94" s="179"/>
      <c r="D94" s="179"/>
      <c r="E94" s="179"/>
      <c r="F94" s="179"/>
      <c r="G94" s="179"/>
      <c r="H94" s="180"/>
      <c r="I94" s="4">
        <v>86</v>
      </c>
      <c r="J94" s="13">
        <v>10904941</v>
      </c>
      <c r="K94" s="13">
        <v>13041742</v>
      </c>
    </row>
    <row r="95" spans="1:11" ht="12.75">
      <c r="A95" s="178" t="s">
        <v>249</v>
      </c>
      <c r="B95" s="179"/>
      <c r="C95" s="179"/>
      <c r="D95" s="179"/>
      <c r="E95" s="179"/>
      <c r="F95" s="179"/>
      <c r="G95" s="179"/>
      <c r="H95" s="180"/>
      <c r="I95" s="4">
        <v>87</v>
      </c>
      <c r="J95" s="13">
        <v>0</v>
      </c>
      <c r="K95" s="13">
        <v>59078</v>
      </c>
    </row>
    <row r="96" spans="1:11" ht="12.75">
      <c r="A96" s="178" t="s">
        <v>250</v>
      </c>
      <c r="B96" s="179"/>
      <c r="C96" s="179"/>
      <c r="D96" s="179"/>
      <c r="E96" s="179"/>
      <c r="F96" s="179"/>
      <c r="G96" s="179"/>
      <c r="H96" s="180"/>
      <c r="I96" s="4">
        <v>88</v>
      </c>
      <c r="J96" s="13">
        <v>0</v>
      </c>
      <c r="K96" s="13">
        <v>0</v>
      </c>
    </row>
    <row r="97" spans="1:11" ht="12.75">
      <c r="A97" s="178" t="s">
        <v>251</v>
      </c>
      <c r="B97" s="179"/>
      <c r="C97" s="179"/>
      <c r="D97" s="179"/>
      <c r="E97" s="179"/>
      <c r="F97" s="179"/>
      <c r="G97" s="179"/>
      <c r="H97" s="180"/>
      <c r="I97" s="4">
        <v>89</v>
      </c>
      <c r="J97" s="13">
        <v>0</v>
      </c>
      <c r="K97" s="13">
        <v>0</v>
      </c>
    </row>
    <row r="98" spans="1:11" ht="12.75">
      <c r="A98" s="178" t="s">
        <v>95</v>
      </c>
      <c r="B98" s="179"/>
      <c r="C98" s="179"/>
      <c r="D98" s="179"/>
      <c r="E98" s="179"/>
      <c r="F98" s="179"/>
      <c r="G98" s="179"/>
      <c r="H98" s="180"/>
      <c r="I98" s="4">
        <v>90</v>
      </c>
      <c r="J98" s="13">
        <v>0</v>
      </c>
      <c r="K98" s="13">
        <v>0</v>
      </c>
    </row>
    <row r="99" spans="1:11" ht="12.75">
      <c r="A99" s="178" t="s">
        <v>93</v>
      </c>
      <c r="B99" s="179"/>
      <c r="C99" s="179"/>
      <c r="D99" s="179"/>
      <c r="E99" s="179"/>
      <c r="F99" s="179"/>
      <c r="G99" s="179"/>
      <c r="H99" s="180"/>
      <c r="I99" s="4">
        <v>91</v>
      </c>
      <c r="J99" s="13">
        <v>0</v>
      </c>
      <c r="K99" s="13">
        <v>0</v>
      </c>
    </row>
    <row r="100" spans="1:11" ht="12.75">
      <c r="A100" s="178" t="s">
        <v>94</v>
      </c>
      <c r="B100" s="179"/>
      <c r="C100" s="179"/>
      <c r="D100" s="179"/>
      <c r="E100" s="179"/>
      <c r="F100" s="179"/>
      <c r="G100" s="179"/>
      <c r="H100" s="180"/>
      <c r="I100" s="4">
        <v>92</v>
      </c>
      <c r="J100" s="13">
        <v>117362</v>
      </c>
      <c r="K100" s="13">
        <v>1110</v>
      </c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23630864</v>
      </c>
      <c r="K101" s="12">
        <f>SUM(K102:K113)</f>
        <v>30015919</v>
      </c>
    </row>
    <row r="102" spans="1:11" ht="12.75">
      <c r="A102" s="178" t="s">
        <v>136</v>
      </c>
      <c r="B102" s="179"/>
      <c r="C102" s="179"/>
      <c r="D102" s="179"/>
      <c r="E102" s="179"/>
      <c r="F102" s="179"/>
      <c r="G102" s="179"/>
      <c r="H102" s="180"/>
      <c r="I102" s="4">
        <v>94</v>
      </c>
      <c r="J102" s="13">
        <v>26765</v>
      </c>
      <c r="K102" s="13">
        <v>0</v>
      </c>
    </row>
    <row r="103" spans="1:11" ht="12.75">
      <c r="A103" s="178" t="s">
        <v>248</v>
      </c>
      <c r="B103" s="179"/>
      <c r="C103" s="179"/>
      <c r="D103" s="179"/>
      <c r="E103" s="179"/>
      <c r="F103" s="179"/>
      <c r="G103" s="179"/>
      <c r="H103" s="180"/>
      <c r="I103" s="4">
        <v>95</v>
      </c>
      <c r="J103" s="13">
        <v>4500000</v>
      </c>
      <c r="K103" s="13">
        <v>4500000</v>
      </c>
    </row>
    <row r="104" spans="1:11" ht="12.75">
      <c r="A104" s="178" t="s">
        <v>0</v>
      </c>
      <c r="B104" s="179"/>
      <c r="C104" s="179"/>
      <c r="D104" s="179"/>
      <c r="E104" s="179"/>
      <c r="F104" s="179"/>
      <c r="G104" s="179"/>
      <c r="H104" s="180"/>
      <c r="I104" s="4">
        <v>96</v>
      </c>
      <c r="J104" s="13">
        <v>2767461</v>
      </c>
      <c r="K104" s="13">
        <v>7761773</v>
      </c>
    </row>
    <row r="105" spans="1:11" ht="12.75">
      <c r="A105" s="178" t="s">
        <v>249</v>
      </c>
      <c r="B105" s="179"/>
      <c r="C105" s="179"/>
      <c r="D105" s="179"/>
      <c r="E105" s="179"/>
      <c r="F105" s="179"/>
      <c r="G105" s="179"/>
      <c r="H105" s="180"/>
      <c r="I105" s="4">
        <v>97</v>
      </c>
      <c r="J105" s="13">
        <v>2378848</v>
      </c>
      <c r="K105" s="13">
        <v>869909</v>
      </c>
    </row>
    <row r="106" spans="1:11" ht="12.75">
      <c r="A106" s="178" t="s">
        <v>250</v>
      </c>
      <c r="B106" s="179"/>
      <c r="C106" s="179"/>
      <c r="D106" s="179"/>
      <c r="E106" s="179"/>
      <c r="F106" s="179"/>
      <c r="G106" s="179"/>
      <c r="H106" s="180"/>
      <c r="I106" s="4">
        <v>98</v>
      </c>
      <c r="J106" s="13">
        <v>11685343</v>
      </c>
      <c r="K106" s="13">
        <v>10727593</v>
      </c>
    </row>
    <row r="107" spans="1:11" ht="12.75">
      <c r="A107" s="178" t="s">
        <v>251</v>
      </c>
      <c r="B107" s="179"/>
      <c r="C107" s="179"/>
      <c r="D107" s="179"/>
      <c r="E107" s="179"/>
      <c r="F107" s="179"/>
      <c r="G107" s="179"/>
      <c r="H107" s="180"/>
      <c r="I107" s="4">
        <v>99</v>
      </c>
      <c r="J107" s="13">
        <v>0</v>
      </c>
      <c r="K107" s="13">
        <v>0</v>
      </c>
    </row>
    <row r="108" spans="1:11" ht="12.75">
      <c r="A108" s="178" t="s">
        <v>95</v>
      </c>
      <c r="B108" s="179"/>
      <c r="C108" s="179"/>
      <c r="D108" s="179"/>
      <c r="E108" s="179"/>
      <c r="F108" s="179"/>
      <c r="G108" s="179"/>
      <c r="H108" s="180"/>
      <c r="I108" s="4">
        <v>100</v>
      </c>
      <c r="J108" s="13"/>
      <c r="K108" s="13"/>
    </row>
    <row r="109" spans="1:11" ht="12.75">
      <c r="A109" s="178" t="s">
        <v>96</v>
      </c>
      <c r="B109" s="179"/>
      <c r="C109" s="179"/>
      <c r="D109" s="179"/>
      <c r="E109" s="179"/>
      <c r="F109" s="179"/>
      <c r="G109" s="179"/>
      <c r="H109" s="180"/>
      <c r="I109" s="4">
        <v>101</v>
      </c>
      <c r="J109" s="13">
        <v>1124920</v>
      </c>
      <c r="K109" s="13">
        <v>1046411</v>
      </c>
    </row>
    <row r="110" spans="1:11" ht="12.75">
      <c r="A110" s="178" t="s">
        <v>97</v>
      </c>
      <c r="B110" s="179"/>
      <c r="C110" s="179"/>
      <c r="D110" s="179"/>
      <c r="E110" s="179"/>
      <c r="F110" s="179"/>
      <c r="G110" s="179"/>
      <c r="H110" s="180"/>
      <c r="I110" s="4">
        <v>102</v>
      </c>
      <c r="J110" s="13">
        <v>1113493</v>
      </c>
      <c r="K110" s="13">
        <v>4923022</v>
      </c>
    </row>
    <row r="111" spans="1:11" ht="12.75">
      <c r="A111" s="178" t="s">
        <v>100</v>
      </c>
      <c r="B111" s="179"/>
      <c r="C111" s="179"/>
      <c r="D111" s="179"/>
      <c r="E111" s="179"/>
      <c r="F111" s="179"/>
      <c r="G111" s="179"/>
      <c r="H111" s="180"/>
      <c r="I111" s="4">
        <v>103</v>
      </c>
      <c r="J111" s="13">
        <v>9600</v>
      </c>
      <c r="K111" s="13">
        <v>23437</v>
      </c>
    </row>
    <row r="112" spans="1:11" ht="12.75">
      <c r="A112" s="178" t="s">
        <v>98</v>
      </c>
      <c r="B112" s="179"/>
      <c r="C112" s="179"/>
      <c r="D112" s="179"/>
      <c r="E112" s="179"/>
      <c r="F112" s="179"/>
      <c r="G112" s="179"/>
      <c r="H112" s="180"/>
      <c r="I112" s="4">
        <v>104</v>
      </c>
      <c r="J112" s="13">
        <v>0</v>
      </c>
      <c r="K112" s="13">
        <v>0</v>
      </c>
    </row>
    <row r="113" spans="1:11" ht="12.75">
      <c r="A113" s="178" t="s">
        <v>99</v>
      </c>
      <c r="B113" s="179"/>
      <c r="C113" s="179"/>
      <c r="D113" s="179"/>
      <c r="E113" s="179"/>
      <c r="F113" s="179"/>
      <c r="G113" s="179"/>
      <c r="H113" s="180"/>
      <c r="I113" s="4">
        <v>105</v>
      </c>
      <c r="J113" s="13">
        <v>24434</v>
      </c>
      <c r="K113" s="13">
        <v>163774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1526848</v>
      </c>
      <c r="K114" s="13">
        <v>1828347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206320921</v>
      </c>
      <c r="K115" s="12">
        <f>K70+K87+K91+K101+K114</f>
        <v>207106966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/>
      <c r="K116" s="14"/>
    </row>
    <row r="117" spans="1:11" ht="12.75">
      <c r="A117" s="207" t="s">
        <v>285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98" t="s">
        <v>190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</row>
    <row r="119" spans="1:11" ht="12.75">
      <c r="A119" s="178" t="s">
        <v>8</v>
      </c>
      <c r="B119" s="179"/>
      <c r="C119" s="179"/>
      <c r="D119" s="179"/>
      <c r="E119" s="179"/>
      <c r="F119" s="179"/>
      <c r="G119" s="179"/>
      <c r="H119" s="180"/>
      <c r="I119" s="4">
        <v>109</v>
      </c>
      <c r="J119" s="13">
        <f>J70-J120</f>
        <v>162075804</v>
      </c>
      <c r="K119" s="13">
        <f>K70-K120</f>
        <v>156218641</v>
      </c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>
        <v>5534182</v>
      </c>
      <c r="K120" s="14">
        <v>5942129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101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3:K123"/>
    <mergeCell ref="A116:H116"/>
    <mergeCell ref="A117:K117"/>
    <mergeCell ref="A118:K118"/>
    <mergeCell ref="A119:H119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82:H82"/>
    <mergeCell ref="A83:H83"/>
    <mergeCell ref="A80:H80"/>
    <mergeCell ref="A81:H81"/>
    <mergeCell ref="A98:H98"/>
    <mergeCell ref="A99:H99"/>
    <mergeCell ref="A84:H84"/>
    <mergeCell ref="A85:H85"/>
    <mergeCell ref="A86:H86"/>
    <mergeCell ref="A87:H87"/>
    <mergeCell ref="A76:H76"/>
    <mergeCell ref="A77:H77"/>
    <mergeCell ref="A74:H74"/>
    <mergeCell ref="A75:H75"/>
    <mergeCell ref="A78:H78"/>
    <mergeCell ref="A79:H79"/>
    <mergeCell ref="A66:H66"/>
    <mergeCell ref="A67:H67"/>
    <mergeCell ref="A70:H70"/>
    <mergeCell ref="A71:H71"/>
    <mergeCell ref="A72:H72"/>
    <mergeCell ref="A73:H73"/>
    <mergeCell ref="A68:H68"/>
    <mergeCell ref="A69:K69"/>
    <mergeCell ref="A62:H62"/>
    <mergeCell ref="A63:H63"/>
    <mergeCell ref="A64:H64"/>
    <mergeCell ref="A65:H65"/>
    <mergeCell ref="A56:H56"/>
    <mergeCell ref="A57:H57"/>
    <mergeCell ref="A48:H48"/>
    <mergeCell ref="A49:H49"/>
    <mergeCell ref="A52:H52"/>
    <mergeCell ref="A53:H53"/>
    <mergeCell ref="A54:H54"/>
    <mergeCell ref="A55:H55"/>
    <mergeCell ref="A50:H50"/>
    <mergeCell ref="A51:H51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4:H44"/>
    <mergeCell ref="A45:H45"/>
    <mergeCell ref="A46:H46"/>
    <mergeCell ref="A47:H47"/>
    <mergeCell ref="A42:H42"/>
    <mergeCell ref="A43:H43"/>
    <mergeCell ref="A28:H28"/>
    <mergeCell ref="A29:H29"/>
    <mergeCell ref="A30:H30"/>
    <mergeCell ref="A31:H31"/>
    <mergeCell ref="A34:H34"/>
    <mergeCell ref="A35:H35"/>
    <mergeCell ref="A32:H32"/>
    <mergeCell ref="A33:H33"/>
    <mergeCell ref="A16:H16"/>
    <mergeCell ref="A17:H17"/>
    <mergeCell ref="A20:H20"/>
    <mergeCell ref="A21:H21"/>
    <mergeCell ref="A22:H22"/>
    <mergeCell ref="A23:H23"/>
    <mergeCell ref="A18:H18"/>
    <mergeCell ref="A19:H19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</mergeCells>
  <dataValidations count="4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7:K116 J71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0" max="10" width="12.28125" style="0" customWidth="1"/>
    <col min="11" max="11" width="10.28125" style="0" customWidth="1"/>
  </cols>
  <sheetData>
    <row r="1" spans="1:11" ht="12.75">
      <c r="A1" s="181" t="s">
        <v>157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356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6" t="s">
        <v>325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61</v>
      </c>
      <c r="B5" s="229"/>
      <c r="C5" s="229"/>
      <c r="D5" s="229"/>
      <c r="E5" s="229"/>
      <c r="F5" s="229"/>
      <c r="G5" s="229"/>
      <c r="H5" s="229"/>
      <c r="I5" s="76" t="s">
        <v>286</v>
      </c>
      <c r="J5" s="78" t="s">
        <v>153</v>
      </c>
      <c r="K5" s="78" t="s">
        <v>154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0">
        <v>2</v>
      </c>
      <c r="J6" s="79">
        <v>3</v>
      </c>
      <c r="K6" s="79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20">
        <f>SUM(J8:J9)</f>
        <v>93522128</v>
      </c>
      <c r="K7" s="20">
        <f>SUM(K8:K9)</f>
        <v>87219704</v>
      </c>
    </row>
    <row r="8" spans="1:11" ht="12.75">
      <c r="A8" s="201" t="s">
        <v>155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88439394</v>
      </c>
      <c r="K8" s="13">
        <v>81900910</v>
      </c>
    </row>
    <row r="9" spans="1:11" ht="12.75">
      <c r="A9" s="201" t="s">
        <v>105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5082734</v>
      </c>
      <c r="K9" s="13">
        <v>5318794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">
        <f>J11+J12+J16+J20+J21+J22+J25+J26</f>
        <v>89272802</v>
      </c>
      <c r="K10" s="12">
        <f>K11+K12+K16+K20+K21+K22+K25+K26</f>
        <v>90940617</v>
      </c>
    </row>
    <row r="11" spans="1:11" ht="12.75">
      <c r="A11" s="201" t="s">
        <v>106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0</v>
      </c>
      <c r="K11" s="13">
        <v>0</v>
      </c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56762062</v>
      </c>
      <c r="K12" s="12">
        <f>SUM(K13:K15)</f>
        <v>56397453</v>
      </c>
    </row>
    <row r="13" spans="1:11" ht="12.75">
      <c r="A13" s="178" t="s">
        <v>149</v>
      </c>
      <c r="B13" s="179"/>
      <c r="C13" s="179"/>
      <c r="D13" s="179"/>
      <c r="E13" s="179"/>
      <c r="F13" s="179"/>
      <c r="G13" s="179"/>
      <c r="H13" s="180"/>
      <c r="I13" s="4">
        <v>117</v>
      </c>
      <c r="J13" s="13">
        <v>12694491</v>
      </c>
      <c r="K13" s="13">
        <v>11611585</v>
      </c>
    </row>
    <row r="14" spans="1:11" ht="12.75">
      <c r="A14" s="178" t="s">
        <v>150</v>
      </c>
      <c r="B14" s="179"/>
      <c r="C14" s="179"/>
      <c r="D14" s="179"/>
      <c r="E14" s="179"/>
      <c r="F14" s="179"/>
      <c r="G14" s="179"/>
      <c r="H14" s="180"/>
      <c r="I14" s="4">
        <v>118</v>
      </c>
      <c r="J14" s="13">
        <v>1350862</v>
      </c>
      <c r="K14" s="13">
        <v>2035244</v>
      </c>
    </row>
    <row r="15" spans="1:11" ht="12.75">
      <c r="A15" s="178" t="s">
        <v>63</v>
      </c>
      <c r="B15" s="179"/>
      <c r="C15" s="179"/>
      <c r="D15" s="179"/>
      <c r="E15" s="179"/>
      <c r="F15" s="179"/>
      <c r="G15" s="179"/>
      <c r="H15" s="180"/>
      <c r="I15" s="4">
        <v>119</v>
      </c>
      <c r="J15" s="13">
        <v>42716709</v>
      </c>
      <c r="K15" s="13">
        <v>42750624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21030943</v>
      </c>
      <c r="K16" s="12">
        <f>SUM(K17:K19)</f>
        <v>21298676</v>
      </c>
    </row>
    <row r="17" spans="1:11" ht="12.75">
      <c r="A17" s="178" t="s">
        <v>64</v>
      </c>
      <c r="B17" s="179"/>
      <c r="C17" s="179"/>
      <c r="D17" s="179"/>
      <c r="E17" s="179"/>
      <c r="F17" s="179"/>
      <c r="G17" s="179"/>
      <c r="H17" s="180"/>
      <c r="I17" s="4">
        <v>121</v>
      </c>
      <c r="J17" s="13">
        <v>13107149</v>
      </c>
      <c r="K17" s="13">
        <v>13472485</v>
      </c>
    </row>
    <row r="18" spans="1:11" ht="12.75">
      <c r="A18" s="178" t="s">
        <v>65</v>
      </c>
      <c r="B18" s="179"/>
      <c r="C18" s="179"/>
      <c r="D18" s="179"/>
      <c r="E18" s="179"/>
      <c r="F18" s="179"/>
      <c r="G18" s="179"/>
      <c r="H18" s="180"/>
      <c r="I18" s="4">
        <v>122</v>
      </c>
      <c r="J18" s="13">
        <v>4763479</v>
      </c>
      <c r="K18" s="13">
        <v>4740302</v>
      </c>
    </row>
    <row r="19" spans="1:11" ht="12.75">
      <c r="A19" s="178" t="s">
        <v>66</v>
      </c>
      <c r="B19" s="179"/>
      <c r="C19" s="179"/>
      <c r="D19" s="179"/>
      <c r="E19" s="179"/>
      <c r="F19" s="179"/>
      <c r="G19" s="179"/>
      <c r="H19" s="180"/>
      <c r="I19" s="4">
        <v>123</v>
      </c>
      <c r="J19" s="13">
        <v>3160315</v>
      </c>
      <c r="K19" s="13">
        <v>3085889</v>
      </c>
    </row>
    <row r="20" spans="1:11" ht="12.75">
      <c r="A20" s="201" t="s">
        <v>107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5353950</v>
      </c>
      <c r="K20" s="13">
        <v>5535462</v>
      </c>
    </row>
    <row r="21" spans="1:11" ht="12.75">
      <c r="A21" s="201" t="s">
        <v>108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5082074</v>
      </c>
      <c r="K21" s="13">
        <v>3926000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0</v>
      </c>
      <c r="K22" s="12">
        <f>SUM(K23:K24)</f>
        <v>50079</v>
      </c>
    </row>
    <row r="23" spans="1:11" ht="12.75">
      <c r="A23" s="178" t="s">
        <v>141</v>
      </c>
      <c r="B23" s="179"/>
      <c r="C23" s="179"/>
      <c r="D23" s="179"/>
      <c r="E23" s="179"/>
      <c r="F23" s="179"/>
      <c r="G23" s="179"/>
      <c r="H23" s="180"/>
      <c r="I23" s="4">
        <v>127</v>
      </c>
      <c r="J23" s="13">
        <v>0</v>
      </c>
      <c r="K23" s="13">
        <v>50079</v>
      </c>
    </row>
    <row r="24" spans="1:11" ht="12.75">
      <c r="A24" s="178" t="s">
        <v>142</v>
      </c>
      <c r="B24" s="179"/>
      <c r="C24" s="179"/>
      <c r="D24" s="179"/>
      <c r="E24" s="179"/>
      <c r="F24" s="179"/>
      <c r="G24" s="179"/>
      <c r="H24" s="180"/>
      <c r="I24" s="4">
        <v>128</v>
      </c>
      <c r="J24" s="13">
        <v>0</v>
      </c>
      <c r="K24" s="13">
        <v>0</v>
      </c>
    </row>
    <row r="25" spans="1:11" ht="12.75">
      <c r="A25" s="201" t="s">
        <v>109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0</v>
      </c>
      <c r="K25" s="13">
        <v>0</v>
      </c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1043773</v>
      </c>
      <c r="K26" s="13">
        <v>3732947</v>
      </c>
    </row>
    <row r="27" spans="1:11" ht="12.75">
      <c r="A27" s="201" t="s">
        <v>218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">
        <f>SUM(J28:J32)</f>
        <v>1769681</v>
      </c>
      <c r="K27" s="12">
        <f>SUM(K28:K32)</f>
        <v>939182</v>
      </c>
    </row>
    <row r="28" spans="1:11" ht="12.75">
      <c r="A28" s="201" t="s">
        <v>232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0</v>
      </c>
      <c r="K28" s="13">
        <v>0</v>
      </c>
    </row>
    <row r="29" spans="1:11" ht="12.75">
      <c r="A29" s="201" t="s">
        <v>158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1769681</v>
      </c>
      <c r="K29" s="13">
        <v>939182</v>
      </c>
    </row>
    <row r="30" spans="1:11" ht="12.75" customHeight="1">
      <c r="A30" s="201" t="s">
        <v>334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>
        <v>0</v>
      </c>
      <c r="K30" s="13">
        <v>0</v>
      </c>
    </row>
    <row r="31" spans="1:11" ht="12.75">
      <c r="A31" s="201" t="s">
        <v>228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0</v>
      </c>
      <c r="K31" s="13">
        <v>0</v>
      </c>
    </row>
    <row r="32" spans="1:11" ht="12.75">
      <c r="A32" s="201" t="s">
        <v>143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0</v>
      </c>
      <c r="K32" s="13">
        <v>0</v>
      </c>
    </row>
    <row r="33" spans="1:11" ht="12.75">
      <c r="A33" s="201" t="s">
        <v>219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">
        <f>SUM(J34:J37)</f>
        <v>2543991</v>
      </c>
      <c r="K33" s="12">
        <f>SUM(K34:K37)</f>
        <v>2126056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0</v>
      </c>
      <c r="K34" s="13">
        <v>0</v>
      </c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2543991</v>
      </c>
      <c r="K35" s="13">
        <v>2126056</v>
      </c>
    </row>
    <row r="36" spans="1:11" ht="12.75">
      <c r="A36" s="201" t="s">
        <v>229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0</v>
      </c>
      <c r="K36" s="13">
        <v>0</v>
      </c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0</v>
      </c>
      <c r="K37" s="13">
        <v>0</v>
      </c>
    </row>
    <row r="38" spans="1:11" ht="12.75">
      <c r="A38" s="201" t="s">
        <v>200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>
        <v>0</v>
      </c>
      <c r="K38" s="13">
        <v>0</v>
      </c>
    </row>
    <row r="39" spans="1:11" ht="12.75">
      <c r="A39" s="201" t="s">
        <v>201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/>
      <c r="K39" s="13"/>
    </row>
    <row r="40" spans="1:11" ht="12.75">
      <c r="A40" s="201" t="s">
        <v>230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>
        <v>0</v>
      </c>
      <c r="K40" s="13">
        <v>0</v>
      </c>
    </row>
    <row r="41" spans="1:11" ht="12.75">
      <c r="A41" s="201" t="s">
        <v>231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>
        <v>0</v>
      </c>
      <c r="K41" s="13">
        <v>0</v>
      </c>
    </row>
    <row r="42" spans="1:11" ht="12.75">
      <c r="A42" s="201" t="s">
        <v>220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">
        <f>J7+J27+J38+J40</f>
        <v>95291809</v>
      </c>
      <c r="K42" s="12">
        <f>K7+K27+K38+K40</f>
        <v>88158886</v>
      </c>
    </row>
    <row r="43" spans="1:11" ht="12.75">
      <c r="A43" s="201" t="s">
        <v>221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">
        <f>J10+J33+J39+J41</f>
        <v>91816793</v>
      </c>
      <c r="K43" s="12">
        <f>K10+K33+K39+K41</f>
        <v>93066673</v>
      </c>
    </row>
    <row r="44" spans="1:11" ht="12.75">
      <c r="A44" s="201" t="s">
        <v>241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">
        <f>J42-J43</f>
        <v>3475016</v>
      </c>
      <c r="K44" s="12">
        <f>K42-K43</f>
        <v>-4907787</v>
      </c>
    </row>
    <row r="45" spans="1:11" ht="12.75">
      <c r="A45" s="210" t="s">
        <v>223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3475016</v>
      </c>
      <c r="K45" s="12">
        <f>IF(K42&gt;K43,K42-K43,0)</f>
        <v>0</v>
      </c>
    </row>
    <row r="46" spans="1:11" ht="12.75">
      <c r="A46" s="210" t="s">
        <v>224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0</v>
      </c>
      <c r="K46" s="12">
        <f>IF(K43&gt;K42,K43-K42,0)</f>
        <v>4907787</v>
      </c>
    </row>
    <row r="47" spans="1:11" ht="12.75">
      <c r="A47" s="201" t="s">
        <v>222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431989</v>
      </c>
      <c r="K47" s="13">
        <v>172736</v>
      </c>
    </row>
    <row r="48" spans="1:11" ht="12.75">
      <c r="A48" s="201" t="s">
        <v>242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">
        <f>J44-J47</f>
        <v>3043027</v>
      </c>
      <c r="K48" s="12">
        <f>K44-K47</f>
        <v>-5080523</v>
      </c>
    </row>
    <row r="49" spans="1:11" ht="12.75">
      <c r="A49" s="210" t="s">
        <v>197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3043027</v>
      </c>
      <c r="K49" s="12">
        <f>IF(K48&gt;0,K48,0)</f>
        <v>0</v>
      </c>
    </row>
    <row r="50" spans="1:11" ht="12.75">
      <c r="A50" s="230" t="s">
        <v>225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5080523</v>
      </c>
    </row>
    <row r="51" spans="1:11" ht="12.75">
      <c r="A51" s="207" t="s">
        <v>119</v>
      </c>
      <c r="B51" s="218"/>
      <c r="C51" s="218"/>
      <c r="D51" s="218"/>
      <c r="E51" s="218"/>
      <c r="F51" s="218"/>
      <c r="G51" s="218"/>
      <c r="H51" s="218"/>
      <c r="I51" s="233"/>
      <c r="J51" s="233"/>
      <c r="K51" s="234"/>
    </row>
    <row r="52" spans="1:11" ht="12.75">
      <c r="A52" s="198" t="s">
        <v>191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5" t="s">
        <v>239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1938171</v>
      </c>
      <c r="K53" s="13">
        <f>K48-102803</f>
        <v>-5183326</v>
      </c>
    </row>
    <row r="54" spans="1:11" ht="12.75">
      <c r="A54" s="235" t="s">
        <v>240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45598</v>
      </c>
      <c r="K54" s="14">
        <v>102803</v>
      </c>
    </row>
    <row r="55" spans="1:11" ht="12.75">
      <c r="A55" s="207" t="s">
        <v>194</v>
      </c>
      <c r="B55" s="218"/>
      <c r="C55" s="218"/>
      <c r="D55" s="218"/>
      <c r="E55" s="218"/>
      <c r="F55" s="218"/>
      <c r="G55" s="218"/>
      <c r="H55" s="218"/>
      <c r="I55" s="233"/>
      <c r="J55" s="233"/>
      <c r="K55" s="234"/>
    </row>
    <row r="56" spans="1:11" ht="12.75">
      <c r="A56" s="198" t="s">
        <v>209</v>
      </c>
      <c r="B56" s="199"/>
      <c r="C56" s="199"/>
      <c r="D56" s="199"/>
      <c r="E56" s="199"/>
      <c r="F56" s="199"/>
      <c r="G56" s="199"/>
      <c r="H56" s="200"/>
      <c r="I56" s="21">
        <v>157</v>
      </c>
      <c r="J56" s="11">
        <f>J49</f>
        <v>3043027</v>
      </c>
      <c r="K56" s="11">
        <f>K48</f>
        <v>-5080523</v>
      </c>
    </row>
    <row r="57" spans="1:11" ht="12.75">
      <c r="A57" s="201" t="s">
        <v>226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1" t="s">
        <v>233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/>
      <c r="K58" s="13">
        <v>0</v>
      </c>
    </row>
    <row r="59" spans="1:11" ht="12.75">
      <c r="A59" s="201" t="s">
        <v>234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>
        <v>0</v>
      </c>
      <c r="K59" s="13">
        <v>0</v>
      </c>
    </row>
    <row r="60" spans="1:11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0</v>
      </c>
      <c r="K60" s="13">
        <v>0</v>
      </c>
    </row>
    <row r="61" spans="1:11" ht="12.75">
      <c r="A61" s="201" t="s">
        <v>235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>
        <v>0</v>
      </c>
      <c r="K61" s="13">
        <v>0</v>
      </c>
    </row>
    <row r="62" spans="1:11" ht="12.75">
      <c r="A62" s="201" t="s">
        <v>236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>
        <v>0</v>
      </c>
      <c r="K62" s="13">
        <v>0</v>
      </c>
    </row>
    <row r="63" spans="1:11" ht="12.75">
      <c r="A63" s="201" t="s">
        <v>237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>
        <v>0</v>
      </c>
      <c r="K63" s="13">
        <v>0</v>
      </c>
    </row>
    <row r="64" spans="1:11" ht="12.75">
      <c r="A64" s="201" t="s">
        <v>238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>
        <v>0</v>
      </c>
      <c r="K64" s="13">
        <v>0</v>
      </c>
    </row>
    <row r="65" spans="1:11" ht="12.75">
      <c r="A65" s="201" t="s">
        <v>227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/>
      <c r="K65" s="13"/>
    </row>
    <row r="66" spans="1:11" ht="12.75">
      <c r="A66" s="201" t="s">
        <v>198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0</v>
      </c>
      <c r="K66" s="12"/>
    </row>
    <row r="67" spans="1:11" ht="12.75">
      <c r="A67" s="201" t="s">
        <v>199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3043027</v>
      </c>
      <c r="K67" s="18">
        <f>K56+K66</f>
        <v>-5080523</v>
      </c>
    </row>
    <row r="68" spans="1:11" ht="12.75">
      <c r="A68" s="207" t="s">
        <v>193</v>
      </c>
      <c r="B68" s="218"/>
      <c r="C68" s="218"/>
      <c r="D68" s="218"/>
      <c r="E68" s="218"/>
      <c r="F68" s="218"/>
      <c r="G68" s="218"/>
      <c r="H68" s="218"/>
      <c r="I68" s="233"/>
      <c r="J68" s="233"/>
      <c r="K68" s="234"/>
    </row>
    <row r="69" spans="1:11" ht="12.75">
      <c r="A69" s="198" t="s">
        <v>192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5" t="s">
        <v>239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1938171</v>
      </c>
      <c r="K70" s="13">
        <f>K53</f>
        <v>-5183326</v>
      </c>
    </row>
    <row r="71" spans="1:11" ht="12.75">
      <c r="A71" s="238" t="s">
        <v>240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45598</v>
      </c>
      <c r="K71" s="14">
        <v>72824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55:K55"/>
    <mergeCell ref="A56:H56"/>
    <mergeCell ref="A57:H57"/>
    <mergeCell ref="A58:H58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43:H43"/>
    <mergeCell ref="A44:H44"/>
    <mergeCell ref="A47:H47"/>
    <mergeCell ref="A48:H48"/>
    <mergeCell ref="A45:H45"/>
    <mergeCell ref="A46:H46"/>
    <mergeCell ref="A35:H35"/>
    <mergeCell ref="A36:H36"/>
    <mergeCell ref="A37:H37"/>
    <mergeCell ref="A38:H38"/>
    <mergeCell ref="A41:H41"/>
    <mergeCell ref="A42:H42"/>
    <mergeCell ref="A39:H39"/>
    <mergeCell ref="A40:H40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7:H7"/>
    <mergeCell ref="A8:H8"/>
    <mergeCell ref="A1:J1"/>
    <mergeCell ref="K1:K2"/>
    <mergeCell ref="A2:J2"/>
    <mergeCell ref="A4:K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1" t="s">
        <v>167</v>
      </c>
      <c r="B1" s="242"/>
      <c r="C1" s="242"/>
      <c r="D1" s="242"/>
      <c r="E1" s="242"/>
      <c r="F1" s="242"/>
      <c r="G1" s="242"/>
      <c r="H1" s="242"/>
      <c r="I1" s="242"/>
      <c r="J1" s="243"/>
      <c r="K1" s="183"/>
    </row>
    <row r="2" spans="1:11" ht="12.75">
      <c r="A2" s="245" t="s">
        <v>356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7" t="s">
        <v>326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6" t="s">
        <v>286</v>
      </c>
      <c r="J5" s="87" t="s">
        <v>153</v>
      </c>
      <c r="K5" s="87" t="s">
        <v>154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8">
        <v>2</v>
      </c>
      <c r="J6" s="89" t="s">
        <v>289</v>
      </c>
      <c r="K6" s="89" t="s">
        <v>290</v>
      </c>
    </row>
    <row r="7" spans="1:11" ht="12.75">
      <c r="A7" s="252" t="s">
        <v>159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78" t="s">
        <v>40</v>
      </c>
      <c r="B8" s="179"/>
      <c r="C8" s="179"/>
      <c r="D8" s="179"/>
      <c r="E8" s="179"/>
      <c r="F8" s="179"/>
      <c r="G8" s="179"/>
      <c r="H8" s="179"/>
      <c r="I8" s="4">
        <v>1</v>
      </c>
      <c r="J8" s="13">
        <v>3475016</v>
      </c>
      <c r="K8" s="13">
        <f>RDG!K44</f>
        <v>-4907787</v>
      </c>
    </row>
    <row r="9" spans="1:11" ht="12.75">
      <c r="A9" s="178" t="s">
        <v>41</v>
      </c>
      <c r="B9" s="179"/>
      <c r="C9" s="179"/>
      <c r="D9" s="179"/>
      <c r="E9" s="179"/>
      <c r="F9" s="179"/>
      <c r="G9" s="179"/>
      <c r="H9" s="179"/>
      <c r="I9" s="4">
        <v>2</v>
      </c>
      <c r="J9" s="13">
        <v>5353950</v>
      </c>
      <c r="K9" s="13">
        <f>RDG!K20</f>
        <v>5535462</v>
      </c>
    </row>
    <row r="10" spans="1:11" ht="12.75">
      <c r="A10" s="178" t="s">
        <v>42</v>
      </c>
      <c r="B10" s="179"/>
      <c r="C10" s="179"/>
      <c r="D10" s="179"/>
      <c r="E10" s="179"/>
      <c r="F10" s="179"/>
      <c r="G10" s="179"/>
      <c r="H10" s="179"/>
      <c r="I10" s="4">
        <v>3</v>
      </c>
      <c r="J10" s="13">
        <v>5773724</v>
      </c>
      <c r="K10" s="13">
        <v>6385055</v>
      </c>
    </row>
    <row r="11" spans="1:11" ht="12.75">
      <c r="A11" s="178" t="s">
        <v>43</v>
      </c>
      <c r="B11" s="179"/>
      <c r="C11" s="179"/>
      <c r="D11" s="179"/>
      <c r="E11" s="179"/>
      <c r="F11" s="179"/>
      <c r="G11" s="179"/>
      <c r="H11" s="179"/>
      <c r="I11" s="4">
        <v>4</v>
      </c>
      <c r="J11" s="13">
        <v>0</v>
      </c>
      <c r="K11" s="13">
        <v>2063446</v>
      </c>
    </row>
    <row r="12" spans="1:11" ht="12.75">
      <c r="A12" s="178" t="s">
        <v>44</v>
      </c>
      <c r="B12" s="179"/>
      <c r="C12" s="179"/>
      <c r="D12" s="179"/>
      <c r="E12" s="179"/>
      <c r="F12" s="179"/>
      <c r="G12" s="179"/>
      <c r="H12" s="179"/>
      <c r="I12" s="4">
        <v>5</v>
      </c>
      <c r="J12" s="13">
        <v>0</v>
      </c>
      <c r="K12" s="13">
        <v>56191</v>
      </c>
    </row>
    <row r="13" spans="1:11" ht="12.75">
      <c r="A13" s="178" t="s">
        <v>53</v>
      </c>
      <c r="B13" s="179"/>
      <c r="C13" s="179"/>
      <c r="D13" s="179"/>
      <c r="E13" s="179"/>
      <c r="F13" s="179"/>
      <c r="G13" s="179"/>
      <c r="H13" s="179"/>
      <c r="I13" s="4">
        <v>6</v>
      </c>
      <c r="J13" s="13">
        <v>948229</v>
      </c>
      <c r="K13" s="13">
        <v>926603</v>
      </c>
    </row>
    <row r="14" spans="1:11" ht="12.75">
      <c r="A14" s="201" t="s">
        <v>160</v>
      </c>
      <c r="B14" s="202"/>
      <c r="C14" s="202"/>
      <c r="D14" s="202"/>
      <c r="E14" s="202"/>
      <c r="F14" s="202"/>
      <c r="G14" s="202"/>
      <c r="H14" s="202"/>
      <c r="I14" s="4">
        <v>7</v>
      </c>
      <c r="J14" s="12">
        <f>SUM(J8:J13)</f>
        <v>15550919</v>
      </c>
      <c r="K14" s="12">
        <f>SUM(K8:K13)</f>
        <v>10058970</v>
      </c>
    </row>
    <row r="15" spans="1:11" ht="12.75">
      <c r="A15" s="178" t="s">
        <v>54</v>
      </c>
      <c r="B15" s="179"/>
      <c r="C15" s="179"/>
      <c r="D15" s="179"/>
      <c r="E15" s="179"/>
      <c r="F15" s="179"/>
      <c r="G15" s="179"/>
      <c r="H15" s="179"/>
      <c r="I15" s="4">
        <v>8</v>
      </c>
      <c r="J15" s="13">
        <v>0</v>
      </c>
      <c r="K15" s="13"/>
    </row>
    <row r="16" spans="1:11" ht="12.75">
      <c r="A16" s="178" t="s">
        <v>55</v>
      </c>
      <c r="B16" s="179"/>
      <c r="C16" s="179"/>
      <c r="D16" s="179"/>
      <c r="E16" s="179"/>
      <c r="F16" s="179"/>
      <c r="G16" s="179"/>
      <c r="H16" s="179"/>
      <c r="I16" s="4">
        <v>9</v>
      </c>
      <c r="J16" s="13">
        <v>3806002</v>
      </c>
      <c r="K16" s="13">
        <v>0</v>
      </c>
    </row>
    <row r="17" spans="1:11" ht="12.75">
      <c r="A17" s="178" t="s">
        <v>56</v>
      </c>
      <c r="B17" s="179"/>
      <c r="C17" s="179"/>
      <c r="D17" s="179"/>
      <c r="E17" s="179"/>
      <c r="F17" s="179"/>
      <c r="G17" s="179"/>
      <c r="H17" s="179"/>
      <c r="I17" s="4">
        <v>10</v>
      </c>
      <c r="J17" s="13">
        <v>740576</v>
      </c>
      <c r="K17" s="13">
        <v>0</v>
      </c>
    </row>
    <row r="18" spans="1:11" ht="12.75">
      <c r="A18" s="178" t="s">
        <v>57</v>
      </c>
      <c r="B18" s="179"/>
      <c r="C18" s="179"/>
      <c r="D18" s="179"/>
      <c r="E18" s="179"/>
      <c r="F18" s="179"/>
      <c r="G18" s="179"/>
      <c r="H18" s="179"/>
      <c r="I18" s="4">
        <v>11</v>
      </c>
      <c r="J18" s="13">
        <v>1627151</v>
      </c>
      <c r="K18" s="13">
        <v>0</v>
      </c>
    </row>
    <row r="19" spans="1:11" ht="12.75">
      <c r="A19" s="201" t="s">
        <v>161</v>
      </c>
      <c r="B19" s="202"/>
      <c r="C19" s="202"/>
      <c r="D19" s="202"/>
      <c r="E19" s="202"/>
      <c r="F19" s="202"/>
      <c r="G19" s="202"/>
      <c r="H19" s="202"/>
      <c r="I19" s="4">
        <v>12</v>
      </c>
      <c r="J19" s="9">
        <f>SUM(J15:J18)</f>
        <v>6173729</v>
      </c>
      <c r="K19" s="9">
        <f>SUM(K15:K18)</f>
        <v>0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12">
        <f>J14-J19</f>
        <v>9377190</v>
      </c>
      <c r="K20" s="12">
        <f>K14-K19</f>
        <v>10058970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9"/>
      <c r="K21" s="9">
        <v>0</v>
      </c>
    </row>
    <row r="22" spans="1:11" ht="12.75">
      <c r="A22" s="252" t="s">
        <v>162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78" t="s">
        <v>182</v>
      </c>
      <c r="B23" s="179"/>
      <c r="C23" s="179"/>
      <c r="D23" s="179"/>
      <c r="E23" s="179"/>
      <c r="F23" s="179"/>
      <c r="G23" s="179"/>
      <c r="H23" s="179"/>
      <c r="I23" s="4">
        <v>15</v>
      </c>
      <c r="J23" s="13">
        <v>0</v>
      </c>
      <c r="K23" s="13">
        <v>0</v>
      </c>
    </row>
    <row r="24" spans="1:11" ht="12.75">
      <c r="A24" s="178" t="s">
        <v>183</v>
      </c>
      <c r="B24" s="179"/>
      <c r="C24" s="179"/>
      <c r="D24" s="179"/>
      <c r="E24" s="179"/>
      <c r="F24" s="179"/>
      <c r="G24" s="179"/>
      <c r="H24" s="179"/>
      <c r="I24" s="4">
        <v>16</v>
      </c>
      <c r="J24" s="13">
        <v>0</v>
      </c>
      <c r="K24" s="13">
        <v>0</v>
      </c>
    </row>
    <row r="25" spans="1:11" ht="12.75">
      <c r="A25" s="178" t="s">
        <v>184</v>
      </c>
      <c r="B25" s="179"/>
      <c r="C25" s="179"/>
      <c r="D25" s="179"/>
      <c r="E25" s="179"/>
      <c r="F25" s="179"/>
      <c r="G25" s="179"/>
      <c r="H25" s="179"/>
      <c r="I25" s="4">
        <v>17</v>
      </c>
      <c r="J25" s="13">
        <v>155544</v>
      </c>
      <c r="K25" s="13">
        <v>88315</v>
      </c>
    </row>
    <row r="26" spans="1:11" ht="12.75">
      <c r="A26" s="178" t="s">
        <v>185</v>
      </c>
      <c r="B26" s="179"/>
      <c r="C26" s="179"/>
      <c r="D26" s="179"/>
      <c r="E26" s="179"/>
      <c r="F26" s="179"/>
      <c r="G26" s="179"/>
      <c r="H26" s="179"/>
      <c r="I26" s="4">
        <v>18</v>
      </c>
      <c r="J26" s="13">
        <v>26191</v>
      </c>
      <c r="K26" s="13">
        <v>15873</v>
      </c>
    </row>
    <row r="27" spans="1:11" ht="12.75">
      <c r="A27" s="178" t="s">
        <v>186</v>
      </c>
      <c r="B27" s="179"/>
      <c r="C27" s="179"/>
      <c r="D27" s="179"/>
      <c r="E27" s="179"/>
      <c r="F27" s="179"/>
      <c r="G27" s="179"/>
      <c r="H27" s="179"/>
      <c r="I27" s="4">
        <v>19</v>
      </c>
      <c r="J27" s="13">
        <v>53288</v>
      </c>
      <c r="K27" s="13">
        <v>0</v>
      </c>
    </row>
    <row r="28" spans="1:11" ht="12.75">
      <c r="A28" s="201" t="s">
        <v>171</v>
      </c>
      <c r="B28" s="202"/>
      <c r="C28" s="202"/>
      <c r="D28" s="202"/>
      <c r="E28" s="202"/>
      <c r="F28" s="202"/>
      <c r="G28" s="202"/>
      <c r="H28" s="202"/>
      <c r="I28" s="4">
        <v>20</v>
      </c>
      <c r="J28" s="9">
        <f>SUM(J23:J27)</f>
        <v>235023</v>
      </c>
      <c r="K28" s="9">
        <f>SUM(K23:K27)</f>
        <v>104188</v>
      </c>
    </row>
    <row r="29" spans="1:11" ht="12.75">
      <c r="A29" s="178" t="s">
        <v>120</v>
      </c>
      <c r="B29" s="179"/>
      <c r="C29" s="179"/>
      <c r="D29" s="179"/>
      <c r="E29" s="179"/>
      <c r="F29" s="179"/>
      <c r="G29" s="179"/>
      <c r="H29" s="179"/>
      <c r="I29" s="4">
        <v>21</v>
      </c>
      <c r="J29" s="13">
        <v>7570848</v>
      </c>
      <c r="K29" s="13">
        <v>12495758</v>
      </c>
    </row>
    <row r="30" spans="1:11" ht="12.75" customHeight="1">
      <c r="A30" s="178" t="s">
        <v>333</v>
      </c>
      <c r="B30" s="179"/>
      <c r="C30" s="179"/>
      <c r="D30" s="179"/>
      <c r="E30" s="179"/>
      <c r="F30" s="179"/>
      <c r="G30" s="179"/>
      <c r="H30" s="179"/>
      <c r="I30" s="4">
        <v>22</v>
      </c>
      <c r="J30" s="13">
        <v>0</v>
      </c>
      <c r="K30" s="13">
        <v>0</v>
      </c>
    </row>
    <row r="31" spans="1:11" ht="12.75">
      <c r="A31" s="178" t="s">
        <v>16</v>
      </c>
      <c r="B31" s="179"/>
      <c r="C31" s="179"/>
      <c r="D31" s="179"/>
      <c r="E31" s="179"/>
      <c r="F31" s="179"/>
      <c r="G31" s="179"/>
      <c r="H31" s="179"/>
      <c r="I31" s="4">
        <v>23</v>
      </c>
      <c r="J31" s="13">
        <v>632241</v>
      </c>
      <c r="K31" s="13">
        <v>0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9">
        <f>SUM(J29:J31)</f>
        <v>8203089</v>
      </c>
      <c r="K32" s="9">
        <f>SUM(K29:K31)</f>
        <v>12495758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12"/>
      <c r="K33" s="12"/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12">
        <f>J32-J28</f>
        <v>7968066</v>
      </c>
      <c r="K34" s="12">
        <f>K32-K28</f>
        <v>12391570</v>
      </c>
    </row>
    <row r="35" spans="1:11" ht="12.75">
      <c r="A35" s="252" t="s">
        <v>163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78" t="s">
        <v>177</v>
      </c>
      <c r="B36" s="179"/>
      <c r="C36" s="179"/>
      <c r="D36" s="179"/>
      <c r="E36" s="179"/>
      <c r="F36" s="179"/>
      <c r="G36" s="179"/>
      <c r="H36" s="179"/>
      <c r="I36" s="4">
        <v>27</v>
      </c>
      <c r="J36" s="13">
        <v>0</v>
      </c>
      <c r="K36" s="13">
        <v>0</v>
      </c>
    </row>
    <row r="37" spans="1:11" ht="12.75">
      <c r="A37" s="178" t="s">
        <v>29</v>
      </c>
      <c r="B37" s="179"/>
      <c r="C37" s="179"/>
      <c r="D37" s="179"/>
      <c r="E37" s="179"/>
      <c r="F37" s="179"/>
      <c r="G37" s="179"/>
      <c r="H37" s="179"/>
      <c r="I37" s="4">
        <v>28</v>
      </c>
      <c r="J37" s="13">
        <v>0</v>
      </c>
      <c r="K37" s="13"/>
    </row>
    <row r="38" spans="1:11" ht="12.75">
      <c r="A38" s="178" t="s">
        <v>30</v>
      </c>
      <c r="B38" s="179"/>
      <c r="C38" s="179"/>
      <c r="D38" s="179"/>
      <c r="E38" s="179"/>
      <c r="F38" s="179"/>
      <c r="G38" s="179"/>
      <c r="H38" s="179"/>
      <c r="I38" s="4">
        <v>29</v>
      </c>
      <c r="J38" s="8">
        <v>1205347</v>
      </c>
      <c r="K38" s="13">
        <v>0</v>
      </c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9">
        <f>SUM(J36:J38)</f>
        <v>1205347</v>
      </c>
      <c r="K39" s="9">
        <f>SUM(K36:K38)</f>
        <v>0</v>
      </c>
    </row>
    <row r="40" spans="1:11" ht="12.75">
      <c r="A40" s="178" t="s">
        <v>31</v>
      </c>
      <c r="B40" s="179"/>
      <c r="C40" s="179"/>
      <c r="D40" s="179"/>
      <c r="E40" s="179"/>
      <c r="F40" s="179"/>
      <c r="G40" s="179"/>
      <c r="H40" s="179"/>
      <c r="I40" s="4">
        <v>31</v>
      </c>
      <c r="J40" s="13">
        <v>0</v>
      </c>
      <c r="K40" s="13"/>
    </row>
    <row r="41" spans="1:11" ht="12.75">
      <c r="A41" s="178" t="s">
        <v>32</v>
      </c>
      <c r="B41" s="179"/>
      <c r="C41" s="179"/>
      <c r="D41" s="179"/>
      <c r="E41" s="179"/>
      <c r="F41" s="179"/>
      <c r="G41" s="179"/>
      <c r="H41" s="179"/>
      <c r="I41" s="4">
        <v>32</v>
      </c>
      <c r="J41" s="13">
        <v>0</v>
      </c>
      <c r="K41" s="13">
        <v>0</v>
      </c>
    </row>
    <row r="42" spans="1:11" ht="12.75">
      <c r="A42" s="178" t="s">
        <v>33</v>
      </c>
      <c r="B42" s="179"/>
      <c r="C42" s="179"/>
      <c r="D42" s="179"/>
      <c r="E42" s="179"/>
      <c r="F42" s="179"/>
      <c r="G42" s="179"/>
      <c r="H42" s="179"/>
      <c r="I42" s="4">
        <v>33</v>
      </c>
      <c r="J42" s="13">
        <v>0</v>
      </c>
      <c r="K42" s="13">
        <v>0</v>
      </c>
    </row>
    <row r="43" spans="1:11" ht="12.75">
      <c r="A43" s="178" t="s">
        <v>34</v>
      </c>
      <c r="B43" s="179"/>
      <c r="C43" s="179"/>
      <c r="D43" s="179"/>
      <c r="E43" s="179"/>
      <c r="F43" s="179"/>
      <c r="G43" s="179"/>
      <c r="H43" s="179"/>
      <c r="I43" s="4">
        <v>34</v>
      </c>
      <c r="J43" s="13">
        <v>0</v>
      </c>
      <c r="K43" s="13">
        <v>0</v>
      </c>
    </row>
    <row r="44" spans="1:11" ht="12.75">
      <c r="A44" s="178" t="s">
        <v>35</v>
      </c>
      <c r="B44" s="179"/>
      <c r="C44" s="179"/>
      <c r="D44" s="179"/>
      <c r="E44" s="179"/>
      <c r="F44" s="179"/>
      <c r="G44" s="179"/>
      <c r="H44" s="179"/>
      <c r="I44" s="4">
        <v>35</v>
      </c>
      <c r="J44" s="13">
        <v>829487</v>
      </c>
      <c r="K44" s="13">
        <v>0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12">
        <f>SUM(J40:J44)</f>
        <v>829487</v>
      </c>
      <c r="K45" s="12">
        <f>SUM(K40:K44)</f>
        <v>0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12">
        <v>375860</v>
      </c>
      <c r="K46" s="12">
        <v>0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v>0</v>
      </c>
      <c r="K47" s="9">
        <f>K45</f>
        <v>0</v>
      </c>
    </row>
    <row r="48" spans="1:11" ht="12.75">
      <c r="A48" s="178" t="s">
        <v>72</v>
      </c>
      <c r="B48" s="179"/>
      <c r="C48" s="179"/>
      <c r="D48" s="179"/>
      <c r="E48" s="179"/>
      <c r="F48" s="179"/>
      <c r="G48" s="179"/>
      <c r="H48" s="179"/>
      <c r="I48" s="4">
        <v>39</v>
      </c>
      <c r="J48" s="9">
        <f>J20-J21+J33-J34+J46-J47</f>
        <v>1784984</v>
      </c>
      <c r="K48" s="9">
        <v>0</v>
      </c>
    </row>
    <row r="49" spans="1:11" ht="12.75">
      <c r="A49" s="178" t="s">
        <v>73</v>
      </c>
      <c r="B49" s="179"/>
      <c r="C49" s="179"/>
      <c r="D49" s="179"/>
      <c r="E49" s="179"/>
      <c r="F49" s="179"/>
      <c r="G49" s="179"/>
      <c r="H49" s="179"/>
      <c r="I49" s="4">
        <v>40</v>
      </c>
      <c r="J49" s="12"/>
      <c r="K49" s="12">
        <v>2332600</v>
      </c>
    </row>
    <row r="50" spans="1:11" ht="12.75">
      <c r="A50" s="178" t="s">
        <v>164</v>
      </c>
      <c r="B50" s="179"/>
      <c r="C50" s="179"/>
      <c r="D50" s="179"/>
      <c r="E50" s="179"/>
      <c r="F50" s="179"/>
      <c r="G50" s="179"/>
      <c r="H50" s="179"/>
      <c r="I50" s="4">
        <v>41</v>
      </c>
      <c r="J50" s="13">
        <v>35071451</v>
      </c>
      <c r="K50" s="13">
        <f>Bilanca!J65</f>
        <v>36856435</v>
      </c>
    </row>
    <row r="51" spans="1:11" ht="12.75">
      <c r="A51" s="178" t="s">
        <v>179</v>
      </c>
      <c r="B51" s="179"/>
      <c r="C51" s="179"/>
      <c r="D51" s="179"/>
      <c r="E51" s="179"/>
      <c r="F51" s="179"/>
      <c r="G51" s="179"/>
      <c r="H51" s="179"/>
      <c r="I51" s="4">
        <v>42</v>
      </c>
      <c r="J51" s="13">
        <v>1784984</v>
      </c>
      <c r="K51" s="13">
        <v>0</v>
      </c>
    </row>
    <row r="52" spans="1:11" ht="12.75">
      <c r="A52" s="178" t="s">
        <v>180</v>
      </c>
      <c r="B52" s="179"/>
      <c r="C52" s="179"/>
      <c r="D52" s="179"/>
      <c r="E52" s="179"/>
      <c r="F52" s="179"/>
      <c r="G52" s="179"/>
      <c r="H52" s="179"/>
      <c r="I52" s="4">
        <v>43</v>
      </c>
      <c r="J52" s="13">
        <v>0</v>
      </c>
      <c r="K52" s="13">
        <v>2332600</v>
      </c>
    </row>
    <row r="53" spans="1:11" ht="12.75">
      <c r="A53" s="223" t="s">
        <v>181</v>
      </c>
      <c r="B53" s="224"/>
      <c r="C53" s="224"/>
      <c r="D53" s="224"/>
      <c r="E53" s="224"/>
      <c r="F53" s="224"/>
      <c r="G53" s="224"/>
      <c r="H53" s="224"/>
      <c r="I53" s="7">
        <v>44</v>
      </c>
      <c r="J53" s="18">
        <f>J50-J52+J51</f>
        <v>36856435</v>
      </c>
      <c r="K53" s="18">
        <f>K50-K52+K51</f>
        <v>34523835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3:K27 J40:K44 J15:K18 J29:K31 J36:K3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28:K28 J39:K39 J14:K14 J45:K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6" sqref="A36:K36"/>
    </sheetView>
  </sheetViews>
  <sheetFormatPr defaultColWidth="9.140625" defaultRowHeight="12.75"/>
  <sheetData>
    <row r="1" spans="1:11" ht="12.75">
      <c r="A1" s="241" t="s">
        <v>202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6" t="s">
        <v>286</v>
      </c>
      <c r="J5" s="87" t="s">
        <v>153</v>
      </c>
      <c r="K5" s="87" t="s">
        <v>154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8">
        <v>2</v>
      </c>
      <c r="J6" s="89" t="s">
        <v>289</v>
      </c>
      <c r="K6" s="89" t="s">
        <v>290</v>
      </c>
    </row>
    <row r="7" spans="1:11" ht="12.75">
      <c r="A7" s="252" t="s">
        <v>159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78" t="s">
        <v>204</v>
      </c>
      <c r="B8" s="179"/>
      <c r="C8" s="179"/>
      <c r="D8" s="179"/>
      <c r="E8" s="179"/>
      <c r="F8" s="179"/>
      <c r="G8" s="179"/>
      <c r="H8" s="179"/>
      <c r="I8" s="4">
        <v>1</v>
      </c>
      <c r="J8" s="8"/>
      <c r="K8" s="13"/>
    </row>
    <row r="9" spans="1:11" ht="12.75">
      <c r="A9" s="178" t="s">
        <v>123</v>
      </c>
      <c r="B9" s="179"/>
      <c r="C9" s="179"/>
      <c r="D9" s="179"/>
      <c r="E9" s="179"/>
      <c r="F9" s="179"/>
      <c r="G9" s="179"/>
      <c r="H9" s="179"/>
      <c r="I9" s="4">
        <v>2</v>
      </c>
      <c r="J9" s="8"/>
      <c r="K9" s="13"/>
    </row>
    <row r="10" spans="1:11" ht="12.75">
      <c r="A10" s="178" t="s">
        <v>124</v>
      </c>
      <c r="B10" s="179"/>
      <c r="C10" s="179"/>
      <c r="D10" s="179"/>
      <c r="E10" s="179"/>
      <c r="F10" s="179"/>
      <c r="G10" s="179"/>
      <c r="H10" s="179"/>
      <c r="I10" s="4">
        <v>3</v>
      </c>
      <c r="J10" s="8"/>
      <c r="K10" s="13"/>
    </row>
    <row r="11" spans="1:11" ht="12.75">
      <c r="A11" s="178" t="s">
        <v>125</v>
      </c>
      <c r="B11" s="179"/>
      <c r="C11" s="179"/>
      <c r="D11" s="179"/>
      <c r="E11" s="179"/>
      <c r="F11" s="179"/>
      <c r="G11" s="179"/>
      <c r="H11" s="179"/>
      <c r="I11" s="4">
        <v>4</v>
      </c>
      <c r="J11" s="8"/>
      <c r="K11" s="13"/>
    </row>
    <row r="12" spans="1:11" ht="12.75">
      <c r="A12" s="178" t="s">
        <v>126</v>
      </c>
      <c r="B12" s="179"/>
      <c r="C12" s="179"/>
      <c r="D12" s="179"/>
      <c r="E12" s="179"/>
      <c r="F12" s="179"/>
      <c r="G12" s="179"/>
      <c r="H12" s="179"/>
      <c r="I12" s="4">
        <v>5</v>
      </c>
      <c r="J12" s="8"/>
      <c r="K12" s="13"/>
    </row>
    <row r="13" spans="1:11" ht="12.75">
      <c r="A13" s="201" t="s">
        <v>203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8" t="s">
        <v>127</v>
      </c>
      <c r="B14" s="179"/>
      <c r="C14" s="179"/>
      <c r="D14" s="179"/>
      <c r="E14" s="179"/>
      <c r="F14" s="179"/>
      <c r="G14" s="179"/>
      <c r="H14" s="179"/>
      <c r="I14" s="4">
        <v>7</v>
      </c>
      <c r="J14" s="8"/>
      <c r="K14" s="13"/>
    </row>
    <row r="15" spans="1:11" ht="12.75">
      <c r="A15" s="178" t="s">
        <v>128</v>
      </c>
      <c r="B15" s="179"/>
      <c r="C15" s="179"/>
      <c r="D15" s="179"/>
      <c r="E15" s="179"/>
      <c r="F15" s="179"/>
      <c r="G15" s="179"/>
      <c r="H15" s="179"/>
      <c r="I15" s="4">
        <v>8</v>
      </c>
      <c r="J15" s="8"/>
      <c r="K15" s="13"/>
    </row>
    <row r="16" spans="1:11" ht="12.75">
      <c r="A16" s="178" t="s">
        <v>129</v>
      </c>
      <c r="B16" s="179"/>
      <c r="C16" s="179"/>
      <c r="D16" s="179"/>
      <c r="E16" s="179"/>
      <c r="F16" s="179"/>
      <c r="G16" s="179"/>
      <c r="H16" s="179"/>
      <c r="I16" s="4">
        <v>9</v>
      </c>
      <c r="J16" s="8"/>
      <c r="K16" s="13"/>
    </row>
    <row r="17" spans="1:11" ht="12.75">
      <c r="A17" s="178" t="s">
        <v>130</v>
      </c>
      <c r="B17" s="179"/>
      <c r="C17" s="179"/>
      <c r="D17" s="179"/>
      <c r="E17" s="179"/>
      <c r="F17" s="179"/>
      <c r="G17" s="179"/>
      <c r="H17" s="179"/>
      <c r="I17" s="4">
        <v>10</v>
      </c>
      <c r="J17" s="8"/>
      <c r="K17" s="13"/>
    </row>
    <row r="18" spans="1:11" ht="12.75">
      <c r="A18" s="178" t="s">
        <v>131</v>
      </c>
      <c r="B18" s="179"/>
      <c r="C18" s="179"/>
      <c r="D18" s="179"/>
      <c r="E18" s="179"/>
      <c r="F18" s="179"/>
      <c r="G18" s="179"/>
      <c r="H18" s="179"/>
      <c r="I18" s="4">
        <v>11</v>
      </c>
      <c r="J18" s="8"/>
      <c r="K18" s="13"/>
    </row>
    <row r="19" spans="1:11" ht="12.75">
      <c r="A19" s="178" t="s">
        <v>132</v>
      </c>
      <c r="B19" s="179"/>
      <c r="C19" s="179"/>
      <c r="D19" s="179"/>
      <c r="E19" s="179"/>
      <c r="F19" s="179"/>
      <c r="G19" s="179"/>
      <c r="H19" s="179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110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111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162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78" t="s">
        <v>168</v>
      </c>
      <c r="B24" s="179"/>
      <c r="C24" s="179"/>
      <c r="D24" s="179"/>
      <c r="E24" s="179"/>
      <c r="F24" s="179"/>
      <c r="G24" s="179"/>
      <c r="H24" s="179"/>
      <c r="I24" s="4">
        <v>16</v>
      </c>
      <c r="J24" s="8"/>
      <c r="K24" s="13"/>
    </row>
    <row r="25" spans="1:11" ht="12.75">
      <c r="A25" s="178" t="s">
        <v>169</v>
      </c>
      <c r="B25" s="179"/>
      <c r="C25" s="179"/>
      <c r="D25" s="179"/>
      <c r="E25" s="179"/>
      <c r="F25" s="179"/>
      <c r="G25" s="179"/>
      <c r="H25" s="179"/>
      <c r="I25" s="4">
        <v>17</v>
      </c>
      <c r="J25" s="8"/>
      <c r="K25" s="13"/>
    </row>
    <row r="26" spans="1:11" ht="12.75">
      <c r="A26" s="178" t="s">
        <v>48</v>
      </c>
      <c r="B26" s="179"/>
      <c r="C26" s="179"/>
      <c r="D26" s="179"/>
      <c r="E26" s="179"/>
      <c r="F26" s="179"/>
      <c r="G26" s="179"/>
      <c r="H26" s="179"/>
      <c r="I26" s="4">
        <v>18</v>
      </c>
      <c r="J26" s="8"/>
      <c r="K26" s="13"/>
    </row>
    <row r="27" spans="1:11" ht="12.75">
      <c r="A27" s="178" t="s">
        <v>49</v>
      </c>
      <c r="B27" s="179"/>
      <c r="C27" s="179"/>
      <c r="D27" s="179"/>
      <c r="E27" s="179"/>
      <c r="F27" s="179"/>
      <c r="G27" s="179"/>
      <c r="H27" s="179"/>
      <c r="I27" s="4">
        <v>19</v>
      </c>
      <c r="J27" s="8"/>
      <c r="K27" s="13"/>
    </row>
    <row r="28" spans="1:11" ht="12.75">
      <c r="A28" s="178" t="s">
        <v>170</v>
      </c>
      <c r="B28" s="179"/>
      <c r="C28" s="179"/>
      <c r="D28" s="179"/>
      <c r="E28" s="179"/>
      <c r="F28" s="179"/>
      <c r="G28" s="179"/>
      <c r="H28" s="179"/>
      <c r="I28" s="4">
        <v>20</v>
      </c>
      <c r="J28" s="8"/>
      <c r="K28" s="13"/>
    </row>
    <row r="29" spans="1:11" ht="12.75">
      <c r="A29" s="201" t="s">
        <v>118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8" t="s">
        <v>2</v>
      </c>
      <c r="B30" s="179"/>
      <c r="C30" s="179"/>
      <c r="D30" s="179"/>
      <c r="E30" s="179"/>
      <c r="F30" s="179"/>
      <c r="G30" s="179"/>
      <c r="H30" s="179"/>
      <c r="I30" s="4">
        <v>22</v>
      </c>
      <c r="J30" s="8"/>
      <c r="K30" s="13"/>
    </row>
    <row r="31" spans="1:11" ht="12.75">
      <c r="A31" s="178" t="s">
        <v>3</v>
      </c>
      <c r="B31" s="179"/>
      <c r="C31" s="179"/>
      <c r="D31" s="179"/>
      <c r="E31" s="179"/>
      <c r="F31" s="179"/>
      <c r="G31" s="179"/>
      <c r="H31" s="179"/>
      <c r="I31" s="4">
        <v>23</v>
      </c>
      <c r="J31" s="8"/>
      <c r="K31" s="13"/>
    </row>
    <row r="32" spans="1:11" ht="12.75">
      <c r="A32" s="178" t="s">
        <v>4</v>
      </c>
      <c r="B32" s="179"/>
      <c r="C32" s="179"/>
      <c r="D32" s="179"/>
      <c r="E32" s="179"/>
      <c r="F32" s="179"/>
      <c r="G32" s="179"/>
      <c r="H32" s="179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112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113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163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78" t="s">
        <v>177</v>
      </c>
      <c r="B37" s="179"/>
      <c r="C37" s="179"/>
      <c r="D37" s="179"/>
      <c r="E37" s="179"/>
      <c r="F37" s="179"/>
      <c r="G37" s="179"/>
      <c r="H37" s="179"/>
      <c r="I37" s="4">
        <v>28</v>
      </c>
      <c r="J37" s="8"/>
      <c r="K37" s="13"/>
    </row>
    <row r="38" spans="1:11" ht="12.75">
      <c r="A38" s="178" t="s">
        <v>29</v>
      </c>
      <c r="B38" s="179"/>
      <c r="C38" s="179"/>
      <c r="D38" s="179"/>
      <c r="E38" s="179"/>
      <c r="F38" s="179"/>
      <c r="G38" s="179"/>
      <c r="H38" s="179"/>
      <c r="I38" s="4">
        <v>29</v>
      </c>
      <c r="J38" s="8"/>
      <c r="K38" s="13"/>
    </row>
    <row r="39" spans="1:11" ht="12.75">
      <c r="A39" s="178" t="s">
        <v>30</v>
      </c>
      <c r="B39" s="179"/>
      <c r="C39" s="179"/>
      <c r="D39" s="179"/>
      <c r="E39" s="179"/>
      <c r="F39" s="179"/>
      <c r="G39" s="179"/>
      <c r="H39" s="179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8" t="s">
        <v>31</v>
      </c>
      <c r="B41" s="179"/>
      <c r="C41" s="179"/>
      <c r="D41" s="179"/>
      <c r="E41" s="179"/>
      <c r="F41" s="179"/>
      <c r="G41" s="179"/>
      <c r="H41" s="179"/>
      <c r="I41" s="4">
        <v>32</v>
      </c>
      <c r="J41" s="8"/>
      <c r="K41" s="13"/>
    </row>
    <row r="42" spans="1:11" ht="12.75">
      <c r="A42" s="178" t="s">
        <v>32</v>
      </c>
      <c r="B42" s="179"/>
      <c r="C42" s="179"/>
      <c r="D42" s="179"/>
      <c r="E42" s="179"/>
      <c r="F42" s="179"/>
      <c r="G42" s="179"/>
      <c r="H42" s="179"/>
      <c r="I42" s="4">
        <v>33</v>
      </c>
      <c r="J42" s="8"/>
      <c r="K42" s="13"/>
    </row>
    <row r="43" spans="1:11" ht="12.75">
      <c r="A43" s="178" t="s">
        <v>33</v>
      </c>
      <c r="B43" s="179"/>
      <c r="C43" s="179"/>
      <c r="D43" s="179"/>
      <c r="E43" s="179"/>
      <c r="F43" s="179"/>
      <c r="G43" s="179"/>
      <c r="H43" s="179"/>
      <c r="I43" s="4">
        <v>34</v>
      </c>
      <c r="J43" s="8"/>
      <c r="K43" s="13"/>
    </row>
    <row r="44" spans="1:11" ht="12.75">
      <c r="A44" s="178" t="s">
        <v>34</v>
      </c>
      <c r="B44" s="179"/>
      <c r="C44" s="179"/>
      <c r="D44" s="179"/>
      <c r="E44" s="179"/>
      <c r="F44" s="179"/>
      <c r="G44" s="179"/>
      <c r="H44" s="179"/>
      <c r="I44" s="4">
        <v>35</v>
      </c>
      <c r="J44" s="8"/>
      <c r="K44" s="13"/>
    </row>
    <row r="45" spans="1:11" ht="12.75">
      <c r="A45" s="178" t="s">
        <v>35</v>
      </c>
      <c r="B45" s="179"/>
      <c r="C45" s="179"/>
      <c r="D45" s="179"/>
      <c r="E45" s="179"/>
      <c r="F45" s="179"/>
      <c r="G45" s="179"/>
      <c r="H45" s="179"/>
      <c r="I45" s="4">
        <v>36</v>
      </c>
      <c r="J45" s="8"/>
      <c r="K45" s="13"/>
    </row>
    <row r="46" spans="1:11" ht="12.75">
      <c r="A46" s="201" t="s">
        <v>151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165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166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152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164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179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180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4" t="s">
        <v>181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3:H43"/>
    <mergeCell ref="A44:H44"/>
    <mergeCell ref="A47:H47"/>
    <mergeCell ref="A48:H48"/>
    <mergeCell ref="A45:H45"/>
    <mergeCell ref="A46:H46"/>
    <mergeCell ref="A35:H35"/>
    <mergeCell ref="A36:K36"/>
    <mergeCell ref="A37:H37"/>
    <mergeCell ref="A38:H38"/>
    <mergeCell ref="A41:H41"/>
    <mergeCell ref="A42:H42"/>
    <mergeCell ref="A39:H39"/>
    <mergeCell ref="A40:H40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33:H33"/>
    <mergeCell ref="A34:H34"/>
    <mergeCell ref="A23:K23"/>
    <mergeCell ref="A24:H24"/>
    <mergeCell ref="A25:H25"/>
    <mergeCell ref="A26:H2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7:K7"/>
    <mergeCell ref="A8:H8"/>
    <mergeCell ref="A1:J1"/>
    <mergeCell ref="K1:K2"/>
    <mergeCell ref="A2:J2"/>
    <mergeCell ref="A4:K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1" width="9.140625" style="96" customWidth="1"/>
    <col min="2" max="2" width="2.140625" style="96" customWidth="1"/>
    <col min="3" max="3" width="5.57421875" style="96" customWidth="1"/>
    <col min="4" max="4" width="9.140625" style="96" customWidth="1"/>
    <col min="5" max="5" width="10.28125" style="96" bestFit="1" customWidth="1"/>
    <col min="6" max="6" width="3.57421875" style="96" customWidth="1"/>
    <col min="7" max="7" width="9.140625" style="96" customWidth="1"/>
    <col min="8" max="8" width="8.140625" style="96" customWidth="1"/>
    <col min="9" max="9" width="9.140625" style="96" customWidth="1"/>
    <col min="10" max="10" width="10.57421875" style="96" customWidth="1"/>
    <col min="11" max="11" width="10.421875" style="96" bestFit="1" customWidth="1"/>
    <col min="12" max="16384" width="9.140625" style="96" customWidth="1"/>
  </cols>
  <sheetData>
    <row r="1" spans="1:12" ht="12.75">
      <c r="A1" s="263" t="s">
        <v>287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5"/>
    </row>
    <row r="2" spans="1:12" ht="25.5">
      <c r="A2" s="117" t="s">
        <v>348</v>
      </c>
      <c r="B2" s="94"/>
      <c r="C2" s="277" t="s">
        <v>288</v>
      </c>
      <c r="D2" s="277"/>
      <c r="E2" s="98">
        <v>43101</v>
      </c>
      <c r="F2" s="97" t="s">
        <v>254</v>
      </c>
      <c r="G2" s="278">
        <v>43465</v>
      </c>
      <c r="H2" s="279"/>
      <c r="I2" s="94"/>
      <c r="J2" s="94"/>
      <c r="K2" s="94"/>
      <c r="L2" s="99"/>
    </row>
    <row r="3" spans="1:11" ht="24" thickBot="1">
      <c r="A3" s="280" t="s">
        <v>61</v>
      </c>
      <c r="B3" s="280"/>
      <c r="C3" s="280"/>
      <c r="D3" s="280"/>
      <c r="E3" s="280"/>
      <c r="F3" s="280"/>
      <c r="G3" s="280"/>
      <c r="H3" s="280"/>
      <c r="I3" s="100" t="s">
        <v>311</v>
      </c>
      <c r="J3" s="101" t="s">
        <v>153</v>
      </c>
      <c r="K3" s="101" t="s">
        <v>154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03">
        <v>2</v>
      </c>
      <c r="J4" s="102" t="s">
        <v>289</v>
      </c>
      <c r="K4" s="102" t="s">
        <v>290</v>
      </c>
    </row>
    <row r="5" spans="1:11" ht="12.75">
      <c r="A5" s="265" t="s">
        <v>291</v>
      </c>
      <c r="B5" s="266"/>
      <c r="C5" s="266"/>
      <c r="D5" s="266"/>
      <c r="E5" s="266"/>
      <c r="F5" s="266"/>
      <c r="G5" s="266"/>
      <c r="H5" s="266"/>
      <c r="I5" s="104">
        <v>1</v>
      </c>
      <c r="J5" s="105">
        <v>231845600</v>
      </c>
      <c r="K5" s="105">
        <f>Bilanca!K71</f>
        <v>231845600</v>
      </c>
    </row>
    <row r="6" spans="1:11" ht="12.75">
      <c r="A6" s="265" t="s">
        <v>292</v>
      </c>
      <c r="B6" s="266"/>
      <c r="C6" s="266"/>
      <c r="D6" s="266"/>
      <c r="E6" s="266"/>
      <c r="F6" s="266"/>
      <c r="G6" s="266"/>
      <c r="H6" s="266"/>
      <c r="I6" s="104">
        <v>2</v>
      </c>
      <c r="J6" s="106">
        <v>14715808</v>
      </c>
      <c r="K6" s="106">
        <f>Bilanca!K72</f>
        <v>14715808</v>
      </c>
    </row>
    <row r="7" spans="1:11" ht="12.75">
      <c r="A7" s="265" t="s">
        <v>293</v>
      </c>
      <c r="B7" s="266"/>
      <c r="C7" s="266"/>
      <c r="D7" s="266"/>
      <c r="E7" s="266"/>
      <c r="F7" s="266"/>
      <c r="G7" s="266"/>
      <c r="H7" s="266"/>
      <c r="I7" s="104">
        <v>3</v>
      </c>
      <c r="J7" s="106">
        <v>24302</v>
      </c>
      <c r="K7" s="106">
        <f>Bilanca!K73</f>
        <v>24302</v>
      </c>
    </row>
    <row r="8" spans="1:11" ht="12.75">
      <c r="A8" s="265" t="s">
        <v>294</v>
      </c>
      <c r="B8" s="266"/>
      <c r="C8" s="266"/>
      <c r="D8" s="266"/>
      <c r="E8" s="266"/>
      <c r="F8" s="266"/>
      <c r="G8" s="266"/>
      <c r="H8" s="266"/>
      <c r="I8" s="104">
        <v>4</v>
      </c>
      <c r="J8" s="106">
        <f>Bilanca!J80</f>
        <v>-87413740</v>
      </c>
      <c r="K8" s="106">
        <f>Bilanca!K80</f>
        <v>-85183743</v>
      </c>
    </row>
    <row r="9" spans="1:11" ht="12.75">
      <c r="A9" s="265" t="s">
        <v>295</v>
      </c>
      <c r="B9" s="266"/>
      <c r="C9" s="266"/>
      <c r="D9" s="266"/>
      <c r="E9" s="266"/>
      <c r="F9" s="266"/>
      <c r="G9" s="266"/>
      <c r="H9" s="266"/>
      <c r="I9" s="104">
        <v>5</v>
      </c>
      <c r="J9" s="106">
        <v>2903834</v>
      </c>
      <c r="K9" s="106">
        <f>RDG!K56</f>
        <v>-5080523</v>
      </c>
    </row>
    <row r="10" spans="1:11" ht="12.75">
      <c r="A10" s="265" t="s">
        <v>296</v>
      </c>
      <c r="B10" s="266"/>
      <c r="C10" s="266"/>
      <c r="D10" s="266"/>
      <c r="E10" s="266"/>
      <c r="F10" s="266"/>
      <c r="G10" s="266"/>
      <c r="H10" s="266"/>
      <c r="I10" s="104">
        <v>6</v>
      </c>
      <c r="J10" s="106">
        <v>0</v>
      </c>
      <c r="K10" s="106">
        <v>0</v>
      </c>
    </row>
    <row r="11" spans="1:11" ht="12.75">
      <c r="A11" s="265" t="s">
        <v>297</v>
      </c>
      <c r="B11" s="266"/>
      <c r="C11" s="266"/>
      <c r="D11" s="266"/>
      <c r="E11" s="266"/>
      <c r="F11" s="266"/>
      <c r="G11" s="266"/>
      <c r="H11" s="266"/>
      <c r="I11" s="104">
        <v>7</v>
      </c>
      <c r="J11" s="106">
        <v>0</v>
      </c>
      <c r="K11" s="106">
        <v>0</v>
      </c>
    </row>
    <row r="12" spans="1:11" ht="12.75">
      <c r="A12" s="265" t="s">
        <v>298</v>
      </c>
      <c r="B12" s="266"/>
      <c r="C12" s="266"/>
      <c r="D12" s="266"/>
      <c r="E12" s="266"/>
      <c r="F12" s="266"/>
      <c r="G12" s="266"/>
      <c r="H12" s="266"/>
      <c r="I12" s="104">
        <v>8</v>
      </c>
      <c r="J12" s="106">
        <v>0</v>
      </c>
      <c r="K12" s="106">
        <v>0</v>
      </c>
    </row>
    <row r="13" spans="1:11" ht="12.75">
      <c r="A13" s="265" t="s">
        <v>299</v>
      </c>
      <c r="B13" s="266"/>
      <c r="C13" s="266"/>
      <c r="D13" s="266"/>
      <c r="E13" s="266"/>
      <c r="F13" s="266"/>
      <c r="G13" s="266"/>
      <c r="H13" s="266"/>
      <c r="I13" s="104">
        <v>9</v>
      </c>
      <c r="J13" s="106">
        <f>Bilanca!J120</f>
        <v>5534182</v>
      </c>
      <c r="K13" s="106">
        <f>Bilanca!K120</f>
        <v>5942129</v>
      </c>
    </row>
    <row r="14" spans="1:11" ht="12.75">
      <c r="A14" s="267" t="s">
        <v>300</v>
      </c>
      <c r="B14" s="268"/>
      <c r="C14" s="268"/>
      <c r="D14" s="268"/>
      <c r="E14" s="268"/>
      <c r="F14" s="268"/>
      <c r="G14" s="268"/>
      <c r="H14" s="268"/>
      <c r="I14" s="104">
        <v>10</v>
      </c>
      <c r="J14" s="107">
        <f>SUM(J5:J13)</f>
        <v>167609986</v>
      </c>
      <c r="K14" s="107">
        <f>SUM(K5:K13)</f>
        <v>162263573</v>
      </c>
    </row>
    <row r="15" spans="1:11" ht="12.75">
      <c r="A15" s="265" t="s">
        <v>301</v>
      </c>
      <c r="B15" s="266"/>
      <c r="C15" s="266"/>
      <c r="D15" s="266"/>
      <c r="E15" s="266"/>
      <c r="F15" s="266"/>
      <c r="G15" s="266"/>
      <c r="H15" s="266"/>
      <c r="I15" s="104">
        <v>11</v>
      </c>
      <c r="J15" s="106">
        <v>0</v>
      </c>
      <c r="K15" s="106">
        <v>0</v>
      </c>
    </row>
    <row r="16" spans="1:11" ht="12.75">
      <c r="A16" s="265" t="s">
        <v>302</v>
      </c>
      <c r="B16" s="266"/>
      <c r="C16" s="266"/>
      <c r="D16" s="266"/>
      <c r="E16" s="266"/>
      <c r="F16" s="266"/>
      <c r="G16" s="266"/>
      <c r="H16" s="266"/>
      <c r="I16" s="104">
        <v>12</v>
      </c>
      <c r="J16" s="106">
        <v>0</v>
      </c>
      <c r="K16" s="106">
        <v>0</v>
      </c>
    </row>
    <row r="17" spans="1:11" ht="12.75">
      <c r="A17" s="265" t="s">
        <v>303</v>
      </c>
      <c r="B17" s="266"/>
      <c r="C17" s="266"/>
      <c r="D17" s="266"/>
      <c r="E17" s="266"/>
      <c r="F17" s="266"/>
      <c r="G17" s="266"/>
      <c r="H17" s="266"/>
      <c r="I17" s="104">
        <v>13</v>
      </c>
      <c r="J17" s="106">
        <v>0</v>
      </c>
      <c r="K17" s="106">
        <v>0</v>
      </c>
    </row>
    <row r="18" spans="1:11" ht="12.75">
      <c r="A18" s="265" t="s">
        <v>304</v>
      </c>
      <c r="B18" s="266"/>
      <c r="C18" s="266"/>
      <c r="D18" s="266"/>
      <c r="E18" s="266"/>
      <c r="F18" s="266"/>
      <c r="G18" s="266"/>
      <c r="H18" s="266"/>
      <c r="I18" s="104">
        <v>14</v>
      </c>
      <c r="J18" s="106">
        <v>0</v>
      </c>
      <c r="K18" s="106">
        <v>0</v>
      </c>
    </row>
    <row r="19" spans="1:11" ht="12.75">
      <c r="A19" s="265" t="s">
        <v>305</v>
      </c>
      <c r="B19" s="266"/>
      <c r="C19" s="266"/>
      <c r="D19" s="266"/>
      <c r="E19" s="266"/>
      <c r="F19" s="266"/>
      <c r="G19" s="266"/>
      <c r="H19" s="266"/>
      <c r="I19" s="104">
        <v>15</v>
      </c>
      <c r="J19" s="106">
        <v>0</v>
      </c>
      <c r="K19" s="106">
        <v>0</v>
      </c>
    </row>
    <row r="20" spans="1:11" ht="12.75">
      <c r="A20" s="265" t="s">
        <v>306</v>
      </c>
      <c r="B20" s="266"/>
      <c r="C20" s="266"/>
      <c r="D20" s="266"/>
      <c r="E20" s="266"/>
      <c r="F20" s="266"/>
      <c r="G20" s="266"/>
      <c r="H20" s="266"/>
      <c r="I20" s="104">
        <v>16</v>
      </c>
      <c r="J20" s="106">
        <v>0</v>
      </c>
      <c r="K20" s="106">
        <v>0</v>
      </c>
    </row>
    <row r="21" spans="1:11" ht="12.75">
      <c r="A21" s="267" t="s">
        <v>307</v>
      </c>
      <c r="B21" s="268"/>
      <c r="C21" s="268"/>
      <c r="D21" s="268"/>
      <c r="E21" s="268"/>
      <c r="F21" s="268"/>
      <c r="G21" s="268"/>
      <c r="H21" s="268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308</v>
      </c>
      <c r="B23" s="274"/>
      <c r="C23" s="274"/>
      <c r="D23" s="274"/>
      <c r="E23" s="274"/>
      <c r="F23" s="274"/>
      <c r="G23" s="274"/>
      <c r="H23" s="274"/>
      <c r="I23" s="109">
        <v>18</v>
      </c>
      <c r="J23" s="105"/>
      <c r="K23" s="105"/>
    </row>
    <row r="24" spans="1:11" ht="23.25" customHeight="1">
      <c r="A24" s="275" t="s">
        <v>309</v>
      </c>
      <c r="B24" s="276"/>
      <c r="C24" s="276"/>
      <c r="D24" s="276"/>
      <c r="E24" s="276"/>
      <c r="F24" s="276"/>
      <c r="G24" s="276"/>
      <c r="H24" s="276"/>
      <c r="I24" s="110">
        <v>19</v>
      </c>
      <c r="J24" s="108"/>
      <c r="K24" s="108"/>
    </row>
    <row r="25" spans="1:11" ht="30" customHeight="1">
      <c r="A25" s="261" t="s">
        <v>310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110" zoomScaleSheetLayoutView="110" zoomScalePageLayoutView="0" workbookViewId="0" topLeftCell="A1">
      <selection activeCell="A23" sqref="A23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2" t="s">
        <v>357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118" t="s">
        <v>350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.75" customHeight="1">
      <c r="A6" s="118" t="s">
        <v>358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2.75" customHeight="1">
      <c r="A7" s="118" t="s">
        <v>359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2.75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>
      <c r="A9" s="92" t="s">
        <v>360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12.75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92" t="s">
        <v>361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 t="s">
        <v>363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 t="s">
        <v>362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 t="s">
        <v>351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 t="s">
        <v>352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5">
      <c r="A21" s="92" t="s">
        <v>353</v>
      </c>
      <c r="B21" s="92"/>
      <c r="C21" s="92"/>
      <c r="D21" s="92"/>
      <c r="E21" s="92"/>
      <c r="F21" s="92"/>
      <c r="G21" s="92"/>
      <c r="H21" s="92"/>
      <c r="I21" s="93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 t="s">
        <v>354</v>
      </c>
      <c r="B23" s="92"/>
      <c r="C23" s="92"/>
      <c r="D23" s="92"/>
      <c r="E23" s="92"/>
      <c r="F23" s="92"/>
      <c r="G23" s="92"/>
      <c r="H23" s="92"/>
      <c r="I23" s="92"/>
      <c r="J23" s="92"/>
    </row>
    <row r="25" ht="12.75">
      <c r="A25" t="s">
        <v>355</v>
      </c>
    </row>
    <row r="66" spans="10:11" ht="12.75">
      <c r="J66">
        <v>-31484607</v>
      </c>
      <c r="K66">
        <v>-88383524</v>
      </c>
    </row>
  </sheetData>
  <sheetProtection/>
  <mergeCells count="2">
    <mergeCell ref="A2:J2"/>
    <mergeCell ref="A8:J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MIODRAG</cp:lastModifiedBy>
  <cp:lastPrinted>2019-02-14T16:06:46Z</cp:lastPrinted>
  <dcterms:created xsi:type="dcterms:W3CDTF">2008-10-17T11:51:54Z</dcterms:created>
  <dcterms:modified xsi:type="dcterms:W3CDTF">2019-02-14T16:26:46Z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