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'Bilješke'!$A$1:$A$26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<sst xmlns="http://schemas.openxmlformats.org/spreadsheetml/2006/main" count="407" uniqueCount="354">
  <si>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</si>
  <si>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</si>
  <si>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</si>
  <si>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</si>
  <si>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</si>
  <si>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</si>
  <si>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</si>
  <si>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</si>
  <si>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</si>
  <si>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</si>
  <si>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</si>
  <si>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</si>
  <si>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</si>
  <si>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</si>
  <si>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</si>
  <si>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</si>
  <si>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</si>
  <si>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</si>
  <si>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</si>
  <si>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</si>
  <si>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</si>
  <si>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</si>
  <si>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</si>
  <si>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</si>
  <si>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</si>
  <si>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</si>
  <si>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</si>
  <si>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</si>
  <si>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</si>
  <si>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</si>
  <si>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</si>
  <si>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</si>
  <si>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</si>
  <si>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</si>
  <si>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</si>
  <si>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</si>
  <si>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</si>
  <si>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</si>
  <si>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</si>
  <si>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</si>
  <si>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</si>
  <si>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</si>
  <si>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</si>
  <si>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</si>
  <si>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</si>
  <si>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</si>
  <si>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</si>
  <si>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</si>
  <si>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</si>
  <si>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</si>
  <si>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</si>
  <si>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</si>
  <si>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</si>
  <si>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</si>
  <si>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</si>
  <si>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</si>
  <si>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</si>
  <si>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</si>
  <si>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</si>
  <si>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</si>
  <si>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</si>
  <si>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</si>
  <si>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</si>
  <si>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</si>
  <si>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</si>
  <si>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</si>
  <si>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</si>
  <si>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</si>
  <si>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</si>
  <si>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</si>
  <si>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</si>
  <si>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</si>
  <si>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</si>
  <si>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</si>
  <si>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</si>
  <si>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</si>
  <si>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</si>
  <si>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</si>
  <si>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</si>
  <si>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</si>
  <si>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</si>
  <si>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</si>
  <si>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</si>
  <si>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</si>
  <si>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</si>
  <si>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</si>
  <si>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</si>
  <si>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</si>
  <si>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</si>
  <si>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</si>
  <si>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</si>
  <si>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</si>
  <si>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</si>
  <si>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</si>
  <si>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</si>
  <si>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</si>
  <si>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</si>
  <si>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</si>
  <si>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</si>
  <si>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</si>
  <si>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</si>
  <si>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</si>
  <si>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</si>
  <si>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</si>
  <si>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</si>
  <si>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</si>
  <si>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</si>
  <si>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</si>
  <si>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</si>
  <si>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</si>
  <si>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</si>
  <si>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</si>
  <si>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</si>
  <si>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</si>
  <si>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</si>
  <si>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</si>
  <si>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</si>
  <si>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</si>
  <si>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</si>
  <si>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</si>
  <si>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</si>
  <si>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</si>
  <si>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</si>
  <si>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</si>
  <si>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</si>
  <si>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</si>
  <si>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</si>
  <si>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</si>
  <si>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</si>
  <si>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</si>
  <si>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</si>
  <si>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</si>
  <si>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</si>
  <si>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</si>
  <si>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</si>
  <si>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</si>
  <si>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</si>
  <si>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</si>
  <si>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</si>
  <si>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</si>
  <si>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</si>
  <si>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</si>
  <si>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</si>
  <si>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</si>
  <si>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</si>
  <si>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</si>
  <si>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</si>
  <si>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</si>
  <si>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</si>
  <si>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</si>
  <si>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</si>
  <si>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</si>
  <si>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</si>
  <si>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</si>
  <si>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</si>
  <si>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</si>
  <si>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</si>
  <si>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</si>
  <si>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</si>
  <si>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</si>
  <si>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</si>
  <si>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</si>
  <si>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</si>
  <si>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</si>
  <si>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</si>
  <si>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</si>
  <si>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</si>
  <si>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</si>
  <si>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</si>
  <si>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</si>
  <si>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</si>
  <si>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</si>
  <si>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</si>
  <si>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</si>
  <si>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</si>
  <si>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</si>
  <si>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</si>
  <si>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</si>
  <si>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</si>
  <si>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</si>
  <si>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</si>
  <si>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</si>
  <si>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</si>
  <si>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</si>
  <si>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</si>
  <si>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</si>
  <si>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</si>
  <si>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</si>
  <si>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</si>
  <si>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</si>
  <si>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</si>
  <si>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</si>
  <si>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</si>
  <si>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</si>
  <si>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</si>
  <si>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</si>
  <si>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</si>
  <si>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</si>
  <si>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</si>
  <si>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</si>
  <si>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</si>
  <si>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</si>
  <si>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</si>
  <si>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</si>
  <si>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</si>
  <si>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</si>
  <si>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</si>
  <si>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</si>
  <si>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</si>
  <si>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</si>
  <si>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</si>
  <si>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</si>
  <si>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</si>
  <si>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</si>
  <si>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</si>
  <si>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</si>
  <si>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</si>
  <si>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</si>
  <si>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</si>
  <si>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</si>
  <si>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</si>
  <si>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</si>
  <si>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</si>
  <si>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</si>
  <si>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</si>
  <si>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</si>
  <si>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</si>
  <si>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</si>
  <si>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</si>
  <si>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</si>
  <si>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</si>
  <si>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</si>
  <si>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</si>
  <si>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</si>
  <si>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</si>
  <si>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</si>
  <si>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</si>
  <si>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</si>
  <si>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</si>
  <si>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</si>
  <si>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</si>
  <si>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</si>
  <si>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</si>
  <si>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</si>
  <si>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</si>
  <si>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</si>
  <si>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</si>
  <si>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</si>
  <si>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</si>
  <si>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</si>
  <si>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</si>
  <si>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</si>
  <si>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</si>
  <si>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</si>
  <si>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</si>
  <si>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</si>
  <si>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</si>
  <si>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</si>
  <si>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</si>
  <si>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</si>
  <si>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</si>
  <si>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</si>
  <si>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</si>
  <si>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</si>
  <si>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</si>
  <si>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</si>
  <si>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</si>
  <si>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</si>
  <si>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</si>
  <si>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</si>
  <si>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</si>
  <si>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</si>
  <si>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</si>
  <si>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</si>
  <si>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</si>
  <si>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</si>
  <si>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</si>
  <si>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</si>
  <si>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</si>
  <si>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</si>
  <si>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</si>
  <si>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</si>
  <si>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</si>
  <si>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</si>
  <si>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</si>
  <si>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</si>
  <si>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</si>
  <si>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</si>
  <si>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</si>
  <si>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</si>
  <si>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</si>
  <si>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</si>
  <si>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</si>
  <si>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</si>
  <si>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</si>
  <si>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</si>
  <si>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</si>
  <si>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</si>
  <si>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</si>
  <si>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</si>
  <si>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</si>
  <si>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</si>
  <si>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</si>
  <si>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</si>
  <si>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</si>
  <si>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</si>
  <si>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</si>
  <si>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</si>
  <si>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</si>
  <si>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</si>
  <si>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</si>
  <si>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</si>
  <si>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</si>
  <si>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</si>
  <si>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</si>
  <si>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</si>
  <si>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</si>
  <si>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</si>
  <si>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</si>
  <si>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</si>
  <si>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03040135</t>
  </si>
  <si>
    <t>04031685</t>
  </si>
  <si>
    <t>84596290185</t>
  </si>
  <si>
    <t>MALI LOŠINJ</t>
  </si>
  <si>
    <t>PRIVLAKA 19</t>
  </si>
  <si>
    <t>PRIMORSKO-GORANSKA</t>
  </si>
  <si>
    <t>5020</t>
  </si>
  <si>
    <t>Obveznik: LOŠINJSKA PLOVIDBA HOLDING d.d. KONSOLIDIRANI_____________________________________________________________</t>
  </si>
  <si>
    <t>U promatranom razdoblju društvo nije obavilo podjelu dionica.</t>
  </si>
  <si>
    <t>Zarada po dionici je u okviru plana.</t>
  </si>
  <si>
    <t>Nije bilo značajnih promjena u strukturi vlasništva dioničkog društva kroz godinu tako da nema ni utjecaja na poslovanje.</t>
  </si>
  <si>
    <t>Društvo nije izvršilo nikakva pripajanja ili spajanja i nema nikakvih namjera za buduće razdoblje.</t>
  </si>
  <si>
    <t>Djelatnost je pomorski prijevoz robe i putnika, popravak brodova, turizam i ugostiteljstvo.</t>
  </si>
  <si>
    <t>Nije bilo promjena računovodstvenih politika u promatranom razdoblju.</t>
  </si>
  <si>
    <t>MIODRAG KLIČKOVIĆ</t>
  </si>
  <si>
    <t>051750267</t>
  </si>
  <si>
    <t>051231811</t>
  </si>
  <si>
    <t>miodrag.klickovic@losinia.hr</t>
  </si>
  <si>
    <t>ĐANINO SUČIĆ</t>
  </si>
  <si>
    <t>1. Financijski izvještaji (bilanca, račun dobiti i gubitka, izvještaj o novčanom tijeku, izvještaj o promjenama</t>
  </si>
  <si>
    <t xml:space="preserve">LOŠINJSKA PLOVIDBA HOLDING DD </t>
  </si>
  <si>
    <t>Bilješke uz financijsko izvještaje</t>
  </si>
  <si>
    <t>Likvidnost društva je zadovoljavajuća.</t>
  </si>
  <si>
    <t>Ne vode se nikakvi sudski postupci</t>
  </si>
  <si>
    <t>Prihodi i troškovi su u skladu s planom.</t>
  </si>
  <si>
    <t>Obveznik: LOŠINJSKA PLOVIDBA HOLDING d.d.</t>
  </si>
  <si>
    <t xml:space="preserve">Obveznik: LOŠINJSKA PLOVIDBA HOLDING d.d. </t>
  </si>
  <si>
    <t>01.01.2014.</t>
  </si>
  <si>
    <t>30.06.2014.</t>
  </si>
  <si>
    <t>stanje na dan 30.06.2014.</t>
  </si>
  <si>
    <t>u razdoblju 01.01.2014. do 30.06.2014.</t>
  </si>
  <si>
    <t>NE</t>
  </si>
  <si>
    <t>www.lp-holding.hr</t>
  </si>
  <si>
    <t>lp-holding@losinjplov.com.hr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</si>
</sst>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1">
      <alignment vertical="top"/>
      <protection/>
    </xf>
    <xf numFmtId="0" fontId="9" fillId="0" borderId="0" xfId="61" applyFont="1" applyAlignment="1">
      <alignment/>
      <protection/>
    </xf>
    <xf numFmtId="0" fontId="19" fillId="0" borderId="0" xfId="0" applyFont="1" applyAlignment="1">
      <alignment/>
    </xf>
    <xf numFmtId="3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61" applyFont="1" applyFill="1" applyAlignment="1">
      <alignment/>
      <protection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28" xfId="57" applyFont="1" applyFill="1" applyBorder="1" applyAlignment="1">
      <alignment horizontal="center"/>
      <protection/>
    </xf>
    <xf numFmtId="0" fontId="3" fillId="0" borderId="29" xfId="57" applyFont="1" applyFill="1" applyBorder="1" applyAlignment="1">
      <alignment horizontal="center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7" xfId="57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5" fillId="0" borderId="0" xfId="61" applyFont="1" applyBorder="1" applyAlignment="1" applyProtection="1">
      <alignment horizontal="left"/>
      <protection hidden="1"/>
    </xf>
    <xf numFmtId="0" fontId="16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3" fillId="0" borderId="0" xfId="61" applyFont="1" applyFill="1" applyBorder="1" applyAlignment="1" applyProtection="1">
      <alignment horizontal="left"/>
      <protection hidden="1"/>
    </xf>
    <xf numFmtId="0" fontId="9" fillId="0" borderId="0" xfId="61" applyFill="1" applyBorder="1" applyAlignment="1">
      <alignment/>
      <protection/>
    </xf>
    <xf numFmtId="0" fontId="9" fillId="0" borderId="25" xfId="61" applyFill="1" applyBorder="1" applyAlignment="1">
      <alignment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odrag.klickovic@losinia.hr" TargetMode="External" /><Relationship Id="rId2" Type="http://schemas.openxmlformats.org/officeDocument/2006/relationships/hyperlink" Target="mailto:lp-holding@losinjplov.com.hr" TargetMode="External" /><Relationship Id="rId3" Type="http://schemas.openxmlformats.org/officeDocument/2006/relationships/hyperlink" Target="http://www.lp-holding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3">
      <selection activeCell="C18" sqref="C18:I1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1" t="s">
        <v>248</v>
      </c>
      <c r="B1" s="131"/>
      <c r="C1" s="131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55" t="s">
        <v>249</v>
      </c>
      <c r="B2" s="156"/>
      <c r="C2" s="156"/>
      <c r="D2" s="157"/>
      <c r="E2" s="117" t="s">
        <v>347</v>
      </c>
      <c r="F2" s="12"/>
      <c r="G2" s="13" t="s">
        <v>250</v>
      </c>
      <c r="H2" s="117" t="s">
        <v>348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58" t="s">
        <v>314</v>
      </c>
      <c r="B4" s="159"/>
      <c r="C4" s="159"/>
      <c r="D4" s="159"/>
      <c r="E4" s="159"/>
      <c r="F4" s="159"/>
      <c r="G4" s="159"/>
      <c r="H4" s="159"/>
      <c r="I4" s="160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61" t="s">
        <v>251</v>
      </c>
      <c r="B6" s="162"/>
      <c r="C6" s="153" t="s">
        <v>320</v>
      </c>
      <c r="D6" s="154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63" t="s">
        <v>252</v>
      </c>
      <c r="B8" s="164"/>
      <c r="C8" s="153" t="s">
        <v>321</v>
      </c>
      <c r="D8" s="154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50" t="s">
        <v>253</v>
      </c>
      <c r="B10" s="151"/>
      <c r="C10" s="153" t="s">
        <v>322</v>
      </c>
      <c r="D10" s="154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52"/>
      <c r="B11" s="151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61" t="s">
        <v>254</v>
      </c>
      <c r="B12" s="162"/>
      <c r="C12" s="165" t="s">
        <v>340</v>
      </c>
      <c r="D12" s="166"/>
      <c r="E12" s="166"/>
      <c r="F12" s="166"/>
      <c r="G12" s="166"/>
      <c r="H12" s="166"/>
      <c r="I12" s="167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61" t="s">
        <v>255</v>
      </c>
      <c r="B14" s="162"/>
      <c r="C14" s="171">
        <v>51550</v>
      </c>
      <c r="D14" s="172"/>
      <c r="E14" s="16"/>
      <c r="F14" s="165" t="s">
        <v>323</v>
      </c>
      <c r="G14" s="166"/>
      <c r="H14" s="166"/>
      <c r="I14" s="167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61" t="s">
        <v>256</v>
      </c>
      <c r="B16" s="162"/>
      <c r="C16" s="165" t="s">
        <v>324</v>
      </c>
      <c r="D16" s="166"/>
      <c r="E16" s="166"/>
      <c r="F16" s="166"/>
      <c r="G16" s="166"/>
      <c r="H16" s="166"/>
      <c r="I16" s="167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61" t="s">
        <v>257</v>
      </c>
      <c r="B18" s="162"/>
      <c r="C18" s="168" t="s">
        <v>353</v>
      </c>
      <c r="D18" s="169"/>
      <c r="E18" s="169"/>
      <c r="F18" s="169"/>
      <c r="G18" s="169"/>
      <c r="H18" s="169"/>
      <c r="I18" s="170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61" t="s">
        <v>258</v>
      </c>
      <c r="B20" s="162"/>
      <c r="C20" s="168" t="s">
        <v>352</v>
      </c>
      <c r="D20" s="169"/>
      <c r="E20" s="169"/>
      <c r="F20" s="169"/>
      <c r="G20" s="169"/>
      <c r="H20" s="169"/>
      <c r="I20" s="170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61" t="s">
        <v>259</v>
      </c>
      <c r="B22" s="162"/>
      <c r="C22" s="118">
        <v>252</v>
      </c>
      <c r="D22" s="165" t="s">
        <v>323</v>
      </c>
      <c r="E22" s="173"/>
      <c r="F22" s="174"/>
      <c r="G22" s="161"/>
      <c r="H22" s="146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61" t="s">
        <v>260</v>
      </c>
      <c r="B24" s="162"/>
      <c r="C24" s="118">
        <v>8</v>
      </c>
      <c r="D24" s="165" t="s">
        <v>325</v>
      </c>
      <c r="E24" s="173"/>
      <c r="F24" s="173"/>
      <c r="G24" s="174"/>
      <c r="H24" s="48" t="s">
        <v>261</v>
      </c>
      <c r="I24" s="127">
        <v>2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315</v>
      </c>
      <c r="I25" s="95"/>
      <c r="J25" s="10"/>
      <c r="K25" s="10"/>
      <c r="L25" s="10"/>
    </row>
    <row r="26" spans="1:12" ht="12.75">
      <c r="A26" s="161" t="s">
        <v>262</v>
      </c>
      <c r="B26" s="162"/>
      <c r="C26" s="119" t="s">
        <v>351</v>
      </c>
      <c r="D26" s="25"/>
      <c r="E26" s="33"/>
      <c r="F26" s="24"/>
      <c r="G26" s="175" t="s">
        <v>263</v>
      </c>
      <c r="H26" s="162"/>
      <c r="I26" s="123" t="s">
        <v>326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45" t="s">
        <v>264</v>
      </c>
      <c r="B28" s="142"/>
      <c r="C28" s="134"/>
      <c r="D28" s="134"/>
      <c r="E28" s="135" t="s">
        <v>265</v>
      </c>
      <c r="F28" s="136"/>
      <c r="G28" s="136"/>
      <c r="H28" s="137" t="s">
        <v>266</v>
      </c>
      <c r="I28" s="138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5"/>
      <c r="B30" s="173"/>
      <c r="C30" s="173"/>
      <c r="D30" s="174"/>
      <c r="E30" s="149"/>
      <c r="F30" s="143"/>
      <c r="G30" s="144"/>
      <c r="H30" s="153"/>
      <c r="I30" s="154"/>
      <c r="J30" s="10"/>
      <c r="K30" s="10"/>
      <c r="L30" s="10"/>
    </row>
    <row r="31" spans="1:12" ht="12.75">
      <c r="A31" s="91"/>
      <c r="B31" s="22"/>
      <c r="C31" s="21"/>
      <c r="D31" s="147"/>
      <c r="E31" s="147"/>
      <c r="F31" s="147"/>
      <c r="G31" s="148"/>
      <c r="H31" s="16"/>
      <c r="I31" s="98"/>
      <c r="J31" s="10"/>
      <c r="K31" s="10"/>
      <c r="L31" s="10"/>
    </row>
    <row r="32" spans="1:12" ht="12.75">
      <c r="A32" s="165"/>
      <c r="B32" s="173"/>
      <c r="C32" s="173"/>
      <c r="D32" s="174"/>
      <c r="E32" s="149"/>
      <c r="F32" s="143"/>
      <c r="G32" s="144"/>
      <c r="H32" s="153"/>
      <c r="I32" s="154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5"/>
      <c r="B34" s="173"/>
      <c r="C34" s="173"/>
      <c r="D34" s="174"/>
      <c r="E34" s="149"/>
      <c r="F34" s="143"/>
      <c r="G34" s="144"/>
      <c r="H34" s="153"/>
      <c r="I34" s="154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5"/>
      <c r="B36" s="173"/>
      <c r="C36" s="173"/>
      <c r="D36" s="174"/>
      <c r="E36" s="149"/>
      <c r="F36" s="143"/>
      <c r="G36" s="144"/>
      <c r="H36" s="153"/>
      <c r="I36" s="154"/>
      <c r="J36" s="10"/>
      <c r="K36" s="10"/>
      <c r="L36" s="10"/>
    </row>
    <row r="37" spans="1:12" ht="12.75">
      <c r="A37" s="100"/>
      <c r="B37" s="30"/>
      <c r="C37" s="132"/>
      <c r="D37" s="133"/>
      <c r="E37" s="16"/>
      <c r="F37" s="132"/>
      <c r="G37" s="133"/>
      <c r="H37" s="16"/>
      <c r="I37" s="92"/>
      <c r="J37" s="10"/>
      <c r="K37" s="10"/>
      <c r="L37" s="10"/>
    </row>
    <row r="38" spans="1:12" ht="12.75">
      <c r="A38" s="139"/>
      <c r="B38" s="140"/>
      <c r="C38" s="140"/>
      <c r="D38" s="179"/>
      <c r="E38" s="139"/>
      <c r="F38" s="140"/>
      <c r="G38" s="140"/>
      <c r="H38" s="153"/>
      <c r="I38" s="154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39"/>
      <c r="B40" s="140"/>
      <c r="C40" s="140"/>
      <c r="D40" s="179"/>
      <c r="E40" s="139"/>
      <c r="F40" s="140"/>
      <c r="G40" s="140"/>
      <c r="H40" s="153"/>
      <c r="I40" s="154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50" t="s">
        <v>267</v>
      </c>
      <c r="B44" s="184"/>
      <c r="C44" s="153"/>
      <c r="D44" s="154"/>
      <c r="E44" s="26"/>
      <c r="F44" s="165"/>
      <c r="G44" s="140"/>
      <c r="H44" s="140"/>
      <c r="I44" s="179"/>
      <c r="J44" s="10"/>
      <c r="K44" s="10"/>
      <c r="L44" s="10"/>
    </row>
    <row r="45" spans="1:12" ht="12.75">
      <c r="A45" s="100"/>
      <c r="B45" s="30"/>
      <c r="C45" s="132"/>
      <c r="D45" s="133"/>
      <c r="E45" s="16"/>
      <c r="F45" s="132"/>
      <c r="G45" s="176"/>
      <c r="H45" s="35"/>
      <c r="I45" s="104"/>
      <c r="J45" s="10"/>
      <c r="K45" s="10"/>
      <c r="L45" s="10"/>
    </row>
    <row r="46" spans="1:12" ht="12.75">
      <c r="A46" s="150" t="s">
        <v>268</v>
      </c>
      <c r="B46" s="184"/>
      <c r="C46" s="165" t="s">
        <v>334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50" t="s">
        <v>270</v>
      </c>
      <c r="B48" s="184"/>
      <c r="C48" s="185" t="s">
        <v>335</v>
      </c>
      <c r="D48" s="186"/>
      <c r="E48" s="187"/>
      <c r="F48" s="16"/>
      <c r="G48" s="48" t="s">
        <v>271</v>
      </c>
      <c r="H48" s="185" t="s">
        <v>336</v>
      </c>
      <c r="I48" s="187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50" t="s">
        <v>257</v>
      </c>
      <c r="B50" s="184"/>
      <c r="C50" s="190" t="s">
        <v>337</v>
      </c>
      <c r="D50" s="186"/>
      <c r="E50" s="186"/>
      <c r="F50" s="186"/>
      <c r="G50" s="186"/>
      <c r="H50" s="186"/>
      <c r="I50" s="187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61" t="s">
        <v>272</v>
      </c>
      <c r="B52" s="162"/>
      <c r="C52" s="185" t="s">
        <v>338</v>
      </c>
      <c r="D52" s="186"/>
      <c r="E52" s="186"/>
      <c r="F52" s="186"/>
      <c r="G52" s="186"/>
      <c r="H52" s="186"/>
      <c r="I52" s="167"/>
      <c r="J52" s="10"/>
      <c r="K52" s="10"/>
      <c r="L52" s="10"/>
    </row>
    <row r="53" spans="1:12" ht="12.75">
      <c r="A53" s="105"/>
      <c r="B53" s="20"/>
      <c r="C53" s="180" t="s">
        <v>273</v>
      </c>
      <c r="D53" s="180"/>
      <c r="E53" s="180"/>
      <c r="F53" s="180"/>
      <c r="G53" s="180"/>
      <c r="H53" s="180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91" t="s">
        <v>274</v>
      </c>
      <c r="C55" s="192"/>
      <c r="D55" s="192"/>
      <c r="E55" s="192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93" t="s">
        <v>339</v>
      </c>
      <c r="C56" s="194"/>
      <c r="D56" s="194"/>
      <c r="E56" s="194"/>
      <c r="F56" s="194"/>
      <c r="G56" s="194"/>
      <c r="H56" s="194"/>
      <c r="I56" s="195"/>
      <c r="J56" s="10"/>
      <c r="K56" s="10"/>
      <c r="L56" s="10"/>
    </row>
    <row r="57" spans="1:12" ht="12.75">
      <c r="A57" s="105"/>
      <c r="B57" s="193" t="s">
        <v>305</v>
      </c>
      <c r="C57" s="194"/>
      <c r="D57" s="194"/>
      <c r="E57" s="194"/>
      <c r="F57" s="194"/>
      <c r="G57" s="194"/>
      <c r="H57" s="194"/>
      <c r="I57" s="107"/>
      <c r="J57" s="10"/>
      <c r="K57" s="10"/>
      <c r="L57" s="10"/>
    </row>
    <row r="58" spans="1:12" ht="12.75">
      <c r="A58" s="105"/>
      <c r="B58" s="193" t="s">
        <v>306</v>
      </c>
      <c r="C58" s="194"/>
      <c r="D58" s="194"/>
      <c r="E58" s="194"/>
      <c r="F58" s="194"/>
      <c r="G58" s="194"/>
      <c r="H58" s="194"/>
      <c r="I58" s="195"/>
      <c r="J58" s="10"/>
      <c r="K58" s="10"/>
      <c r="L58" s="10"/>
    </row>
    <row r="59" spans="1:12" ht="12.75">
      <c r="A59" s="105"/>
      <c r="B59" s="196" t="s">
        <v>307</v>
      </c>
      <c r="C59" s="197"/>
      <c r="D59" s="197"/>
      <c r="E59" s="197"/>
      <c r="F59" s="197"/>
      <c r="G59" s="197"/>
      <c r="H59" s="197"/>
      <c r="I59" s="198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81" t="s">
        <v>277</v>
      </c>
      <c r="H62" s="182"/>
      <c r="I62" s="183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88"/>
      <c r="H63" s="189"/>
      <c r="I63" s="116"/>
      <c r="J63" s="10"/>
      <c r="K63" s="10"/>
      <c r="L63" s="10"/>
    </row>
  </sheetData>
  <sheetProtection/>
  <protectedRanges>
    <protectedRange sqref="E2 H2 C6:D6 C8:D8 C10:D10 C12:I12 C14:D14 F14:I14 C16:I16 C24:G24 C22:F22 C26 I26 I24 A30:I30 A32:I32 A34:D34" name="Range1"/>
    <protectedRange sqref="C18:I18" name="Range1_1"/>
    <protectedRange sqref="C20:I20" name="Range1_2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miodrag.klickovic@losinia.hr"/>
    <hyperlink ref="C18" r:id="rId2" display="lp-holding@losinjplov.com.hr"/>
    <hyperlink ref="C20" r:id="rId3" display="www.lp-holding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5">
      <selection activeCell="K113" sqref="K113"/>
    </sheetView>
  </sheetViews>
  <sheetFormatPr defaultColWidth="9.140625" defaultRowHeight="12.75"/>
  <cols>
    <col min="1" max="9" width="9.140625" style="49" customWidth="1"/>
    <col min="10" max="10" width="9.8515625" style="49" bestFit="1" customWidth="1"/>
    <col min="11" max="11" width="10.421875" style="49" bestFit="1" customWidth="1"/>
    <col min="12" max="16384" width="9.140625" style="49" customWidth="1"/>
  </cols>
  <sheetData>
    <row r="1" spans="1:11" ht="12.75" customHeight="1">
      <c r="A1" s="232" t="s">
        <v>153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349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234" t="s">
        <v>345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2.5">
      <c r="A4" s="237" t="s">
        <v>59</v>
      </c>
      <c r="B4" s="238"/>
      <c r="C4" s="238"/>
      <c r="D4" s="238"/>
      <c r="E4" s="238"/>
      <c r="F4" s="238"/>
      <c r="G4" s="238"/>
      <c r="H4" s="239"/>
      <c r="I4" s="55" t="s">
        <v>278</v>
      </c>
      <c r="J4" s="56" t="s">
        <v>316</v>
      </c>
      <c r="K4" s="57" t="s">
        <v>317</v>
      </c>
    </row>
    <row r="5" spans="1:11" ht="12.75">
      <c r="A5" s="240">
        <v>1</v>
      </c>
      <c r="B5" s="240"/>
      <c r="C5" s="240"/>
      <c r="D5" s="240"/>
      <c r="E5" s="240"/>
      <c r="F5" s="240"/>
      <c r="G5" s="240"/>
      <c r="H5" s="240"/>
      <c r="I5" s="54">
        <v>2</v>
      </c>
      <c r="J5" s="53">
        <v>3</v>
      </c>
      <c r="K5" s="53">
        <v>4</v>
      </c>
    </row>
    <row r="6" spans="1:11" ht="12.75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3"/>
    </row>
    <row r="7" spans="1:11" ht="12.75">
      <c r="A7" s="213" t="s">
        <v>60</v>
      </c>
      <c r="B7" s="214"/>
      <c r="C7" s="214"/>
      <c r="D7" s="214"/>
      <c r="E7" s="214"/>
      <c r="F7" s="214"/>
      <c r="G7" s="214"/>
      <c r="H7" s="231"/>
      <c r="I7" s="3">
        <v>1</v>
      </c>
      <c r="J7" s="6"/>
      <c r="K7" s="6"/>
    </row>
    <row r="8" spans="1:11" ht="12.75">
      <c r="A8" s="220" t="s">
        <v>13</v>
      </c>
      <c r="B8" s="221"/>
      <c r="C8" s="221"/>
      <c r="D8" s="221"/>
      <c r="E8" s="221"/>
      <c r="F8" s="221"/>
      <c r="G8" s="221"/>
      <c r="H8" s="222"/>
      <c r="I8" s="1">
        <v>2</v>
      </c>
      <c r="J8" s="50">
        <f>J9+J16+J26+J35+J39</f>
        <v>263146102</v>
      </c>
      <c r="K8" s="50">
        <f>K9+K16+K26+K35+K39</f>
        <v>262590423</v>
      </c>
    </row>
    <row r="9" spans="1:11" ht="12.75">
      <c r="A9" s="217" t="s">
        <v>205</v>
      </c>
      <c r="B9" s="218"/>
      <c r="C9" s="218"/>
      <c r="D9" s="218"/>
      <c r="E9" s="218"/>
      <c r="F9" s="218"/>
      <c r="G9" s="218"/>
      <c r="H9" s="219"/>
      <c r="I9" s="1">
        <v>3</v>
      </c>
      <c r="J9" s="50">
        <f>SUM(J10:J15)</f>
        <v>0</v>
      </c>
      <c r="K9" s="50">
        <f>SUM(K10:K15)</f>
        <v>0</v>
      </c>
    </row>
    <row r="10" spans="1:11" ht="12.75">
      <c r="A10" s="217" t="s">
        <v>112</v>
      </c>
      <c r="B10" s="218"/>
      <c r="C10" s="218"/>
      <c r="D10" s="218"/>
      <c r="E10" s="218"/>
      <c r="F10" s="218"/>
      <c r="G10" s="218"/>
      <c r="H10" s="219"/>
      <c r="I10" s="1">
        <v>4</v>
      </c>
      <c r="J10" s="7">
        <v>0</v>
      </c>
      <c r="K10" s="7">
        <v>0</v>
      </c>
    </row>
    <row r="11" spans="1:11" ht="12.75">
      <c r="A11" s="217" t="s">
        <v>14</v>
      </c>
      <c r="B11" s="218"/>
      <c r="C11" s="218"/>
      <c r="D11" s="218"/>
      <c r="E11" s="218"/>
      <c r="F11" s="218"/>
      <c r="G11" s="218"/>
      <c r="H11" s="219"/>
      <c r="I11" s="1">
        <v>5</v>
      </c>
      <c r="J11" s="7">
        <v>0</v>
      </c>
      <c r="K11" s="7">
        <v>0</v>
      </c>
    </row>
    <row r="12" spans="1:11" ht="12.75">
      <c r="A12" s="217" t="s">
        <v>113</v>
      </c>
      <c r="B12" s="218"/>
      <c r="C12" s="218"/>
      <c r="D12" s="218"/>
      <c r="E12" s="218"/>
      <c r="F12" s="218"/>
      <c r="G12" s="218"/>
      <c r="H12" s="219"/>
      <c r="I12" s="1">
        <v>6</v>
      </c>
      <c r="J12" s="7">
        <v>0</v>
      </c>
      <c r="K12" s="7">
        <v>0</v>
      </c>
    </row>
    <row r="13" spans="1:11" ht="12.75">
      <c r="A13" s="217" t="s">
        <v>208</v>
      </c>
      <c r="B13" s="218"/>
      <c r="C13" s="218"/>
      <c r="D13" s="218"/>
      <c r="E13" s="218"/>
      <c r="F13" s="218"/>
      <c r="G13" s="218"/>
      <c r="H13" s="219"/>
      <c r="I13" s="1">
        <v>7</v>
      </c>
      <c r="J13" s="7">
        <v>0</v>
      </c>
      <c r="K13" s="7">
        <v>0</v>
      </c>
    </row>
    <row r="14" spans="1:11" ht="12.75">
      <c r="A14" s="217" t="s">
        <v>209</v>
      </c>
      <c r="B14" s="218"/>
      <c r="C14" s="218"/>
      <c r="D14" s="218"/>
      <c r="E14" s="218"/>
      <c r="F14" s="218"/>
      <c r="G14" s="218"/>
      <c r="H14" s="219"/>
      <c r="I14" s="1">
        <v>8</v>
      </c>
      <c r="J14" s="7">
        <v>0</v>
      </c>
      <c r="K14" s="7">
        <v>0</v>
      </c>
    </row>
    <row r="15" spans="1:11" ht="12.75">
      <c r="A15" s="217" t="s">
        <v>210</v>
      </c>
      <c r="B15" s="218"/>
      <c r="C15" s="218"/>
      <c r="D15" s="218"/>
      <c r="E15" s="218"/>
      <c r="F15" s="218"/>
      <c r="G15" s="218"/>
      <c r="H15" s="219"/>
      <c r="I15" s="1">
        <v>9</v>
      </c>
      <c r="J15" s="7">
        <v>0</v>
      </c>
      <c r="K15" s="7">
        <v>0</v>
      </c>
    </row>
    <row r="16" spans="1:11" ht="12.75">
      <c r="A16" s="217" t="s">
        <v>206</v>
      </c>
      <c r="B16" s="218"/>
      <c r="C16" s="218"/>
      <c r="D16" s="218"/>
      <c r="E16" s="218"/>
      <c r="F16" s="218"/>
      <c r="G16" s="218"/>
      <c r="H16" s="219"/>
      <c r="I16" s="1">
        <v>10</v>
      </c>
      <c r="J16" s="50">
        <f>SUM(J17:J25)</f>
        <v>14190</v>
      </c>
      <c r="K16" s="50">
        <f>SUM(K17:K25)</f>
        <v>11658</v>
      </c>
    </row>
    <row r="17" spans="1:11" ht="12.75">
      <c r="A17" s="217" t="s">
        <v>211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0</v>
      </c>
      <c r="K17" s="7">
        <v>0</v>
      </c>
    </row>
    <row r="18" spans="1:11" ht="12.75">
      <c r="A18" s="217" t="s">
        <v>247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0</v>
      </c>
      <c r="K18" s="7">
        <v>0</v>
      </c>
    </row>
    <row r="19" spans="1:11" ht="12.75">
      <c r="A19" s="217" t="s">
        <v>212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>
        <v>14190</v>
      </c>
      <c r="K19" s="7">
        <v>5250</v>
      </c>
    </row>
    <row r="20" spans="1:11" ht="12.75">
      <c r="A20" s="217" t="s">
        <v>27</v>
      </c>
      <c r="B20" s="218"/>
      <c r="C20" s="218"/>
      <c r="D20" s="218"/>
      <c r="E20" s="218"/>
      <c r="F20" s="218"/>
      <c r="G20" s="218"/>
      <c r="H20" s="219"/>
      <c r="I20" s="1">
        <v>14</v>
      </c>
      <c r="J20" s="7">
        <v>0</v>
      </c>
      <c r="K20" s="7">
        <v>6408</v>
      </c>
    </row>
    <row r="21" spans="1:11" ht="12.75">
      <c r="A21" s="217" t="s">
        <v>28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>
        <v>0</v>
      </c>
      <c r="K21" s="7">
        <v>0</v>
      </c>
    </row>
    <row r="22" spans="1:11" ht="12.75">
      <c r="A22" s="217" t="s">
        <v>72</v>
      </c>
      <c r="B22" s="218"/>
      <c r="C22" s="218"/>
      <c r="D22" s="218"/>
      <c r="E22" s="218"/>
      <c r="F22" s="218"/>
      <c r="G22" s="218"/>
      <c r="H22" s="219"/>
      <c r="I22" s="1">
        <v>16</v>
      </c>
      <c r="J22" s="7">
        <v>0</v>
      </c>
      <c r="K22" s="7">
        <v>0</v>
      </c>
    </row>
    <row r="23" spans="1:11" ht="12.75">
      <c r="A23" s="217" t="s">
        <v>73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>
        <v>0</v>
      </c>
      <c r="K23" s="7">
        <v>0</v>
      </c>
    </row>
    <row r="24" spans="1:11" ht="12.75">
      <c r="A24" s="217" t="s">
        <v>74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>
        <v>0</v>
      </c>
      <c r="K24" s="7">
        <v>0</v>
      </c>
    </row>
    <row r="25" spans="1:11" ht="12.75">
      <c r="A25" s="217" t="s">
        <v>75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>
        <v>0</v>
      </c>
      <c r="K25" s="7">
        <v>0</v>
      </c>
    </row>
    <row r="26" spans="1:11" ht="12.75">
      <c r="A26" s="217" t="s">
        <v>190</v>
      </c>
      <c r="B26" s="218"/>
      <c r="C26" s="218"/>
      <c r="D26" s="218"/>
      <c r="E26" s="218"/>
      <c r="F26" s="218"/>
      <c r="G26" s="218"/>
      <c r="H26" s="219"/>
      <c r="I26" s="1">
        <v>20</v>
      </c>
      <c r="J26" s="50">
        <f>SUM(J27:J34)</f>
        <v>263131912</v>
      </c>
      <c r="K26" s="50">
        <f>SUM(K27:K34)</f>
        <v>262578765</v>
      </c>
    </row>
    <row r="27" spans="1:11" ht="12.75">
      <c r="A27" s="217" t="s">
        <v>76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>
        <v>262151800</v>
      </c>
      <c r="K27" s="7">
        <v>262162597</v>
      </c>
    </row>
    <row r="28" spans="1:11" ht="12.75">
      <c r="A28" s="217" t="s">
        <v>77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>
        <v>288249</v>
      </c>
      <c r="K28" s="7">
        <v>285748</v>
      </c>
    </row>
    <row r="29" spans="1:11" ht="12.75">
      <c r="A29" s="217" t="s">
        <v>78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>
        <v>0</v>
      </c>
      <c r="K29" s="7">
        <v>0</v>
      </c>
    </row>
    <row r="30" spans="1:11" ht="12.75">
      <c r="A30" s="217" t="s">
        <v>83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>
        <v>0</v>
      </c>
      <c r="K30" s="7">
        <v>0</v>
      </c>
    </row>
    <row r="31" spans="1:11" ht="12.75">
      <c r="A31" s="217" t="s">
        <v>84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>
        <v>0</v>
      </c>
      <c r="K31" s="7">
        <v>0</v>
      </c>
    </row>
    <row r="32" spans="1:11" ht="12.75">
      <c r="A32" s="217" t="s">
        <v>85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>
        <v>691627</v>
      </c>
      <c r="K32" s="7">
        <v>130184</v>
      </c>
    </row>
    <row r="33" spans="1:11" ht="12.75">
      <c r="A33" s="217" t="s">
        <v>79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>
        <v>236</v>
      </c>
      <c r="K33" s="7">
        <v>236</v>
      </c>
    </row>
    <row r="34" spans="1:11" ht="12.75">
      <c r="A34" s="217" t="s">
        <v>183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>
        <v>0</v>
      </c>
      <c r="K34" s="7">
        <v>0</v>
      </c>
    </row>
    <row r="35" spans="1:11" ht="12.75">
      <c r="A35" s="217" t="s">
        <v>184</v>
      </c>
      <c r="B35" s="218"/>
      <c r="C35" s="218"/>
      <c r="D35" s="218"/>
      <c r="E35" s="218"/>
      <c r="F35" s="218"/>
      <c r="G35" s="218"/>
      <c r="H35" s="219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217" t="s">
        <v>80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>
        <v>0</v>
      </c>
      <c r="K36" s="7">
        <v>0</v>
      </c>
    </row>
    <row r="37" spans="1:11" ht="12.75">
      <c r="A37" s="217" t="s">
        <v>81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>
        <v>0</v>
      </c>
      <c r="K37" s="7">
        <v>0</v>
      </c>
    </row>
    <row r="38" spans="1:11" ht="12.75">
      <c r="A38" s="217" t="s">
        <v>82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>
        <v>0</v>
      </c>
      <c r="K38" s="7">
        <v>0</v>
      </c>
    </row>
    <row r="39" spans="1:11" ht="12.75">
      <c r="A39" s="217" t="s">
        <v>185</v>
      </c>
      <c r="B39" s="218"/>
      <c r="C39" s="218"/>
      <c r="D39" s="218"/>
      <c r="E39" s="218"/>
      <c r="F39" s="218"/>
      <c r="G39" s="218"/>
      <c r="H39" s="219"/>
      <c r="I39" s="1">
        <v>33</v>
      </c>
      <c r="J39" s="7">
        <v>0</v>
      </c>
      <c r="K39" s="7">
        <v>0</v>
      </c>
    </row>
    <row r="40" spans="1:11" ht="12.75">
      <c r="A40" s="220" t="s">
        <v>240</v>
      </c>
      <c r="B40" s="221"/>
      <c r="C40" s="221"/>
      <c r="D40" s="221"/>
      <c r="E40" s="221"/>
      <c r="F40" s="221"/>
      <c r="G40" s="221"/>
      <c r="H40" s="222"/>
      <c r="I40" s="1">
        <v>34</v>
      </c>
      <c r="J40" s="50">
        <f>J41+J49+J56+J64</f>
        <v>267844</v>
      </c>
      <c r="K40" s="50">
        <f>K41+K49+K56+K64</f>
        <v>612898</v>
      </c>
    </row>
    <row r="41" spans="1:11" ht="12.75">
      <c r="A41" s="217" t="s">
        <v>100</v>
      </c>
      <c r="B41" s="218"/>
      <c r="C41" s="218"/>
      <c r="D41" s="218"/>
      <c r="E41" s="218"/>
      <c r="F41" s="218"/>
      <c r="G41" s="218"/>
      <c r="H41" s="219"/>
      <c r="I41" s="1">
        <v>35</v>
      </c>
      <c r="J41" s="50">
        <f>SUM(J42:J48)</f>
        <v>0</v>
      </c>
      <c r="K41" s="50">
        <f>SUM(K42:K48)</f>
        <v>0</v>
      </c>
    </row>
    <row r="42" spans="1:11" ht="12.75">
      <c r="A42" s="217" t="s">
        <v>117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>
        <v>0</v>
      </c>
      <c r="K42" s="7">
        <v>0</v>
      </c>
    </row>
    <row r="43" spans="1:11" ht="12.75">
      <c r="A43" s="217" t="s">
        <v>118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>
        <v>0</v>
      </c>
      <c r="K43" s="7">
        <v>0</v>
      </c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>
        <v>0</v>
      </c>
      <c r="K44" s="7">
        <v>0</v>
      </c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">
        <v>39</v>
      </c>
      <c r="J45" s="7">
        <v>0</v>
      </c>
      <c r="K45" s="7">
        <v>0</v>
      </c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">
        <v>40</v>
      </c>
      <c r="J46" s="7">
        <v>0</v>
      </c>
      <c r="K46" s="7">
        <v>0</v>
      </c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>
        <v>0</v>
      </c>
      <c r="K47" s="7">
        <v>0</v>
      </c>
    </row>
    <row r="48" spans="1:11" ht="12.75">
      <c r="A48" s="217" t="s">
        <v>90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>
        <v>0</v>
      </c>
      <c r="K48" s="7">
        <v>0</v>
      </c>
    </row>
    <row r="49" spans="1:11" ht="12.75">
      <c r="A49" s="217" t="s">
        <v>101</v>
      </c>
      <c r="B49" s="218"/>
      <c r="C49" s="218"/>
      <c r="D49" s="218"/>
      <c r="E49" s="218"/>
      <c r="F49" s="218"/>
      <c r="G49" s="218"/>
      <c r="H49" s="219"/>
      <c r="I49" s="1">
        <v>43</v>
      </c>
      <c r="J49" s="50">
        <f>SUM(J50:J55)</f>
        <v>202872</v>
      </c>
      <c r="K49" s="50">
        <f>SUM(K50:K55)</f>
        <v>309927</v>
      </c>
    </row>
    <row r="50" spans="1:11" ht="12.75">
      <c r="A50" s="217" t="s">
        <v>200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>
        <v>0</v>
      </c>
      <c r="K50" s="7">
        <v>0</v>
      </c>
    </row>
    <row r="51" spans="1:11" ht="12.75">
      <c r="A51" s="217" t="s">
        <v>201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v>144039</v>
      </c>
      <c r="K51" s="7">
        <v>237603</v>
      </c>
    </row>
    <row r="52" spans="1:11" ht="12.75">
      <c r="A52" s="217" t="s">
        <v>202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>
        <v>0</v>
      </c>
      <c r="K52" s="7">
        <v>0</v>
      </c>
    </row>
    <row r="53" spans="1:11" ht="12.75">
      <c r="A53" s="217" t="s">
        <v>203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>
        <v>130</v>
      </c>
      <c r="K53" s="7">
        <v>790</v>
      </c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>
        <v>57197</v>
      </c>
      <c r="K54" s="7">
        <v>70028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v>1506</v>
      </c>
      <c r="K55" s="7">
        <v>1506</v>
      </c>
    </row>
    <row r="56" spans="1:11" ht="12.75">
      <c r="A56" s="217" t="s">
        <v>102</v>
      </c>
      <c r="B56" s="218"/>
      <c r="C56" s="218"/>
      <c r="D56" s="218"/>
      <c r="E56" s="218"/>
      <c r="F56" s="218"/>
      <c r="G56" s="218"/>
      <c r="H56" s="219"/>
      <c r="I56" s="1">
        <v>50</v>
      </c>
      <c r="J56" s="50">
        <f>SUM(J57:J63)</f>
        <v>0</v>
      </c>
      <c r="K56" s="50">
        <f>SUM(K57:K63)</f>
        <v>300000</v>
      </c>
    </row>
    <row r="57" spans="1:11" ht="12.75">
      <c r="A57" s="217" t="s">
        <v>76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>
        <v>0</v>
      </c>
      <c r="K57" s="7">
        <v>0</v>
      </c>
    </row>
    <row r="58" spans="1:11" ht="12.75">
      <c r="A58" s="217" t="s">
        <v>77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>
        <v>0</v>
      </c>
      <c r="K58" s="7">
        <v>300000</v>
      </c>
    </row>
    <row r="59" spans="1:11" ht="12.75">
      <c r="A59" s="217" t="s">
        <v>242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>
        <v>0</v>
      </c>
      <c r="K59" s="7">
        <v>0</v>
      </c>
    </row>
    <row r="60" spans="1:11" ht="12.75">
      <c r="A60" s="217" t="s">
        <v>83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>
        <v>0</v>
      </c>
      <c r="K60" s="7">
        <v>0</v>
      </c>
    </row>
    <row r="61" spans="1:11" ht="12.75">
      <c r="A61" s="217" t="s">
        <v>84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>
        <v>0</v>
      </c>
      <c r="K61" s="7">
        <v>0</v>
      </c>
    </row>
    <row r="62" spans="1:11" ht="12.75">
      <c r="A62" s="217" t="s">
        <v>85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>
        <v>0</v>
      </c>
      <c r="K62" s="7">
        <v>0</v>
      </c>
    </row>
    <row r="63" spans="1:11" ht="12.75">
      <c r="A63" s="217" t="s">
        <v>46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>
        <v>0</v>
      </c>
      <c r="K63" s="7">
        <v>0</v>
      </c>
    </row>
    <row r="64" spans="1:11" ht="12.75">
      <c r="A64" s="217" t="s">
        <v>207</v>
      </c>
      <c r="B64" s="218"/>
      <c r="C64" s="218"/>
      <c r="D64" s="218"/>
      <c r="E64" s="218"/>
      <c r="F64" s="218"/>
      <c r="G64" s="218"/>
      <c r="H64" s="219"/>
      <c r="I64" s="1">
        <v>58</v>
      </c>
      <c r="J64" s="7">
        <v>64972</v>
      </c>
      <c r="K64" s="7">
        <v>2971</v>
      </c>
    </row>
    <row r="65" spans="1:11" ht="12.75">
      <c r="A65" s="220" t="s">
        <v>56</v>
      </c>
      <c r="B65" s="221"/>
      <c r="C65" s="221"/>
      <c r="D65" s="221"/>
      <c r="E65" s="221"/>
      <c r="F65" s="221"/>
      <c r="G65" s="221"/>
      <c r="H65" s="222"/>
      <c r="I65" s="1">
        <v>59</v>
      </c>
      <c r="J65" s="7">
        <v>0</v>
      </c>
      <c r="K65" s="7">
        <v>0</v>
      </c>
    </row>
    <row r="66" spans="1:11" ht="12.75">
      <c r="A66" s="220" t="s">
        <v>241</v>
      </c>
      <c r="B66" s="221"/>
      <c r="C66" s="221"/>
      <c r="D66" s="221"/>
      <c r="E66" s="221"/>
      <c r="F66" s="221"/>
      <c r="G66" s="221"/>
      <c r="H66" s="222"/>
      <c r="I66" s="1">
        <v>60</v>
      </c>
      <c r="J66" s="50">
        <f>J7+J8+J40+J65</f>
        <v>263413946</v>
      </c>
      <c r="K66" s="50">
        <f>K7+K8+K40+K65</f>
        <v>263203321</v>
      </c>
    </row>
    <row r="67" spans="1:11" ht="12.75">
      <c r="A67" s="226" t="s">
        <v>91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>
        <v>0</v>
      </c>
      <c r="K67" s="8">
        <v>0</v>
      </c>
    </row>
    <row r="68" spans="1:11" ht="12.75">
      <c r="A68" s="209" t="s">
        <v>58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13" t="s">
        <v>191</v>
      </c>
      <c r="B69" s="214"/>
      <c r="C69" s="214"/>
      <c r="D69" s="214"/>
      <c r="E69" s="214"/>
      <c r="F69" s="214"/>
      <c r="G69" s="214"/>
      <c r="H69" s="231"/>
      <c r="I69" s="3">
        <v>62</v>
      </c>
      <c r="J69" s="51">
        <f>J70+J71+J72+J78+J79+J82+J85</f>
        <v>263003602</v>
      </c>
      <c r="K69" s="51">
        <f>K70+K71+K72+K78+K79+K82+K85</f>
        <v>262844338</v>
      </c>
    </row>
    <row r="70" spans="1:11" ht="12.75">
      <c r="A70" s="217" t="s">
        <v>141</v>
      </c>
      <c r="B70" s="218"/>
      <c r="C70" s="218"/>
      <c r="D70" s="218"/>
      <c r="E70" s="218"/>
      <c r="F70" s="218"/>
      <c r="G70" s="218"/>
      <c r="H70" s="219"/>
      <c r="I70" s="1">
        <v>63</v>
      </c>
      <c r="J70" s="7">
        <v>231845600</v>
      </c>
      <c r="K70" s="7">
        <v>231845600</v>
      </c>
    </row>
    <row r="71" spans="1:11" ht="12.75">
      <c r="A71" s="217" t="s">
        <v>142</v>
      </c>
      <c r="B71" s="218"/>
      <c r="C71" s="218"/>
      <c r="D71" s="218"/>
      <c r="E71" s="218"/>
      <c r="F71" s="218"/>
      <c r="G71" s="218"/>
      <c r="H71" s="219"/>
      <c r="I71" s="1">
        <v>64</v>
      </c>
      <c r="J71" s="7">
        <v>14715808</v>
      </c>
      <c r="K71" s="7">
        <v>14715808</v>
      </c>
    </row>
    <row r="72" spans="1:11" ht="12.75">
      <c r="A72" s="217" t="s">
        <v>143</v>
      </c>
      <c r="B72" s="218"/>
      <c r="C72" s="218"/>
      <c r="D72" s="218"/>
      <c r="E72" s="218"/>
      <c r="F72" s="218"/>
      <c r="G72" s="218"/>
      <c r="H72" s="219"/>
      <c r="I72" s="1">
        <v>65</v>
      </c>
      <c r="J72" s="50">
        <f>J73+J74-J75+J76+J77</f>
        <v>24302</v>
      </c>
      <c r="K72" s="50">
        <f>K73+K74-K75+K76+K77</f>
        <v>24302</v>
      </c>
    </row>
    <row r="73" spans="1:11" ht="12.75">
      <c r="A73" s="217" t="s">
        <v>144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>
        <v>13275</v>
      </c>
      <c r="K73" s="7">
        <v>13275</v>
      </c>
    </row>
    <row r="74" spans="1:11" ht="12.75">
      <c r="A74" s="217" t="s">
        <v>145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>
        <v>0</v>
      </c>
      <c r="K74" s="7">
        <v>0</v>
      </c>
    </row>
    <row r="75" spans="1:11" ht="12.75">
      <c r="A75" s="217" t="s">
        <v>133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>
        <v>0</v>
      </c>
      <c r="K75" s="7">
        <v>0</v>
      </c>
    </row>
    <row r="76" spans="1:11" ht="12.75">
      <c r="A76" s="217" t="s">
        <v>134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>
        <v>0</v>
      </c>
      <c r="K76" s="7">
        <v>0</v>
      </c>
    </row>
    <row r="77" spans="1:11" ht="12.75">
      <c r="A77" s="217" t="s">
        <v>135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>
        <v>11027</v>
      </c>
      <c r="K77" s="7">
        <v>11027</v>
      </c>
    </row>
    <row r="78" spans="1:11" ht="12.75">
      <c r="A78" s="217" t="s">
        <v>136</v>
      </c>
      <c r="B78" s="218"/>
      <c r="C78" s="218"/>
      <c r="D78" s="218"/>
      <c r="E78" s="218"/>
      <c r="F78" s="218"/>
      <c r="G78" s="218"/>
      <c r="H78" s="219"/>
      <c r="I78" s="1">
        <v>71</v>
      </c>
      <c r="J78" s="7">
        <v>0</v>
      </c>
      <c r="K78" s="7">
        <v>0</v>
      </c>
    </row>
    <row r="79" spans="1:11" ht="12.75">
      <c r="A79" s="217" t="s">
        <v>238</v>
      </c>
      <c r="B79" s="218"/>
      <c r="C79" s="218"/>
      <c r="D79" s="218"/>
      <c r="E79" s="218"/>
      <c r="F79" s="218"/>
      <c r="G79" s="218"/>
      <c r="H79" s="219"/>
      <c r="I79" s="1">
        <v>72</v>
      </c>
      <c r="J79" s="50">
        <f>J80-J81</f>
        <v>16309236</v>
      </c>
      <c r="K79" s="50">
        <f>K80-K81</f>
        <v>16417892</v>
      </c>
    </row>
    <row r="80" spans="1:11" ht="12.75">
      <c r="A80" s="223" t="s">
        <v>169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>
        <v>16309236</v>
      </c>
      <c r="K80" s="7">
        <v>16417892</v>
      </c>
    </row>
    <row r="81" spans="1:11" ht="12.75">
      <c r="A81" s="223" t="s">
        <v>170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>
        <v>0</v>
      </c>
      <c r="K81" s="7">
        <v>0</v>
      </c>
    </row>
    <row r="82" spans="1:11" ht="12.75">
      <c r="A82" s="217" t="s">
        <v>239</v>
      </c>
      <c r="B82" s="218"/>
      <c r="C82" s="218"/>
      <c r="D82" s="218"/>
      <c r="E82" s="218"/>
      <c r="F82" s="218"/>
      <c r="G82" s="218"/>
      <c r="H82" s="219"/>
      <c r="I82" s="1">
        <v>75</v>
      </c>
      <c r="J82" s="50">
        <f>J83-J84</f>
        <v>108656</v>
      </c>
      <c r="K82" s="50">
        <f>K83-K84</f>
        <v>-159264</v>
      </c>
    </row>
    <row r="83" spans="1:11" ht="12.75">
      <c r="A83" s="223" t="s">
        <v>171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108656</v>
      </c>
      <c r="K83" s="7"/>
    </row>
    <row r="84" spans="1:11" ht="12.75">
      <c r="A84" s="223" t="s">
        <v>172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>
        <v>0</v>
      </c>
      <c r="K84" s="7">
        <f>RDG!L50</f>
        <v>159264</v>
      </c>
    </row>
    <row r="85" spans="1:11" ht="12.75">
      <c r="A85" s="217" t="s">
        <v>173</v>
      </c>
      <c r="B85" s="218"/>
      <c r="C85" s="218"/>
      <c r="D85" s="218"/>
      <c r="E85" s="218"/>
      <c r="F85" s="218"/>
      <c r="G85" s="218"/>
      <c r="H85" s="219"/>
      <c r="I85" s="1">
        <v>78</v>
      </c>
      <c r="J85" s="7">
        <v>0</v>
      </c>
      <c r="K85" s="7">
        <v>0</v>
      </c>
    </row>
    <row r="86" spans="1:11" ht="12.75">
      <c r="A86" s="220" t="s">
        <v>19</v>
      </c>
      <c r="B86" s="221"/>
      <c r="C86" s="221"/>
      <c r="D86" s="221"/>
      <c r="E86" s="221"/>
      <c r="F86" s="221"/>
      <c r="G86" s="221"/>
      <c r="H86" s="222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17" t="s">
        <v>129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/>
      <c r="K87" s="7"/>
    </row>
    <row r="88" spans="1:11" ht="12.75">
      <c r="A88" s="217" t="s">
        <v>130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/>
      <c r="K88" s="7"/>
    </row>
    <row r="89" spans="1:11" ht="12.75">
      <c r="A89" s="217" t="s">
        <v>131</v>
      </c>
      <c r="B89" s="218"/>
      <c r="C89" s="218"/>
      <c r="D89" s="218"/>
      <c r="E89" s="218"/>
      <c r="F89" s="218"/>
      <c r="G89" s="218"/>
      <c r="H89" s="219"/>
      <c r="I89" s="1">
        <v>82</v>
      </c>
      <c r="J89" s="7">
        <v>0</v>
      </c>
      <c r="K89" s="7">
        <v>0</v>
      </c>
    </row>
    <row r="90" spans="1:11" ht="12.75">
      <c r="A90" s="220" t="s">
        <v>20</v>
      </c>
      <c r="B90" s="221"/>
      <c r="C90" s="221"/>
      <c r="D90" s="221"/>
      <c r="E90" s="221"/>
      <c r="F90" s="221"/>
      <c r="G90" s="221"/>
      <c r="H90" s="222"/>
      <c r="I90" s="1">
        <v>83</v>
      </c>
      <c r="J90" s="50">
        <f>SUM(J91:J99)</f>
        <v>0</v>
      </c>
      <c r="K90" s="50">
        <f>SUM(K91:K99)</f>
        <v>0</v>
      </c>
    </row>
    <row r="91" spans="1:11" ht="12.75">
      <c r="A91" s="217" t="s">
        <v>132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>
        <v>0</v>
      </c>
      <c r="K91" s="7">
        <v>0</v>
      </c>
    </row>
    <row r="92" spans="1:11" ht="12.75">
      <c r="A92" s="217" t="s">
        <v>243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>
        <v>0</v>
      </c>
      <c r="K92" s="7">
        <v>0</v>
      </c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>
        <v>0</v>
      </c>
      <c r="K93" s="7">
        <v>0</v>
      </c>
    </row>
    <row r="94" spans="1:11" ht="12.75">
      <c r="A94" s="217" t="s">
        <v>244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>
        <v>0</v>
      </c>
      <c r="K94" s="7">
        <v>0</v>
      </c>
    </row>
    <row r="95" spans="1:11" ht="12.75">
      <c r="A95" s="217" t="s">
        <v>245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>
        <v>0</v>
      </c>
      <c r="K95" s="7">
        <v>0</v>
      </c>
    </row>
    <row r="96" spans="1:11" ht="12.75">
      <c r="A96" s="217" t="s">
        <v>246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>
        <v>0</v>
      </c>
      <c r="K96" s="7">
        <v>0</v>
      </c>
    </row>
    <row r="97" spans="1:11" ht="12.75">
      <c r="A97" s="217" t="s">
        <v>94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>
        <v>0</v>
      </c>
      <c r="K97" s="7">
        <v>0</v>
      </c>
    </row>
    <row r="98" spans="1:11" ht="12.75">
      <c r="A98" s="217" t="s">
        <v>92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>
        <v>0</v>
      </c>
      <c r="K98" s="7">
        <v>0</v>
      </c>
    </row>
    <row r="99" spans="1:11" ht="12.75">
      <c r="A99" s="217" t="s">
        <v>93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>
        <v>0</v>
      </c>
      <c r="K99" s="7">
        <v>0</v>
      </c>
    </row>
    <row r="100" spans="1:11" ht="12.75">
      <c r="A100" s="220" t="s">
        <v>21</v>
      </c>
      <c r="B100" s="221"/>
      <c r="C100" s="221"/>
      <c r="D100" s="221"/>
      <c r="E100" s="221"/>
      <c r="F100" s="221"/>
      <c r="G100" s="221"/>
      <c r="H100" s="222"/>
      <c r="I100" s="1">
        <v>93</v>
      </c>
      <c r="J100" s="50">
        <f>SUM(J101:J112)</f>
        <v>410344</v>
      </c>
      <c r="K100" s="50">
        <f>SUM(K101:K112)</f>
        <v>358983</v>
      </c>
    </row>
    <row r="101" spans="1:11" ht="12.75">
      <c r="A101" s="217" t="s">
        <v>132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>
        <v>0</v>
      </c>
      <c r="K101" s="7">
        <v>0</v>
      </c>
    </row>
    <row r="102" spans="1:11" ht="12.75">
      <c r="A102" s="217" t="s">
        <v>243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>
        <v>0</v>
      </c>
      <c r="K102" s="7">
        <v>0</v>
      </c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>
        <v>0</v>
      </c>
      <c r="K103" s="7">
        <v>0</v>
      </c>
    </row>
    <row r="104" spans="1:11" ht="12.75">
      <c r="A104" s="217" t="s">
        <v>244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>
        <v>0</v>
      </c>
      <c r="K104" s="7">
        <v>0</v>
      </c>
    </row>
    <row r="105" spans="1:11" ht="12.75">
      <c r="A105" s="217" t="s">
        <v>245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64952</v>
      </c>
      <c r="K105" s="7">
        <v>67371</v>
      </c>
    </row>
    <row r="106" spans="1:11" ht="12.75">
      <c r="A106" s="217" t="s">
        <v>246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>
        <v>0</v>
      </c>
      <c r="K106" s="7">
        <v>0</v>
      </c>
    </row>
    <row r="107" spans="1:11" ht="12.75">
      <c r="A107" s="217" t="s">
        <v>94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>
        <v>0</v>
      </c>
      <c r="K107" s="7">
        <v>0</v>
      </c>
    </row>
    <row r="108" spans="1:11" ht="12.75">
      <c r="A108" s="217" t="s">
        <v>95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13784</v>
      </c>
      <c r="K108" s="7">
        <v>13784</v>
      </c>
    </row>
    <row r="109" spans="1:11" ht="12.75">
      <c r="A109" s="217" t="s">
        <v>96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>
        <v>73070</v>
      </c>
      <c r="K109" s="7">
        <v>19290</v>
      </c>
    </row>
    <row r="110" spans="1:11" ht="12.75">
      <c r="A110" s="217" t="s">
        <v>99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>
        <v>199932</v>
      </c>
      <c r="K110" s="7">
        <v>199932</v>
      </c>
    </row>
    <row r="111" spans="1:11" ht="12.75">
      <c r="A111" s="217" t="s">
        <v>97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>
        <v>0</v>
      </c>
      <c r="K111" s="7">
        <v>0</v>
      </c>
    </row>
    <row r="112" spans="1:11" ht="12.75">
      <c r="A112" s="217" t="s">
        <v>98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>
        <v>58606</v>
      </c>
      <c r="K112" s="7">
        <v>58606</v>
      </c>
    </row>
    <row r="113" spans="1:11" ht="12.75">
      <c r="A113" s="220" t="s">
        <v>1</v>
      </c>
      <c r="B113" s="221"/>
      <c r="C113" s="221"/>
      <c r="D113" s="221"/>
      <c r="E113" s="221"/>
      <c r="F113" s="221"/>
      <c r="G113" s="221"/>
      <c r="H113" s="222"/>
      <c r="I113" s="1">
        <v>106</v>
      </c>
      <c r="J113" s="7">
        <v>0</v>
      </c>
      <c r="K113" s="7">
        <v>0</v>
      </c>
    </row>
    <row r="114" spans="1:11" ht="12.75">
      <c r="A114" s="220" t="s">
        <v>25</v>
      </c>
      <c r="B114" s="221"/>
      <c r="C114" s="221"/>
      <c r="D114" s="221"/>
      <c r="E114" s="221"/>
      <c r="F114" s="221"/>
      <c r="G114" s="221"/>
      <c r="H114" s="222"/>
      <c r="I114" s="1">
        <v>107</v>
      </c>
      <c r="J114" s="50">
        <f>J69+J86+J90+J100+J113</f>
        <v>263413946</v>
      </c>
      <c r="K114" s="50">
        <f>K69+K86+K90+K100+K113</f>
        <v>263203321</v>
      </c>
    </row>
    <row r="115" spans="1:11" ht="12.75">
      <c r="A115" s="206" t="s">
        <v>57</v>
      </c>
      <c r="B115" s="207"/>
      <c r="C115" s="207"/>
      <c r="D115" s="207"/>
      <c r="E115" s="207"/>
      <c r="F115" s="207"/>
      <c r="G115" s="207"/>
      <c r="H115" s="208"/>
      <c r="I115" s="2">
        <v>108</v>
      </c>
      <c r="J115" s="8">
        <v>0</v>
      </c>
      <c r="K115" s="8"/>
    </row>
    <row r="116" spans="1:11" ht="12.75">
      <c r="A116" s="209" t="s">
        <v>308</v>
      </c>
      <c r="B116" s="210"/>
      <c r="C116" s="210"/>
      <c r="D116" s="210"/>
      <c r="E116" s="210"/>
      <c r="F116" s="210"/>
      <c r="G116" s="210"/>
      <c r="H116" s="210"/>
      <c r="I116" s="211"/>
      <c r="J116" s="211"/>
      <c r="K116" s="212"/>
    </row>
    <row r="117" spans="1:11" ht="12.75">
      <c r="A117" s="213" t="s">
        <v>186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>
        <v>0</v>
      </c>
      <c r="K118" s="7">
        <v>0</v>
      </c>
    </row>
    <row r="119" spans="1:11" ht="12.75">
      <c r="A119" s="199" t="s">
        <v>9</v>
      </c>
      <c r="B119" s="200"/>
      <c r="C119" s="200"/>
      <c r="D119" s="200"/>
      <c r="E119" s="200"/>
      <c r="F119" s="200"/>
      <c r="G119" s="200"/>
      <c r="H119" s="201"/>
      <c r="I119" s="4">
        <v>110</v>
      </c>
      <c r="J119" s="8">
        <v>0</v>
      </c>
      <c r="K119" s="8">
        <v>0</v>
      </c>
    </row>
    <row r="120" spans="1:11" ht="12.75">
      <c r="A120" s="202" t="s">
        <v>309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  <row r="121" spans="1:11" ht="12.75">
      <c r="A121" s="204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</row>
  </sheetData>
  <sheetProtection/>
  <mergeCells count="121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40">
      <selection activeCell="L19" sqref="L19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10.421875" style="49" bestFit="1" customWidth="1"/>
    <col min="13" max="13" width="10.28125" style="49" customWidth="1"/>
    <col min="14" max="16384" width="9.140625" style="49" customWidth="1"/>
  </cols>
  <sheetData>
    <row r="1" spans="1:13" ht="12.75" customHeight="1">
      <c r="A1" s="232" t="s">
        <v>154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2.75" customHeight="1">
      <c r="A2" s="244" t="s">
        <v>350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60" t="s">
        <v>346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23.25">
      <c r="A4" s="259" t="s">
        <v>59</v>
      </c>
      <c r="B4" s="259"/>
      <c r="C4" s="259"/>
      <c r="D4" s="259"/>
      <c r="E4" s="259"/>
      <c r="F4" s="259"/>
      <c r="G4" s="259"/>
      <c r="H4" s="259"/>
      <c r="I4" s="55" t="s">
        <v>279</v>
      </c>
      <c r="J4" s="258" t="s">
        <v>316</v>
      </c>
      <c r="K4" s="258"/>
      <c r="L4" s="258" t="s">
        <v>317</v>
      </c>
      <c r="M4" s="258"/>
    </row>
    <row r="5" spans="1:13" ht="22.5">
      <c r="A5" s="259"/>
      <c r="B5" s="259"/>
      <c r="C5" s="259"/>
      <c r="D5" s="259"/>
      <c r="E5" s="259"/>
      <c r="F5" s="259"/>
      <c r="G5" s="259"/>
      <c r="H5" s="259"/>
      <c r="I5" s="55"/>
      <c r="J5" s="57" t="s">
        <v>312</v>
      </c>
      <c r="K5" s="57" t="s">
        <v>313</v>
      </c>
      <c r="L5" s="57" t="s">
        <v>312</v>
      </c>
      <c r="M5" s="57" t="s">
        <v>313</v>
      </c>
    </row>
    <row r="6" spans="1:13" ht="12.75">
      <c r="A6" s="258">
        <v>1</v>
      </c>
      <c r="B6" s="258"/>
      <c r="C6" s="258"/>
      <c r="D6" s="258"/>
      <c r="E6" s="258"/>
      <c r="F6" s="258"/>
      <c r="G6" s="258"/>
      <c r="H6" s="258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3" t="s">
        <v>26</v>
      </c>
      <c r="B7" s="214"/>
      <c r="C7" s="214"/>
      <c r="D7" s="214"/>
      <c r="E7" s="214"/>
      <c r="F7" s="214"/>
      <c r="G7" s="214"/>
      <c r="H7" s="231"/>
      <c r="I7" s="3">
        <v>111</v>
      </c>
      <c r="J7" s="51">
        <f>SUM(J8:J9)</f>
        <v>336471</v>
      </c>
      <c r="K7" s="51">
        <f>SUM(K8:K9)</f>
        <v>336471</v>
      </c>
      <c r="L7" s="51">
        <f>SUM(L8:L9)</f>
        <v>188095</v>
      </c>
      <c r="M7" s="51">
        <f>SUM(M8:M9)</f>
        <v>95845</v>
      </c>
    </row>
    <row r="8" spans="1:13" ht="12.75">
      <c r="A8" s="220" t="s">
        <v>152</v>
      </c>
      <c r="B8" s="221"/>
      <c r="C8" s="221"/>
      <c r="D8" s="221"/>
      <c r="E8" s="221"/>
      <c r="F8" s="221"/>
      <c r="G8" s="221"/>
      <c r="H8" s="222"/>
      <c r="I8" s="1">
        <v>112</v>
      </c>
      <c r="J8" s="7">
        <v>315291</v>
      </c>
      <c r="K8" s="7">
        <v>315291</v>
      </c>
      <c r="L8" s="7">
        <v>184500</v>
      </c>
      <c r="M8" s="7">
        <f>184500-92250</f>
        <v>92250</v>
      </c>
    </row>
    <row r="9" spans="1:13" ht="12.75">
      <c r="A9" s="220" t="s">
        <v>103</v>
      </c>
      <c r="B9" s="221"/>
      <c r="C9" s="221"/>
      <c r="D9" s="221"/>
      <c r="E9" s="221"/>
      <c r="F9" s="221"/>
      <c r="G9" s="221"/>
      <c r="H9" s="222"/>
      <c r="I9" s="1">
        <v>113</v>
      </c>
      <c r="J9" s="7">
        <v>21180</v>
      </c>
      <c r="K9" s="7">
        <v>21180</v>
      </c>
      <c r="L9" s="7">
        <v>3595</v>
      </c>
      <c r="M9" s="7">
        <v>3595</v>
      </c>
    </row>
    <row r="10" spans="1:13" ht="12.75">
      <c r="A10" s="220" t="s">
        <v>12</v>
      </c>
      <c r="B10" s="221"/>
      <c r="C10" s="221"/>
      <c r="D10" s="221"/>
      <c r="E10" s="221"/>
      <c r="F10" s="221"/>
      <c r="G10" s="221"/>
      <c r="H10" s="222"/>
      <c r="I10" s="1">
        <v>114</v>
      </c>
      <c r="J10" s="50">
        <f>J11+J12+J16+J20+J21+J22+J25+J26</f>
        <v>149321</v>
      </c>
      <c r="K10" s="50">
        <f>K11+K12+K16+K20+K21+K22+K25+K26</f>
        <v>73303</v>
      </c>
      <c r="L10" s="50">
        <f>L11+L12+L16+L20+L21+L22+L25+L26</f>
        <v>354286</v>
      </c>
      <c r="M10" s="50">
        <f>M11+M12+M16+M20+M21+M22+M25+M26</f>
        <v>220657</v>
      </c>
    </row>
    <row r="11" spans="1:13" ht="12.75">
      <c r="A11" s="220" t="s">
        <v>104</v>
      </c>
      <c r="B11" s="221"/>
      <c r="C11" s="221"/>
      <c r="D11" s="221"/>
      <c r="E11" s="221"/>
      <c r="F11" s="221"/>
      <c r="G11" s="221"/>
      <c r="H11" s="222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20" t="s">
        <v>22</v>
      </c>
      <c r="B12" s="221"/>
      <c r="C12" s="221"/>
      <c r="D12" s="221"/>
      <c r="E12" s="221"/>
      <c r="F12" s="221"/>
      <c r="G12" s="221"/>
      <c r="H12" s="222"/>
      <c r="I12" s="1">
        <v>116</v>
      </c>
      <c r="J12" s="50">
        <f>SUM(J13:J15)</f>
        <v>43370</v>
      </c>
      <c r="K12" s="50">
        <f>SUM(K13:K15)</f>
        <v>17015</v>
      </c>
      <c r="L12" s="50">
        <f>SUM(L13:L15)</f>
        <v>225069</v>
      </c>
      <c r="M12" s="50">
        <f>SUM(M13:M15)</f>
        <v>139854</v>
      </c>
    </row>
    <row r="13" spans="1:13" ht="12.75">
      <c r="A13" s="217" t="s">
        <v>146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0</v>
      </c>
      <c r="K13" s="7">
        <v>0</v>
      </c>
      <c r="L13" s="7">
        <v>1200</v>
      </c>
      <c r="M13" s="7">
        <v>-4047</v>
      </c>
    </row>
    <row r="14" spans="1:13" ht="12.75">
      <c r="A14" s="217" t="s">
        <v>147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217" t="s">
        <v>61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43370</v>
      </c>
      <c r="K15" s="7">
        <v>17015</v>
      </c>
      <c r="L15" s="7">
        <v>223869</v>
      </c>
      <c r="M15" s="7">
        <f>223869-79968</f>
        <v>143901</v>
      </c>
    </row>
    <row r="16" spans="1:13" ht="12.75">
      <c r="A16" s="220" t="s">
        <v>23</v>
      </c>
      <c r="B16" s="221"/>
      <c r="C16" s="221"/>
      <c r="D16" s="221"/>
      <c r="E16" s="221"/>
      <c r="F16" s="221"/>
      <c r="G16" s="221"/>
      <c r="H16" s="222"/>
      <c r="I16" s="1">
        <v>120</v>
      </c>
      <c r="J16" s="50">
        <f>SUM(J17:J19)</f>
        <v>93912</v>
      </c>
      <c r="K16" s="50">
        <f>SUM(K17:K19)</f>
        <v>48301</v>
      </c>
      <c r="L16" s="50">
        <f>SUM(L17:L19)</f>
        <v>91398</v>
      </c>
      <c r="M16" s="50">
        <f>SUM(M17:M19)</f>
        <v>45722</v>
      </c>
    </row>
    <row r="17" spans="1:13" ht="12.75">
      <c r="A17" s="217" t="s">
        <v>62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59868</v>
      </c>
      <c r="K17" s="7">
        <v>32453</v>
      </c>
      <c r="L17" s="7">
        <v>58229</v>
      </c>
      <c r="M17" s="7">
        <f>58229-29294</f>
        <v>28935</v>
      </c>
    </row>
    <row r="18" spans="1:13" ht="12.75">
      <c r="A18" s="217" t="s">
        <v>63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21653</v>
      </c>
      <c r="K18" s="7">
        <v>9588</v>
      </c>
      <c r="L18" s="7">
        <v>20427</v>
      </c>
      <c r="M18" s="7">
        <f>20427-10355</f>
        <v>10072</v>
      </c>
    </row>
    <row r="19" spans="1:13" ht="12.75">
      <c r="A19" s="217" t="s">
        <v>64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12391</v>
      </c>
      <c r="K19" s="7">
        <v>6260</v>
      </c>
      <c r="L19" s="7">
        <v>12742</v>
      </c>
      <c r="M19" s="7">
        <f>12742-6027</f>
        <v>6715</v>
      </c>
    </row>
    <row r="20" spans="1:13" ht="12.75">
      <c r="A20" s="220" t="s">
        <v>105</v>
      </c>
      <c r="B20" s="221"/>
      <c r="C20" s="221"/>
      <c r="D20" s="221"/>
      <c r="E20" s="221"/>
      <c r="F20" s="221"/>
      <c r="G20" s="221"/>
      <c r="H20" s="222"/>
      <c r="I20" s="1">
        <v>124</v>
      </c>
      <c r="J20" s="7">
        <v>3165</v>
      </c>
      <c r="K20" s="7">
        <v>3165</v>
      </c>
      <c r="L20" s="7">
        <v>1500</v>
      </c>
      <c r="M20" s="7">
        <f>1500-1487</f>
        <v>13</v>
      </c>
    </row>
    <row r="21" spans="1:13" ht="12.75">
      <c r="A21" s="220" t="s">
        <v>106</v>
      </c>
      <c r="B21" s="221"/>
      <c r="C21" s="221"/>
      <c r="D21" s="221"/>
      <c r="E21" s="221"/>
      <c r="F21" s="221"/>
      <c r="G21" s="221"/>
      <c r="H21" s="222"/>
      <c r="I21" s="1">
        <v>125</v>
      </c>
      <c r="J21" s="7">
        <v>8874</v>
      </c>
      <c r="K21" s="7">
        <v>4822</v>
      </c>
      <c r="L21" s="7">
        <v>32737</v>
      </c>
      <c r="M21" s="7">
        <f>32737-1251</f>
        <v>31486</v>
      </c>
    </row>
    <row r="22" spans="1:13" ht="12.75">
      <c r="A22" s="220" t="s">
        <v>24</v>
      </c>
      <c r="B22" s="221"/>
      <c r="C22" s="221"/>
      <c r="D22" s="221"/>
      <c r="E22" s="221"/>
      <c r="F22" s="221"/>
      <c r="G22" s="221"/>
      <c r="H22" s="222"/>
      <c r="I22" s="1">
        <v>126</v>
      </c>
      <c r="J22" s="50">
        <v>0</v>
      </c>
      <c r="K22" s="50">
        <v>0</v>
      </c>
      <c r="L22" s="50">
        <f>SUM(L23:L24)</f>
        <v>0</v>
      </c>
      <c r="M22" s="50">
        <v>0</v>
      </c>
    </row>
    <row r="23" spans="1:13" ht="12.75">
      <c r="A23" s="217" t="s">
        <v>137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7" t="s">
        <v>138</v>
      </c>
      <c r="B24" s="218"/>
      <c r="C24" s="218"/>
      <c r="D24" s="218"/>
      <c r="E24" s="218"/>
      <c r="F24" s="218"/>
      <c r="G24" s="218"/>
      <c r="H24" s="219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20" t="s">
        <v>107</v>
      </c>
      <c r="B25" s="221"/>
      <c r="C25" s="221"/>
      <c r="D25" s="221"/>
      <c r="E25" s="221"/>
      <c r="F25" s="221"/>
      <c r="G25" s="221"/>
      <c r="H25" s="222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20" t="s">
        <v>50</v>
      </c>
      <c r="B26" s="221"/>
      <c r="C26" s="221"/>
      <c r="D26" s="221"/>
      <c r="E26" s="221"/>
      <c r="F26" s="221"/>
      <c r="G26" s="221"/>
      <c r="H26" s="222"/>
      <c r="I26" s="1">
        <v>130</v>
      </c>
      <c r="J26" s="7">
        <v>0</v>
      </c>
      <c r="K26" s="7">
        <v>0</v>
      </c>
      <c r="L26" s="7">
        <v>3582</v>
      </c>
      <c r="M26" s="7">
        <v>3582</v>
      </c>
    </row>
    <row r="27" spans="1:13" ht="12.75">
      <c r="A27" s="220" t="s">
        <v>213</v>
      </c>
      <c r="B27" s="221"/>
      <c r="C27" s="221"/>
      <c r="D27" s="221"/>
      <c r="E27" s="221"/>
      <c r="F27" s="221"/>
      <c r="G27" s="221"/>
      <c r="H27" s="222"/>
      <c r="I27" s="1">
        <v>131</v>
      </c>
      <c r="J27" s="50">
        <f>SUM(J28:J32)</f>
        <v>18568</v>
      </c>
      <c r="K27" s="50">
        <f>SUM(K28:K32)</f>
        <v>9335</v>
      </c>
      <c r="L27" s="50">
        <f>SUM(L28:L32)</f>
        <v>18229</v>
      </c>
      <c r="M27" s="50">
        <f>SUM(M28:M32)</f>
        <v>9212</v>
      </c>
    </row>
    <row r="28" spans="1:13" ht="12.75">
      <c r="A28" s="220" t="s">
        <v>227</v>
      </c>
      <c r="B28" s="221"/>
      <c r="C28" s="221"/>
      <c r="D28" s="221"/>
      <c r="E28" s="221"/>
      <c r="F28" s="221"/>
      <c r="G28" s="221"/>
      <c r="H28" s="222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20" t="s">
        <v>155</v>
      </c>
      <c r="B29" s="221"/>
      <c r="C29" s="221"/>
      <c r="D29" s="221"/>
      <c r="E29" s="221"/>
      <c r="F29" s="221"/>
      <c r="G29" s="221"/>
      <c r="H29" s="222"/>
      <c r="I29" s="1">
        <v>133</v>
      </c>
      <c r="J29" s="7">
        <v>18568</v>
      </c>
      <c r="K29" s="7">
        <v>9335</v>
      </c>
      <c r="L29" s="7">
        <v>18229</v>
      </c>
      <c r="M29" s="7">
        <f>18229-9017</f>
        <v>9212</v>
      </c>
    </row>
    <row r="30" spans="1:13" ht="12.75">
      <c r="A30" s="220" t="s">
        <v>139</v>
      </c>
      <c r="B30" s="221"/>
      <c r="C30" s="221"/>
      <c r="D30" s="221"/>
      <c r="E30" s="221"/>
      <c r="F30" s="221"/>
      <c r="G30" s="221"/>
      <c r="H30" s="222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20" t="s">
        <v>223</v>
      </c>
      <c r="B31" s="221"/>
      <c r="C31" s="221"/>
      <c r="D31" s="221"/>
      <c r="E31" s="221"/>
      <c r="F31" s="221"/>
      <c r="G31" s="221"/>
      <c r="H31" s="222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20" t="s">
        <v>140</v>
      </c>
      <c r="B32" s="221"/>
      <c r="C32" s="221"/>
      <c r="D32" s="221"/>
      <c r="E32" s="221"/>
      <c r="F32" s="221"/>
      <c r="G32" s="221"/>
      <c r="H32" s="222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20" t="s">
        <v>214</v>
      </c>
      <c r="B33" s="221"/>
      <c r="C33" s="221"/>
      <c r="D33" s="221"/>
      <c r="E33" s="221"/>
      <c r="F33" s="221"/>
      <c r="G33" s="221"/>
      <c r="H33" s="222"/>
      <c r="I33" s="1">
        <v>137</v>
      </c>
      <c r="J33" s="50">
        <f>SUM(J34:J37)</f>
        <v>251</v>
      </c>
      <c r="K33" s="50">
        <f>SUM(K34:K37)</f>
        <v>165</v>
      </c>
      <c r="L33" s="50">
        <f>SUM(L34:L37)</f>
        <v>11302</v>
      </c>
      <c r="M33" s="50">
        <f>SUM(M34:M37)</f>
        <v>11216</v>
      </c>
    </row>
    <row r="34" spans="1:13" ht="12.75">
      <c r="A34" s="220" t="s">
        <v>66</v>
      </c>
      <c r="B34" s="221"/>
      <c r="C34" s="221"/>
      <c r="D34" s="221"/>
      <c r="E34" s="221"/>
      <c r="F34" s="221"/>
      <c r="G34" s="221"/>
      <c r="H34" s="222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20" t="s">
        <v>65</v>
      </c>
      <c r="B35" s="221"/>
      <c r="C35" s="221"/>
      <c r="D35" s="221"/>
      <c r="E35" s="221"/>
      <c r="F35" s="221"/>
      <c r="G35" s="221"/>
      <c r="H35" s="222"/>
      <c r="I35" s="1">
        <v>139</v>
      </c>
      <c r="J35" s="7">
        <v>251</v>
      </c>
      <c r="K35" s="7">
        <v>165</v>
      </c>
      <c r="L35" s="7">
        <v>11302</v>
      </c>
      <c r="M35" s="7">
        <f>11302-86</f>
        <v>11216</v>
      </c>
    </row>
    <row r="36" spans="1:13" ht="12.75">
      <c r="A36" s="220" t="s">
        <v>224</v>
      </c>
      <c r="B36" s="221"/>
      <c r="C36" s="221"/>
      <c r="D36" s="221"/>
      <c r="E36" s="221"/>
      <c r="F36" s="221"/>
      <c r="G36" s="221"/>
      <c r="H36" s="222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20" t="s">
        <v>67</v>
      </c>
      <c r="B37" s="221"/>
      <c r="C37" s="221"/>
      <c r="D37" s="221"/>
      <c r="E37" s="221"/>
      <c r="F37" s="221"/>
      <c r="G37" s="221"/>
      <c r="H37" s="222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20" t="s">
        <v>195</v>
      </c>
      <c r="B38" s="221"/>
      <c r="C38" s="221"/>
      <c r="D38" s="221"/>
      <c r="E38" s="221"/>
      <c r="F38" s="221"/>
      <c r="G38" s="221"/>
      <c r="H38" s="222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20" t="s">
        <v>196</v>
      </c>
      <c r="B39" s="221"/>
      <c r="C39" s="221"/>
      <c r="D39" s="221"/>
      <c r="E39" s="221"/>
      <c r="F39" s="221"/>
      <c r="G39" s="221"/>
      <c r="H39" s="222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20" t="s">
        <v>225</v>
      </c>
      <c r="B40" s="221"/>
      <c r="C40" s="221"/>
      <c r="D40" s="221"/>
      <c r="E40" s="221"/>
      <c r="F40" s="221"/>
      <c r="G40" s="221"/>
      <c r="H40" s="222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20" t="s">
        <v>226</v>
      </c>
      <c r="B41" s="221"/>
      <c r="C41" s="221"/>
      <c r="D41" s="221"/>
      <c r="E41" s="221"/>
      <c r="F41" s="221"/>
      <c r="G41" s="221"/>
      <c r="H41" s="222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20" t="s">
        <v>215</v>
      </c>
      <c r="B42" s="221"/>
      <c r="C42" s="221"/>
      <c r="D42" s="221"/>
      <c r="E42" s="221"/>
      <c r="F42" s="221"/>
      <c r="G42" s="221"/>
      <c r="H42" s="222"/>
      <c r="I42" s="1">
        <v>146</v>
      </c>
      <c r="J42" s="50">
        <f>J7+J27+J38+J40</f>
        <v>355039</v>
      </c>
      <c r="K42" s="50">
        <f>K7+K27+K38+K40</f>
        <v>345806</v>
      </c>
      <c r="L42" s="50">
        <f>L7+L27+L38+L40</f>
        <v>206324</v>
      </c>
      <c r="M42" s="50">
        <f>M7+M27+M38+M40</f>
        <v>105057</v>
      </c>
    </row>
    <row r="43" spans="1:13" ht="12.75">
      <c r="A43" s="220" t="s">
        <v>216</v>
      </c>
      <c r="B43" s="221"/>
      <c r="C43" s="221"/>
      <c r="D43" s="221"/>
      <c r="E43" s="221"/>
      <c r="F43" s="221"/>
      <c r="G43" s="221"/>
      <c r="H43" s="222"/>
      <c r="I43" s="1">
        <v>147</v>
      </c>
      <c r="J43" s="50">
        <f>J10+J33+J39+J41</f>
        <v>149572</v>
      </c>
      <c r="K43" s="50">
        <f>K10+K33+K39+K41</f>
        <v>73468</v>
      </c>
      <c r="L43" s="50">
        <f>L10+L33+L39+L41</f>
        <v>365588</v>
      </c>
      <c r="M43" s="50">
        <f>M10+M33+M39+M41</f>
        <v>231873</v>
      </c>
    </row>
    <row r="44" spans="1:13" ht="12.75">
      <c r="A44" s="220" t="s">
        <v>236</v>
      </c>
      <c r="B44" s="221"/>
      <c r="C44" s="221"/>
      <c r="D44" s="221"/>
      <c r="E44" s="221"/>
      <c r="F44" s="221"/>
      <c r="G44" s="221"/>
      <c r="H44" s="222"/>
      <c r="I44" s="1">
        <v>148</v>
      </c>
      <c r="J44" s="50">
        <f>J42-J43</f>
        <v>205467</v>
      </c>
      <c r="K44" s="50">
        <f>K42-K43</f>
        <v>272338</v>
      </c>
      <c r="L44" s="50">
        <f>L42-L43</f>
        <v>-159264</v>
      </c>
      <c r="M44" s="50">
        <f>M42-M43</f>
        <v>-126816</v>
      </c>
    </row>
    <row r="45" spans="1:13" ht="12.75">
      <c r="A45" s="223" t="s">
        <v>218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0">
        <f>IF(J42&gt;J43,J42-J43,0)</f>
        <v>205467</v>
      </c>
      <c r="K45" s="50">
        <f>IF(K42&gt;K43,K42-K43,0)</f>
        <v>272338</v>
      </c>
      <c r="L45" s="50">
        <v>0</v>
      </c>
      <c r="M45" s="50">
        <v>0</v>
      </c>
    </row>
    <row r="46" spans="1:13" ht="12.75">
      <c r="A46" s="223" t="s">
        <v>219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159264</v>
      </c>
      <c r="M46" s="50">
        <f>IF(M43&gt;M42,M43-M42,0)</f>
        <v>126816</v>
      </c>
    </row>
    <row r="47" spans="1:13" ht="12.75">
      <c r="A47" s="220" t="s">
        <v>217</v>
      </c>
      <c r="B47" s="221"/>
      <c r="C47" s="221"/>
      <c r="D47" s="221"/>
      <c r="E47" s="221"/>
      <c r="F47" s="221"/>
      <c r="G47" s="221"/>
      <c r="H47" s="222"/>
      <c r="I47" s="1">
        <v>151</v>
      </c>
      <c r="J47" s="7">
        <v>41093</v>
      </c>
      <c r="K47" s="7">
        <v>41093</v>
      </c>
      <c r="L47" s="7">
        <v>0</v>
      </c>
      <c r="M47" s="7">
        <v>0</v>
      </c>
    </row>
    <row r="48" spans="1:13" ht="12.75">
      <c r="A48" s="220" t="s">
        <v>237</v>
      </c>
      <c r="B48" s="221"/>
      <c r="C48" s="221"/>
      <c r="D48" s="221"/>
      <c r="E48" s="221"/>
      <c r="F48" s="221"/>
      <c r="G48" s="221"/>
      <c r="H48" s="222"/>
      <c r="I48" s="1">
        <v>152</v>
      </c>
      <c r="J48" s="50">
        <f>J44-J47</f>
        <v>164374</v>
      </c>
      <c r="K48" s="50">
        <f>K44-K47</f>
        <v>231245</v>
      </c>
      <c r="L48" s="50">
        <f>L44-L47</f>
        <v>-159264</v>
      </c>
      <c r="M48" s="50">
        <f>M44-M47</f>
        <v>-126816</v>
      </c>
    </row>
    <row r="49" spans="1:13" ht="12.75">
      <c r="A49" s="223" t="s">
        <v>192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0">
        <f>IF(J48&gt;0,J48,0)</f>
        <v>164374</v>
      </c>
      <c r="K49" s="50">
        <f>IF(K48&gt;0,K48,0)</f>
        <v>231245</v>
      </c>
      <c r="L49" s="50">
        <f>IF(L48&gt;0,L48,0)</f>
        <v>0</v>
      </c>
      <c r="M49" s="50">
        <v>0</v>
      </c>
    </row>
    <row r="50" spans="1:13" ht="12.75">
      <c r="A50" s="255" t="s">
        <v>220</v>
      </c>
      <c r="B50" s="256"/>
      <c r="C50" s="256"/>
      <c r="D50" s="256"/>
      <c r="E50" s="256"/>
      <c r="F50" s="256"/>
      <c r="G50" s="256"/>
      <c r="H50" s="257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159264</v>
      </c>
      <c r="M50" s="58">
        <f>IF(M48&lt;0,-M48,0)</f>
        <v>126816</v>
      </c>
    </row>
    <row r="51" spans="1:13" ht="12.75" customHeight="1">
      <c r="A51" s="209" t="s">
        <v>310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</row>
    <row r="52" spans="1:13" ht="12.75" customHeight="1">
      <c r="A52" s="213" t="s">
        <v>187</v>
      </c>
      <c r="B52" s="214"/>
      <c r="C52" s="214"/>
      <c r="D52" s="214"/>
      <c r="E52" s="214"/>
      <c r="F52" s="214"/>
      <c r="G52" s="214"/>
      <c r="H52" s="214"/>
      <c r="I52" s="52"/>
      <c r="J52" s="52"/>
      <c r="K52" s="52"/>
      <c r="L52" s="52"/>
      <c r="M52" s="59"/>
    </row>
    <row r="53" spans="1:13" ht="12.75">
      <c r="A53" s="252" t="s">
        <v>234</v>
      </c>
      <c r="B53" s="253"/>
      <c r="C53" s="253"/>
      <c r="D53" s="253"/>
      <c r="E53" s="253"/>
      <c r="F53" s="253"/>
      <c r="G53" s="253"/>
      <c r="H53" s="254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>
      <c r="A54" s="252" t="s">
        <v>235</v>
      </c>
      <c r="B54" s="253"/>
      <c r="C54" s="253"/>
      <c r="D54" s="253"/>
      <c r="E54" s="253"/>
      <c r="F54" s="253"/>
      <c r="G54" s="253"/>
      <c r="H54" s="254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09" t="s">
        <v>189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</row>
    <row r="56" spans="1:13" ht="12.75">
      <c r="A56" s="213" t="s">
        <v>204</v>
      </c>
      <c r="B56" s="214"/>
      <c r="C56" s="214"/>
      <c r="D56" s="214"/>
      <c r="E56" s="214"/>
      <c r="F56" s="214"/>
      <c r="G56" s="214"/>
      <c r="H56" s="231"/>
      <c r="I56" s="9">
        <v>157</v>
      </c>
      <c r="J56" s="6">
        <v>0</v>
      </c>
      <c r="K56" s="6">
        <v>0</v>
      </c>
      <c r="L56" s="6">
        <v>0</v>
      </c>
      <c r="M56" s="6">
        <v>0</v>
      </c>
    </row>
    <row r="57" spans="1:13" ht="12.75">
      <c r="A57" s="220" t="s">
        <v>221</v>
      </c>
      <c r="B57" s="221"/>
      <c r="C57" s="221"/>
      <c r="D57" s="221"/>
      <c r="E57" s="221"/>
      <c r="F57" s="221"/>
      <c r="G57" s="221"/>
      <c r="H57" s="222"/>
      <c r="I57" s="1">
        <v>158</v>
      </c>
      <c r="J57" s="50">
        <f>SUM(J58:J64)</f>
        <v>0</v>
      </c>
      <c r="K57" s="50">
        <f>SUM(K58:K64)</f>
        <v>0</v>
      </c>
      <c r="L57" s="50">
        <v>0</v>
      </c>
      <c r="M57" s="50">
        <v>0</v>
      </c>
    </row>
    <row r="58" spans="1:13" ht="12.75">
      <c r="A58" s="220" t="s">
        <v>228</v>
      </c>
      <c r="B58" s="221"/>
      <c r="C58" s="221"/>
      <c r="D58" s="221"/>
      <c r="E58" s="221"/>
      <c r="F58" s="221"/>
      <c r="G58" s="221"/>
      <c r="H58" s="222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20" t="s">
        <v>229</v>
      </c>
      <c r="B59" s="221"/>
      <c r="C59" s="221"/>
      <c r="D59" s="221"/>
      <c r="E59" s="221"/>
      <c r="F59" s="221"/>
      <c r="G59" s="221"/>
      <c r="H59" s="222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20" t="s">
        <v>45</v>
      </c>
      <c r="B60" s="221"/>
      <c r="C60" s="221"/>
      <c r="D60" s="221"/>
      <c r="E60" s="221"/>
      <c r="F60" s="221"/>
      <c r="G60" s="221"/>
      <c r="H60" s="222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20" t="s">
        <v>230</v>
      </c>
      <c r="B61" s="221"/>
      <c r="C61" s="221"/>
      <c r="D61" s="221"/>
      <c r="E61" s="221"/>
      <c r="F61" s="221"/>
      <c r="G61" s="221"/>
      <c r="H61" s="222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20" t="s">
        <v>231</v>
      </c>
      <c r="B62" s="221"/>
      <c r="C62" s="221"/>
      <c r="D62" s="221"/>
      <c r="E62" s="221"/>
      <c r="F62" s="221"/>
      <c r="G62" s="221"/>
      <c r="H62" s="222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20" t="s">
        <v>232</v>
      </c>
      <c r="B63" s="221"/>
      <c r="C63" s="221"/>
      <c r="D63" s="221"/>
      <c r="E63" s="221"/>
      <c r="F63" s="221"/>
      <c r="G63" s="221"/>
      <c r="H63" s="222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20" t="s">
        <v>233</v>
      </c>
      <c r="B64" s="221"/>
      <c r="C64" s="221"/>
      <c r="D64" s="221"/>
      <c r="E64" s="221"/>
      <c r="F64" s="221"/>
      <c r="G64" s="221"/>
      <c r="H64" s="222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20" t="s">
        <v>222</v>
      </c>
      <c r="B65" s="221"/>
      <c r="C65" s="221"/>
      <c r="D65" s="221"/>
      <c r="E65" s="221"/>
      <c r="F65" s="221"/>
      <c r="G65" s="221"/>
      <c r="H65" s="222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20" t="s">
        <v>193</v>
      </c>
      <c r="B66" s="221"/>
      <c r="C66" s="221"/>
      <c r="D66" s="221"/>
      <c r="E66" s="221"/>
      <c r="F66" s="221"/>
      <c r="G66" s="221"/>
      <c r="H66" s="222"/>
      <c r="I66" s="1">
        <v>167</v>
      </c>
      <c r="J66" s="50">
        <v>0</v>
      </c>
      <c r="K66" s="50">
        <v>0</v>
      </c>
      <c r="L66" s="50">
        <f>L57-L65</f>
        <v>0</v>
      </c>
      <c r="M66" s="50">
        <f>M57-M65</f>
        <v>0</v>
      </c>
    </row>
    <row r="67" spans="1:13" ht="12.75">
      <c r="A67" s="220" t="s">
        <v>194</v>
      </c>
      <c r="B67" s="221"/>
      <c r="C67" s="221"/>
      <c r="D67" s="221"/>
      <c r="E67" s="221"/>
      <c r="F67" s="221"/>
      <c r="G67" s="221"/>
      <c r="H67" s="222"/>
      <c r="I67" s="1">
        <v>168</v>
      </c>
      <c r="J67" s="58">
        <f>J56+J66</f>
        <v>0</v>
      </c>
      <c r="K67" s="58">
        <f>K56+K66</f>
        <v>0</v>
      </c>
      <c r="L67" s="58">
        <f>L56+L66</f>
        <v>0</v>
      </c>
      <c r="M67" s="58">
        <f>M56+M66</f>
        <v>0</v>
      </c>
    </row>
    <row r="68" spans="1:13" ht="12.75" customHeight="1">
      <c r="A68" s="248" t="s">
        <v>311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52" t="s">
        <v>234</v>
      </c>
      <c r="B70" s="253"/>
      <c r="C70" s="253"/>
      <c r="D70" s="253"/>
      <c r="E70" s="253"/>
      <c r="F70" s="253"/>
      <c r="G70" s="253"/>
      <c r="H70" s="254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>
        <f>J54</f>
        <v>0</v>
      </c>
      <c r="K71" s="8">
        <f>K54</f>
        <v>0</v>
      </c>
      <c r="L71" s="8">
        <v>0</v>
      </c>
      <c r="M71" s="8">
        <v>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20:H20"/>
    <mergeCell ref="A21:H21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32:H32"/>
    <mergeCell ref="A33:H33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44:H44"/>
    <mergeCell ref="A45:H45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57:H57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71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9" width="9.140625" style="49" customWidth="1"/>
    <col min="10" max="10" width="9.421875" style="49" bestFit="1" customWidth="1"/>
    <col min="11" max="11" width="10.421875" style="49" bestFit="1" customWidth="1"/>
    <col min="12" max="16384" width="9.140625" style="49" customWidth="1"/>
  </cols>
  <sheetData>
    <row r="1" spans="1:11" ht="12.75" customHeight="1">
      <c r="A1" s="266" t="s">
        <v>164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350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3" t="s">
        <v>327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3.25">
      <c r="A4" s="268" t="s">
        <v>59</v>
      </c>
      <c r="B4" s="268"/>
      <c r="C4" s="268"/>
      <c r="D4" s="268"/>
      <c r="E4" s="268"/>
      <c r="F4" s="268"/>
      <c r="G4" s="268"/>
      <c r="H4" s="268"/>
      <c r="I4" s="63" t="s">
        <v>279</v>
      </c>
      <c r="J4" s="64" t="s">
        <v>316</v>
      </c>
      <c r="K4" s="64" t="s">
        <v>317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5">
        <v>2</v>
      </c>
      <c r="J5" s="66" t="s">
        <v>282</v>
      </c>
      <c r="K5" s="66" t="s">
        <v>283</v>
      </c>
    </row>
    <row r="6" spans="1:11" ht="12.75">
      <c r="A6" s="209" t="s">
        <v>156</v>
      </c>
      <c r="B6" s="210"/>
      <c r="C6" s="210"/>
      <c r="D6" s="210"/>
      <c r="E6" s="210"/>
      <c r="F6" s="210"/>
      <c r="G6" s="210"/>
      <c r="H6" s="210"/>
      <c r="I6" s="261"/>
      <c r="J6" s="261"/>
      <c r="K6" s="262"/>
    </row>
    <row r="7" spans="1:11" ht="12.75">
      <c r="A7" s="217" t="s">
        <v>40</v>
      </c>
      <c r="B7" s="218"/>
      <c r="C7" s="218"/>
      <c r="D7" s="218"/>
      <c r="E7" s="218"/>
      <c r="F7" s="218"/>
      <c r="G7" s="218"/>
      <c r="H7" s="218"/>
      <c r="I7" s="1">
        <v>1</v>
      </c>
      <c r="J7" s="7">
        <v>0</v>
      </c>
      <c r="K7" s="7">
        <v>0</v>
      </c>
    </row>
    <row r="8" spans="1:11" ht="12.75">
      <c r="A8" s="217" t="s">
        <v>41</v>
      </c>
      <c r="B8" s="218"/>
      <c r="C8" s="218"/>
      <c r="D8" s="218"/>
      <c r="E8" s="218"/>
      <c r="F8" s="218"/>
      <c r="G8" s="218"/>
      <c r="H8" s="218"/>
      <c r="I8" s="1">
        <v>2</v>
      </c>
      <c r="J8" s="7">
        <v>0</v>
      </c>
      <c r="K8" s="7">
        <v>0</v>
      </c>
    </row>
    <row r="9" spans="1:11" ht="12.75">
      <c r="A9" s="217" t="s">
        <v>42</v>
      </c>
      <c r="B9" s="218"/>
      <c r="C9" s="218"/>
      <c r="D9" s="218"/>
      <c r="E9" s="218"/>
      <c r="F9" s="218"/>
      <c r="G9" s="218"/>
      <c r="H9" s="218"/>
      <c r="I9" s="1">
        <v>3</v>
      </c>
      <c r="J9" s="7">
        <v>0</v>
      </c>
      <c r="K9" s="7">
        <v>0</v>
      </c>
    </row>
    <row r="10" spans="1:11" ht="12.75">
      <c r="A10" s="217" t="s">
        <v>43</v>
      </c>
      <c r="B10" s="218"/>
      <c r="C10" s="218"/>
      <c r="D10" s="218"/>
      <c r="E10" s="218"/>
      <c r="F10" s="218"/>
      <c r="G10" s="218"/>
      <c r="H10" s="218"/>
      <c r="I10" s="1">
        <v>4</v>
      </c>
      <c r="J10" s="7">
        <v>0</v>
      </c>
      <c r="K10" s="7">
        <v>0</v>
      </c>
    </row>
    <row r="11" spans="1:11" ht="12.75">
      <c r="A11" s="217" t="s">
        <v>44</v>
      </c>
      <c r="B11" s="218"/>
      <c r="C11" s="218"/>
      <c r="D11" s="218"/>
      <c r="E11" s="218"/>
      <c r="F11" s="218"/>
      <c r="G11" s="218"/>
      <c r="H11" s="218"/>
      <c r="I11" s="1">
        <v>5</v>
      </c>
      <c r="J11" s="7">
        <v>0</v>
      </c>
      <c r="K11" s="7">
        <v>0</v>
      </c>
    </row>
    <row r="12" spans="1:11" ht="12.75">
      <c r="A12" s="217" t="s">
        <v>51</v>
      </c>
      <c r="B12" s="218"/>
      <c r="C12" s="218"/>
      <c r="D12" s="218"/>
      <c r="E12" s="218"/>
      <c r="F12" s="218"/>
      <c r="G12" s="218"/>
      <c r="H12" s="218"/>
      <c r="I12" s="1">
        <v>6</v>
      </c>
      <c r="J12" s="7">
        <v>0</v>
      </c>
      <c r="K12" s="7">
        <v>0</v>
      </c>
    </row>
    <row r="13" spans="1:11" ht="12.75">
      <c r="A13" s="220" t="s">
        <v>157</v>
      </c>
      <c r="B13" s="221"/>
      <c r="C13" s="221"/>
      <c r="D13" s="221"/>
      <c r="E13" s="221"/>
      <c r="F13" s="221"/>
      <c r="G13" s="221"/>
      <c r="H13" s="221"/>
      <c r="I13" s="1">
        <v>7</v>
      </c>
      <c r="J13" s="50">
        <f>J7+J8+J9+J10+J11+J12</f>
        <v>0</v>
      </c>
      <c r="K13" s="50">
        <f>K7+K8+K9+K10+K11+K12</f>
        <v>0</v>
      </c>
    </row>
    <row r="14" spans="1:11" ht="12.75">
      <c r="A14" s="217" t="s">
        <v>52</v>
      </c>
      <c r="B14" s="218"/>
      <c r="C14" s="218"/>
      <c r="D14" s="218"/>
      <c r="E14" s="218"/>
      <c r="F14" s="218"/>
      <c r="G14" s="218"/>
      <c r="H14" s="218"/>
      <c r="I14" s="1">
        <v>8</v>
      </c>
      <c r="J14" s="7">
        <v>0</v>
      </c>
      <c r="K14" s="7">
        <v>0</v>
      </c>
    </row>
    <row r="15" spans="1:11" ht="12.75">
      <c r="A15" s="217" t="s">
        <v>53</v>
      </c>
      <c r="B15" s="218"/>
      <c r="C15" s="218"/>
      <c r="D15" s="218"/>
      <c r="E15" s="218"/>
      <c r="F15" s="218"/>
      <c r="G15" s="218"/>
      <c r="H15" s="218"/>
      <c r="I15" s="1">
        <v>9</v>
      </c>
      <c r="J15" s="7">
        <v>0</v>
      </c>
      <c r="K15" s="7">
        <v>0</v>
      </c>
    </row>
    <row r="16" spans="1:11" ht="12.75">
      <c r="A16" s="217" t="s">
        <v>54</v>
      </c>
      <c r="B16" s="218"/>
      <c r="C16" s="218"/>
      <c r="D16" s="218"/>
      <c r="E16" s="218"/>
      <c r="F16" s="218"/>
      <c r="G16" s="218"/>
      <c r="H16" s="218"/>
      <c r="I16" s="1">
        <v>10</v>
      </c>
      <c r="J16" s="7">
        <v>0</v>
      </c>
      <c r="K16" s="7">
        <v>0</v>
      </c>
    </row>
    <row r="17" spans="1:11" ht="12.75">
      <c r="A17" s="217" t="s">
        <v>55</v>
      </c>
      <c r="B17" s="218"/>
      <c r="C17" s="218"/>
      <c r="D17" s="218"/>
      <c r="E17" s="218"/>
      <c r="F17" s="218"/>
      <c r="G17" s="218"/>
      <c r="H17" s="218"/>
      <c r="I17" s="1">
        <v>11</v>
      </c>
      <c r="J17" s="7">
        <v>0</v>
      </c>
      <c r="K17" s="7">
        <v>0</v>
      </c>
    </row>
    <row r="18" spans="1:11" ht="12.75">
      <c r="A18" s="220" t="s">
        <v>158</v>
      </c>
      <c r="B18" s="221"/>
      <c r="C18" s="221"/>
      <c r="D18" s="221"/>
      <c r="E18" s="221"/>
      <c r="F18" s="221"/>
      <c r="G18" s="221"/>
      <c r="H18" s="221"/>
      <c r="I18" s="1">
        <v>12</v>
      </c>
      <c r="J18" s="50">
        <f>SUM(J14:J17)</f>
        <v>0</v>
      </c>
      <c r="K18" s="50">
        <f>SUM(K14:K17)</f>
        <v>0</v>
      </c>
    </row>
    <row r="19" spans="1:11" ht="12.75">
      <c r="A19" s="220" t="s">
        <v>36</v>
      </c>
      <c r="B19" s="221"/>
      <c r="C19" s="221"/>
      <c r="D19" s="221"/>
      <c r="E19" s="221"/>
      <c r="F19" s="221"/>
      <c r="G19" s="221"/>
      <c r="H19" s="221"/>
      <c r="I19" s="1">
        <v>13</v>
      </c>
      <c r="J19" s="50">
        <f>IF(J13&gt;J18,J13-J18,0)</f>
        <v>0</v>
      </c>
      <c r="K19" s="50">
        <f>IF(K13&gt;K18,K13-K18,0)</f>
        <v>0</v>
      </c>
    </row>
    <row r="20" spans="1:11" ht="12.75">
      <c r="A20" s="220" t="s">
        <v>37</v>
      </c>
      <c r="B20" s="221"/>
      <c r="C20" s="221"/>
      <c r="D20" s="221"/>
      <c r="E20" s="221"/>
      <c r="F20" s="221"/>
      <c r="G20" s="221"/>
      <c r="H20" s="221"/>
      <c r="I20" s="1">
        <v>14</v>
      </c>
      <c r="J20" s="50">
        <f>IF(J18&gt;J13,J18-J13,0)</f>
        <v>0</v>
      </c>
      <c r="K20" s="50">
        <f>IF(K18&gt;K13,K18-K13,0)</f>
        <v>0</v>
      </c>
    </row>
    <row r="21" spans="1:11" ht="12.75">
      <c r="A21" s="209" t="s">
        <v>159</v>
      </c>
      <c r="B21" s="210"/>
      <c r="C21" s="210"/>
      <c r="D21" s="210"/>
      <c r="E21" s="210"/>
      <c r="F21" s="210"/>
      <c r="G21" s="210"/>
      <c r="H21" s="210"/>
      <c r="I21" s="261"/>
      <c r="J21" s="261"/>
      <c r="K21" s="262"/>
    </row>
    <row r="22" spans="1:11" ht="12.75">
      <c r="A22" s="217" t="s">
        <v>178</v>
      </c>
      <c r="B22" s="218"/>
      <c r="C22" s="218"/>
      <c r="D22" s="218"/>
      <c r="E22" s="218"/>
      <c r="F22" s="218"/>
      <c r="G22" s="218"/>
      <c r="H22" s="218"/>
      <c r="I22" s="1">
        <v>15</v>
      </c>
      <c r="J22" s="7">
        <v>0</v>
      </c>
      <c r="K22" s="7">
        <v>0</v>
      </c>
    </row>
    <row r="23" spans="1:11" ht="12.75">
      <c r="A23" s="217" t="s">
        <v>179</v>
      </c>
      <c r="B23" s="218"/>
      <c r="C23" s="218"/>
      <c r="D23" s="218"/>
      <c r="E23" s="218"/>
      <c r="F23" s="218"/>
      <c r="G23" s="218"/>
      <c r="H23" s="218"/>
      <c r="I23" s="1">
        <v>16</v>
      </c>
      <c r="J23" s="7">
        <v>0</v>
      </c>
      <c r="K23" s="7">
        <v>0</v>
      </c>
    </row>
    <row r="24" spans="1:11" ht="12.75">
      <c r="A24" s="217" t="s">
        <v>180</v>
      </c>
      <c r="B24" s="218"/>
      <c r="C24" s="218"/>
      <c r="D24" s="218"/>
      <c r="E24" s="218"/>
      <c r="F24" s="218"/>
      <c r="G24" s="218"/>
      <c r="H24" s="218"/>
      <c r="I24" s="1">
        <v>17</v>
      </c>
      <c r="J24" s="7"/>
      <c r="K24" s="7">
        <v>0</v>
      </c>
    </row>
    <row r="25" spans="1:11" ht="12.75">
      <c r="A25" s="217" t="s">
        <v>181</v>
      </c>
      <c r="B25" s="218"/>
      <c r="C25" s="218"/>
      <c r="D25" s="218"/>
      <c r="E25" s="218"/>
      <c r="F25" s="218"/>
      <c r="G25" s="218"/>
      <c r="H25" s="218"/>
      <c r="I25" s="1">
        <v>18</v>
      </c>
      <c r="J25" s="7"/>
      <c r="K25" s="7">
        <v>0</v>
      </c>
    </row>
    <row r="26" spans="1:11" ht="12.75">
      <c r="A26" s="217" t="s">
        <v>182</v>
      </c>
      <c r="B26" s="218"/>
      <c r="C26" s="218"/>
      <c r="D26" s="218"/>
      <c r="E26" s="218"/>
      <c r="F26" s="218"/>
      <c r="G26" s="218"/>
      <c r="H26" s="218"/>
      <c r="I26" s="1">
        <v>19</v>
      </c>
      <c r="J26" s="7">
        <v>0</v>
      </c>
      <c r="K26" s="7">
        <v>0</v>
      </c>
    </row>
    <row r="27" spans="1:11" ht="12.75">
      <c r="A27" s="220" t="s">
        <v>168</v>
      </c>
      <c r="B27" s="221"/>
      <c r="C27" s="221"/>
      <c r="D27" s="221"/>
      <c r="E27" s="221"/>
      <c r="F27" s="221"/>
      <c r="G27" s="221"/>
      <c r="H27" s="221"/>
      <c r="I27" s="1">
        <v>20</v>
      </c>
      <c r="J27" s="50">
        <f>SUM(J22:J26)</f>
        <v>0</v>
      </c>
      <c r="K27" s="50">
        <f>SUM(K22:K26)</f>
        <v>0</v>
      </c>
    </row>
    <row r="28" spans="1:11" ht="12.75">
      <c r="A28" s="217" t="s">
        <v>115</v>
      </c>
      <c r="B28" s="218"/>
      <c r="C28" s="218"/>
      <c r="D28" s="218"/>
      <c r="E28" s="218"/>
      <c r="F28" s="218"/>
      <c r="G28" s="218"/>
      <c r="H28" s="218"/>
      <c r="I28" s="1">
        <v>21</v>
      </c>
      <c r="J28" s="7"/>
      <c r="K28" s="7">
        <v>0</v>
      </c>
    </row>
    <row r="29" spans="1:11" ht="12.75">
      <c r="A29" s="217" t="s">
        <v>116</v>
      </c>
      <c r="B29" s="218"/>
      <c r="C29" s="218"/>
      <c r="D29" s="218"/>
      <c r="E29" s="218"/>
      <c r="F29" s="218"/>
      <c r="G29" s="218"/>
      <c r="H29" s="218"/>
      <c r="I29" s="1">
        <v>22</v>
      </c>
      <c r="J29" s="7">
        <v>0</v>
      </c>
      <c r="K29" s="7"/>
    </row>
    <row r="30" spans="1:11" ht="12.75">
      <c r="A30" s="217" t="s">
        <v>16</v>
      </c>
      <c r="B30" s="218"/>
      <c r="C30" s="218"/>
      <c r="D30" s="218"/>
      <c r="E30" s="218"/>
      <c r="F30" s="218"/>
      <c r="G30" s="218"/>
      <c r="H30" s="218"/>
      <c r="I30" s="1">
        <v>23</v>
      </c>
      <c r="J30" s="7"/>
      <c r="K30" s="7"/>
    </row>
    <row r="31" spans="1:11" ht="12.75">
      <c r="A31" s="220" t="s">
        <v>5</v>
      </c>
      <c r="B31" s="221"/>
      <c r="C31" s="221"/>
      <c r="D31" s="221"/>
      <c r="E31" s="221"/>
      <c r="F31" s="221"/>
      <c r="G31" s="221"/>
      <c r="H31" s="221"/>
      <c r="I31" s="1">
        <v>24</v>
      </c>
      <c r="J31" s="50">
        <f>SUM(J28:J30)</f>
        <v>0</v>
      </c>
      <c r="K31" s="50">
        <f>SUM(K28:K30)</f>
        <v>0</v>
      </c>
    </row>
    <row r="32" spans="1:11" ht="12.75">
      <c r="A32" s="220" t="s">
        <v>38</v>
      </c>
      <c r="B32" s="221"/>
      <c r="C32" s="221"/>
      <c r="D32" s="221"/>
      <c r="E32" s="221"/>
      <c r="F32" s="221"/>
      <c r="G32" s="221"/>
      <c r="H32" s="221"/>
      <c r="I32" s="1">
        <v>25</v>
      </c>
      <c r="J32" s="50">
        <f>IF(J27&gt;J31,J27-J31,0)</f>
        <v>0</v>
      </c>
      <c r="K32" s="50">
        <f>IF(K27&gt;K31,K27-K31,0)</f>
        <v>0</v>
      </c>
    </row>
    <row r="33" spans="1:11" ht="12.75">
      <c r="A33" s="220" t="s">
        <v>39</v>
      </c>
      <c r="B33" s="221"/>
      <c r="C33" s="221"/>
      <c r="D33" s="221"/>
      <c r="E33" s="221"/>
      <c r="F33" s="221"/>
      <c r="G33" s="221"/>
      <c r="H33" s="221"/>
      <c r="I33" s="1">
        <v>26</v>
      </c>
      <c r="J33" s="50">
        <f>IF(J31&gt;J27,J31-J27,0)</f>
        <v>0</v>
      </c>
      <c r="K33" s="50">
        <f>IF(K31&gt;K27,K31-K27,0)</f>
        <v>0</v>
      </c>
    </row>
    <row r="34" spans="1:11" ht="12.75">
      <c r="A34" s="209" t="s">
        <v>160</v>
      </c>
      <c r="B34" s="210"/>
      <c r="C34" s="210"/>
      <c r="D34" s="210"/>
      <c r="E34" s="210"/>
      <c r="F34" s="210"/>
      <c r="G34" s="210"/>
      <c r="H34" s="210"/>
      <c r="I34" s="261"/>
      <c r="J34" s="261"/>
      <c r="K34" s="262"/>
    </row>
    <row r="35" spans="1:11" ht="12.75">
      <c r="A35" s="217" t="s">
        <v>174</v>
      </c>
      <c r="B35" s="218"/>
      <c r="C35" s="218"/>
      <c r="D35" s="218"/>
      <c r="E35" s="218"/>
      <c r="F35" s="218"/>
      <c r="G35" s="218"/>
      <c r="H35" s="218"/>
      <c r="I35" s="1">
        <v>27</v>
      </c>
      <c r="J35" s="7"/>
      <c r="K35" s="7"/>
    </row>
    <row r="36" spans="1:11" ht="12.75">
      <c r="A36" s="217" t="s">
        <v>29</v>
      </c>
      <c r="B36" s="218"/>
      <c r="C36" s="218"/>
      <c r="D36" s="218"/>
      <c r="E36" s="218"/>
      <c r="F36" s="218"/>
      <c r="G36" s="218"/>
      <c r="H36" s="218"/>
      <c r="I36" s="1">
        <v>28</v>
      </c>
      <c r="J36" s="7">
        <v>0</v>
      </c>
      <c r="K36" s="7">
        <v>0</v>
      </c>
    </row>
    <row r="37" spans="1:11" ht="12.75">
      <c r="A37" s="217" t="s">
        <v>30</v>
      </c>
      <c r="B37" s="218"/>
      <c r="C37" s="218"/>
      <c r="D37" s="218"/>
      <c r="E37" s="218"/>
      <c r="F37" s="218"/>
      <c r="G37" s="218"/>
      <c r="H37" s="218"/>
      <c r="I37" s="1">
        <v>29</v>
      </c>
      <c r="J37" s="7">
        <v>0</v>
      </c>
      <c r="K37" s="7">
        <v>0</v>
      </c>
    </row>
    <row r="38" spans="1:11" ht="12.75">
      <c r="A38" s="220" t="s">
        <v>68</v>
      </c>
      <c r="B38" s="221"/>
      <c r="C38" s="221"/>
      <c r="D38" s="221"/>
      <c r="E38" s="221"/>
      <c r="F38" s="221"/>
      <c r="G38" s="221"/>
      <c r="H38" s="221"/>
      <c r="I38" s="1">
        <v>30</v>
      </c>
      <c r="J38" s="50">
        <f>SUM(J35:J37)</f>
        <v>0</v>
      </c>
      <c r="K38" s="50">
        <f>SUM(K35:K37)</f>
        <v>0</v>
      </c>
    </row>
    <row r="39" spans="1:11" ht="12.75">
      <c r="A39" s="217" t="s">
        <v>31</v>
      </c>
      <c r="B39" s="218"/>
      <c r="C39" s="218"/>
      <c r="D39" s="218"/>
      <c r="E39" s="218"/>
      <c r="F39" s="218"/>
      <c r="G39" s="218"/>
      <c r="H39" s="218"/>
      <c r="I39" s="1">
        <v>31</v>
      </c>
      <c r="J39" s="7">
        <v>0</v>
      </c>
      <c r="K39" s="7">
        <v>0</v>
      </c>
    </row>
    <row r="40" spans="1:11" ht="12.75">
      <c r="A40" s="217" t="s">
        <v>32</v>
      </c>
      <c r="B40" s="218"/>
      <c r="C40" s="218"/>
      <c r="D40" s="218"/>
      <c r="E40" s="218"/>
      <c r="F40" s="218"/>
      <c r="G40" s="218"/>
      <c r="H40" s="218"/>
      <c r="I40" s="1">
        <v>32</v>
      </c>
      <c r="J40" s="7">
        <v>0</v>
      </c>
      <c r="K40" s="7">
        <v>0</v>
      </c>
    </row>
    <row r="41" spans="1:11" ht="12.75">
      <c r="A41" s="217" t="s">
        <v>33</v>
      </c>
      <c r="B41" s="218"/>
      <c r="C41" s="218"/>
      <c r="D41" s="218"/>
      <c r="E41" s="218"/>
      <c r="F41" s="218"/>
      <c r="G41" s="218"/>
      <c r="H41" s="218"/>
      <c r="I41" s="1">
        <v>33</v>
      </c>
      <c r="J41" s="7">
        <v>0</v>
      </c>
      <c r="K41" s="7">
        <v>0</v>
      </c>
    </row>
    <row r="42" spans="1:11" ht="12.75">
      <c r="A42" s="217" t="s">
        <v>34</v>
      </c>
      <c r="B42" s="218"/>
      <c r="C42" s="218"/>
      <c r="D42" s="218"/>
      <c r="E42" s="218"/>
      <c r="F42" s="218"/>
      <c r="G42" s="218"/>
      <c r="H42" s="218"/>
      <c r="I42" s="1">
        <v>34</v>
      </c>
      <c r="J42" s="7">
        <v>0</v>
      </c>
      <c r="K42" s="7">
        <v>0</v>
      </c>
    </row>
    <row r="43" spans="1:11" ht="12.75">
      <c r="A43" s="217" t="s">
        <v>35</v>
      </c>
      <c r="B43" s="218"/>
      <c r="C43" s="218"/>
      <c r="D43" s="218"/>
      <c r="E43" s="218"/>
      <c r="F43" s="218"/>
      <c r="G43" s="218"/>
      <c r="H43" s="218"/>
      <c r="I43" s="1">
        <v>35</v>
      </c>
      <c r="J43" s="7"/>
      <c r="K43" s="7"/>
    </row>
    <row r="44" spans="1:11" ht="12.75">
      <c r="A44" s="220" t="s">
        <v>69</v>
      </c>
      <c r="B44" s="221"/>
      <c r="C44" s="221"/>
      <c r="D44" s="221"/>
      <c r="E44" s="221"/>
      <c r="F44" s="221"/>
      <c r="G44" s="221"/>
      <c r="H44" s="221"/>
      <c r="I44" s="1">
        <v>36</v>
      </c>
      <c r="J44" s="50">
        <f>SUM(J39:J43)</f>
        <v>0</v>
      </c>
      <c r="K44" s="50">
        <f>SUM(K39:K43)</f>
        <v>0</v>
      </c>
    </row>
    <row r="45" spans="1:11" ht="12.75">
      <c r="A45" s="220" t="s">
        <v>17</v>
      </c>
      <c r="B45" s="221"/>
      <c r="C45" s="221"/>
      <c r="D45" s="221"/>
      <c r="E45" s="221"/>
      <c r="F45" s="221"/>
      <c r="G45" s="221"/>
      <c r="H45" s="221"/>
      <c r="I45" s="1">
        <v>37</v>
      </c>
      <c r="J45" s="50">
        <f>IF(J38&gt;J44,J38-J44,0)</f>
        <v>0</v>
      </c>
      <c r="K45" s="50">
        <f>IF(K38&gt;K44,K38-K44,0)</f>
        <v>0</v>
      </c>
    </row>
    <row r="46" spans="1:11" ht="12.75">
      <c r="A46" s="220" t="s">
        <v>18</v>
      </c>
      <c r="B46" s="221"/>
      <c r="C46" s="221"/>
      <c r="D46" s="221"/>
      <c r="E46" s="221"/>
      <c r="F46" s="221"/>
      <c r="G46" s="221"/>
      <c r="H46" s="221"/>
      <c r="I46" s="1">
        <v>38</v>
      </c>
      <c r="J46" s="50">
        <f>IF(J44&gt;J38,J44-J38,0)</f>
        <v>0</v>
      </c>
      <c r="K46" s="50">
        <f>IF(K44&gt;K38,K44-K38,0)</f>
        <v>0</v>
      </c>
    </row>
    <row r="47" spans="1:11" ht="12.75">
      <c r="A47" s="217" t="s">
        <v>70</v>
      </c>
      <c r="B47" s="218"/>
      <c r="C47" s="218"/>
      <c r="D47" s="218"/>
      <c r="E47" s="218"/>
      <c r="F47" s="218"/>
      <c r="G47" s="218"/>
      <c r="H47" s="218"/>
      <c r="I47" s="1">
        <v>39</v>
      </c>
      <c r="J47" s="50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17" t="s">
        <v>71</v>
      </c>
      <c r="B48" s="218"/>
      <c r="C48" s="218"/>
      <c r="D48" s="218"/>
      <c r="E48" s="218"/>
      <c r="F48" s="218"/>
      <c r="G48" s="218"/>
      <c r="H48" s="218"/>
      <c r="I48" s="1">
        <v>40</v>
      </c>
      <c r="J48" s="50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17" t="s">
        <v>161</v>
      </c>
      <c r="B49" s="218"/>
      <c r="C49" s="218"/>
      <c r="D49" s="218"/>
      <c r="E49" s="218"/>
      <c r="F49" s="218"/>
      <c r="G49" s="218"/>
      <c r="H49" s="218"/>
      <c r="I49" s="1">
        <v>41</v>
      </c>
      <c r="J49" s="7">
        <v>0</v>
      </c>
      <c r="K49" s="7">
        <v>0</v>
      </c>
    </row>
    <row r="50" spans="1:11" ht="12.75">
      <c r="A50" s="217" t="s">
        <v>175</v>
      </c>
      <c r="B50" s="218"/>
      <c r="C50" s="218"/>
      <c r="D50" s="218"/>
      <c r="E50" s="218"/>
      <c r="F50" s="218"/>
      <c r="G50" s="218"/>
      <c r="H50" s="218"/>
      <c r="I50" s="1">
        <v>42</v>
      </c>
      <c r="J50" s="7">
        <v>0</v>
      </c>
      <c r="K50" s="7">
        <v>0</v>
      </c>
    </row>
    <row r="51" spans="1:11" ht="12.75">
      <c r="A51" s="217" t="s">
        <v>176</v>
      </c>
      <c r="B51" s="218"/>
      <c r="C51" s="218"/>
      <c r="D51" s="218"/>
      <c r="E51" s="218"/>
      <c r="F51" s="218"/>
      <c r="G51" s="218"/>
      <c r="H51" s="218"/>
      <c r="I51" s="1">
        <v>43</v>
      </c>
      <c r="J51" s="7">
        <v>0</v>
      </c>
      <c r="K51" s="7">
        <v>0</v>
      </c>
    </row>
    <row r="52" spans="1:11" ht="12.75">
      <c r="A52" s="199" t="s">
        <v>177</v>
      </c>
      <c r="B52" s="200"/>
      <c r="C52" s="200"/>
      <c r="D52" s="200"/>
      <c r="E52" s="200"/>
      <c r="F52" s="200"/>
      <c r="G52" s="200"/>
      <c r="H52" s="200"/>
      <c r="I52" s="4">
        <v>44</v>
      </c>
      <c r="J52" s="58">
        <f>J49+J50-J51</f>
        <v>0</v>
      </c>
      <c r="K52" s="58">
        <v>0</v>
      </c>
    </row>
  </sheetData>
  <sheetProtection/>
  <mergeCells count="52">
    <mergeCell ref="A5:H5"/>
    <mergeCell ref="A6:K6"/>
    <mergeCell ref="A7:H7"/>
    <mergeCell ref="A8:H8"/>
    <mergeCell ref="A3:K3"/>
    <mergeCell ref="A1:K1"/>
    <mergeCell ref="A2:K2"/>
    <mergeCell ref="A4:H4"/>
    <mergeCell ref="A21:K21"/>
    <mergeCell ref="A22:H22"/>
    <mergeCell ref="A9:H9"/>
    <mergeCell ref="A10:H10"/>
    <mergeCell ref="A13:H13"/>
    <mergeCell ref="A14:H14"/>
    <mergeCell ref="A15:H15"/>
    <mergeCell ref="A16:H16"/>
    <mergeCell ref="A11:H11"/>
    <mergeCell ref="A12:H12"/>
    <mergeCell ref="A17:H17"/>
    <mergeCell ref="A18:H18"/>
    <mergeCell ref="A19:H19"/>
    <mergeCell ref="A20:H20"/>
    <mergeCell ref="A33:H33"/>
    <mergeCell ref="A34:K34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45:H45"/>
    <mergeCell ref="A46:H46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1">
      <selection activeCell="A26" sqref="A26:H26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6" t="s">
        <v>197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75" t="s">
        <v>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68" t="s">
        <v>59</v>
      </c>
      <c r="B4" s="268"/>
      <c r="C4" s="268"/>
      <c r="D4" s="268"/>
      <c r="E4" s="268"/>
      <c r="F4" s="268"/>
      <c r="G4" s="268"/>
      <c r="H4" s="268"/>
      <c r="I4" s="63" t="s">
        <v>279</v>
      </c>
      <c r="J4" s="64" t="s">
        <v>316</v>
      </c>
      <c r="K4" s="64" t="s">
        <v>317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9">
        <v>2</v>
      </c>
      <c r="J5" s="70" t="s">
        <v>282</v>
      </c>
      <c r="K5" s="70" t="s">
        <v>283</v>
      </c>
    </row>
    <row r="6" spans="1:11" ht="12.75">
      <c r="A6" s="209" t="s">
        <v>156</v>
      </c>
      <c r="B6" s="210"/>
      <c r="C6" s="210"/>
      <c r="D6" s="210"/>
      <c r="E6" s="210"/>
      <c r="F6" s="210"/>
      <c r="G6" s="210"/>
      <c r="H6" s="210"/>
      <c r="I6" s="261"/>
      <c r="J6" s="261"/>
      <c r="K6" s="262"/>
    </row>
    <row r="7" spans="1:11" ht="12.75">
      <c r="A7" s="217" t="s">
        <v>199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120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20" t="s">
        <v>198</v>
      </c>
      <c r="B12" s="221"/>
      <c r="C12" s="221"/>
      <c r="D12" s="221"/>
      <c r="E12" s="221"/>
      <c r="F12" s="221"/>
      <c r="G12" s="221"/>
      <c r="H12" s="221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17" t="s">
        <v>123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20" t="s">
        <v>47</v>
      </c>
      <c r="B19" s="221"/>
      <c r="C19" s="221"/>
      <c r="D19" s="221"/>
      <c r="E19" s="221"/>
      <c r="F19" s="221"/>
      <c r="G19" s="221"/>
      <c r="H19" s="221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20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26" t="s">
        <v>109</v>
      </c>
      <c r="B21" s="272"/>
      <c r="C21" s="272"/>
      <c r="D21" s="272"/>
      <c r="E21" s="272"/>
      <c r="F21" s="272"/>
      <c r="G21" s="272"/>
      <c r="H21" s="273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09" t="s">
        <v>159</v>
      </c>
      <c r="B22" s="210"/>
      <c r="C22" s="210"/>
      <c r="D22" s="210"/>
      <c r="E22" s="210"/>
      <c r="F22" s="210"/>
      <c r="G22" s="210"/>
      <c r="H22" s="210"/>
      <c r="I22" s="261"/>
      <c r="J22" s="261"/>
      <c r="K22" s="262"/>
    </row>
    <row r="23" spans="1:11" ht="12.75">
      <c r="A23" s="217" t="s">
        <v>165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166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318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319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167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20" t="s">
        <v>114</v>
      </c>
      <c r="B28" s="221"/>
      <c r="C28" s="221"/>
      <c r="D28" s="221"/>
      <c r="E28" s="221"/>
      <c r="F28" s="221"/>
      <c r="G28" s="221"/>
      <c r="H28" s="221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20" t="s">
        <v>48</v>
      </c>
      <c r="B32" s="221"/>
      <c r="C32" s="221"/>
      <c r="D32" s="221"/>
      <c r="E32" s="221"/>
      <c r="F32" s="221"/>
      <c r="G32" s="221"/>
      <c r="H32" s="221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20" t="s">
        <v>110</v>
      </c>
      <c r="B33" s="221"/>
      <c r="C33" s="221"/>
      <c r="D33" s="221"/>
      <c r="E33" s="221"/>
      <c r="F33" s="221"/>
      <c r="G33" s="221"/>
      <c r="H33" s="221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20" t="s">
        <v>111</v>
      </c>
      <c r="B34" s="221"/>
      <c r="C34" s="221"/>
      <c r="D34" s="221"/>
      <c r="E34" s="221"/>
      <c r="F34" s="221"/>
      <c r="G34" s="221"/>
      <c r="H34" s="221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09" t="s">
        <v>160</v>
      </c>
      <c r="B35" s="210"/>
      <c r="C35" s="210"/>
      <c r="D35" s="210"/>
      <c r="E35" s="210"/>
      <c r="F35" s="210"/>
      <c r="G35" s="210"/>
      <c r="H35" s="210"/>
      <c r="I35" s="261">
        <v>0</v>
      </c>
      <c r="J35" s="261"/>
      <c r="K35" s="262"/>
    </row>
    <row r="36" spans="1:11" ht="12.75">
      <c r="A36" s="217" t="s">
        <v>174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20" t="s">
        <v>49</v>
      </c>
      <c r="B39" s="221"/>
      <c r="C39" s="221"/>
      <c r="D39" s="221"/>
      <c r="E39" s="221"/>
      <c r="F39" s="221"/>
      <c r="G39" s="221"/>
      <c r="H39" s="221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20" t="s">
        <v>148</v>
      </c>
      <c r="B45" s="221"/>
      <c r="C45" s="221"/>
      <c r="D45" s="221"/>
      <c r="E45" s="221"/>
      <c r="F45" s="221"/>
      <c r="G45" s="221"/>
      <c r="H45" s="221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20" t="s">
        <v>162</v>
      </c>
      <c r="B46" s="221"/>
      <c r="C46" s="221"/>
      <c r="D46" s="221"/>
      <c r="E46" s="221"/>
      <c r="F46" s="221"/>
      <c r="G46" s="221"/>
      <c r="H46" s="221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20" t="s">
        <v>163</v>
      </c>
      <c r="B47" s="221"/>
      <c r="C47" s="221"/>
      <c r="D47" s="221"/>
      <c r="E47" s="221"/>
      <c r="F47" s="221"/>
      <c r="G47" s="221"/>
      <c r="H47" s="221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20" t="s">
        <v>149</v>
      </c>
      <c r="B48" s="221"/>
      <c r="C48" s="221"/>
      <c r="D48" s="221"/>
      <c r="E48" s="221"/>
      <c r="F48" s="221"/>
      <c r="G48" s="221"/>
      <c r="H48" s="221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20" t="s">
        <v>15</v>
      </c>
      <c r="B49" s="221"/>
      <c r="C49" s="221"/>
      <c r="D49" s="221"/>
      <c r="E49" s="221"/>
      <c r="F49" s="221"/>
      <c r="G49" s="221"/>
      <c r="H49" s="221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20" t="s">
        <v>161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/>
      <c r="K50" s="7"/>
    </row>
    <row r="51" spans="1:11" ht="12.75">
      <c r="A51" s="220" t="s">
        <v>175</v>
      </c>
      <c r="B51" s="221"/>
      <c r="C51" s="221"/>
      <c r="D51" s="221"/>
      <c r="E51" s="221"/>
      <c r="F51" s="221"/>
      <c r="G51" s="221"/>
      <c r="H51" s="221"/>
      <c r="I51" s="1">
        <v>43</v>
      </c>
      <c r="J51" s="5"/>
      <c r="K51" s="7"/>
    </row>
    <row r="52" spans="1:11" ht="12.75">
      <c r="A52" s="220" t="s">
        <v>176</v>
      </c>
      <c r="B52" s="221"/>
      <c r="C52" s="221"/>
      <c r="D52" s="221"/>
      <c r="E52" s="221"/>
      <c r="F52" s="221"/>
      <c r="G52" s="221"/>
      <c r="H52" s="221"/>
      <c r="I52" s="1">
        <v>44</v>
      </c>
      <c r="J52" s="5"/>
      <c r="K52" s="7"/>
    </row>
    <row r="53" spans="1:11" ht="12.75">
      <c r="A53" s="226" t="s">
        <v>177</v>
      </c>
      <c r="B53" s="227"/>
      <c r="C53" s="227"/>
      <c r="D53" s="227"/>
      <c r="E53" s="227"/>
      <c r="F53" s="227"/>
      <c r="G53" s="227"/>
      <c r="H53" s="227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:H5"/>
    <mergeCell ref="A6:K6"/>
    <mergeCell ref="A7:H7"/>
    <mergeCell ref="A8:H8"/>
    <mergeCell ref="A3:K3"/>
    <mergeCell ref="A1:K1"/>
    <mergeCell ref="A2:K2"/>
    <mergeCell ref="A4:H4"/>
    <mergeCell ref="A21:H21"/>
    <mergeCell ref="A22:K22"/>
    <mergeCell ref="A9:H9"/>
    <mergeCell ref="A10:H10"/>
    <mergeCell ref="A13:H13"/>
    <mergeCell ref="A14:H14"/>
    <mergeCell ref="A15:H15"/>
    <mergeCell ref="A16:H16"/>
    <mergeCell ref="A11:H11"/>
    <mergeCell ref="A12:H12"/>
    <mergeCell ref="A17:H17"/>
    <mergeCell ref="A18:H18"/>
    <mergeCell ref="A19:H19"/>
    <mergeCell ref="A20:H20"/>
    <mergeCell ref="A33:H33"/>
    <mergeCell ref="A34:H34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45:H45"/>
    <mergeCell ref="A46:H46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9" width="9.140625" style="73" customWidth="1"/>
    <col min="10" max="10" width="9.57421875" style="73" bestFit="1" customWidth="1"/>
    <col min="11" max="11" width="10.140625" style="73" bestFit="1" customWidth="1"/>
    <col min="12" max="16384" width="9.140625" style="73" customWidth="1"/>
  </cols>
  <sheetData>
    <row r="1" spans="1:12" ht="12.75">
      <c r="A1" s="292" t="s">
        <v>280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72"/>
    </row>
    <row r="2" spans="1:12" ht="15.75">
      <c r="A2" s="39"/>
      <c r="B2" s="71"/>
      <c r="C2" s="279" t="s">
        <v>281</v>
      </c>
      <c r="D2" s="279"/>
      <c r="E2" s="74" t="s">
        <v>347</v>
      </c>
      <c r="F2" s="40" t="s">
        <v>250</v>
      </c>
      <c r="G2" s="280" t="s">
        <v>348</v>
      </c>
      <c r="H2" s="281"/>
      <c r="I2" s="71"/>
      <c r="J2" s="71"/>
      <c r="K2" s="71"/>
      <c r="L2" s="75"/>
    </row>
    <row r="3" spans="1:11" ht="23.25">
      <c r="A3" s="282" t="s">
        <v>59</v>
      </c>
      <c r="B3" s="282"/>
      <c r="C3" s="282"/>
      <c r="D3" s="282"/>
      <c r="E3" s="282"/>
      <c r="F3" s="282"/>
      <c r="G3" s="282"/>
      <c r="H3" s="282"/>
      <c r="I3" s="78" t="s">
        <v>304</v>
      </c>
      <c r="J3" s="79" t="s">
        <v>150</v>
      </c>
      <c r="K3" s="79" t="s">
        <v>151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81">
        <v>2</v>
      </c>
      <c r="J4" s="80" t="s">
        <v>282</v>
      </c>
      <c r="K4" s="80" t="s">
        <v>283</v>
      </c>
    </row>
    <row r="5" spans="1:11" ht="12.75">
      <c r="A5" s="277" t="s">
        <v>284</v>
      </c>
      <c r="B5" s="278"/>
      <c r="C5" s="278"/>
      <c r="D5" s="278"/>
      <c r="E5" s="278"/>
      <c r="F5" s="278"/>
      <c r="G5" s="278"/>
      <c r="H5" s="278"/>
      <c r="I5" s="41">
        <v>1</v>
      </c>
      <c r="J5" s="42">
        <v>0</v>
      </c>
      <c r="K5" s="42">
        <v>0</v>
      </c>
    </row>
    <row r="6" spans="1:11" ht="12.75">
      <c r="A6" s="277" t="s">
        <v>285</v>
      </c>
      <c r="B6" s="278"/>
      <c r="C6" s="278"/>
      <c r="D6" s="278"/>
      <c r="E6" s="278"/>
      <c r="F6" s="278"/>
      <c r="G6" s="278"/>
      <c r="H6" s="278"/>
      <c r="I6" s="41">
        <v>2</v>
      </c>
      <c r="J6" s="43">
        <v>0</v>
      </c>
      <c r="K6" s="43">
        <v>0</v>
      </c>
    </row>
    <row r="7" spans="1:11" ht="12.75">
      <c r="A7" s="277" t="s">
        <v>286</v>
      </c>
      <c r="B7" s="278"/>
      <c r="C7" s="278"/>
      <c r="D7" s="278"/>
      <c r="E7" s="278"/>
      <c r="F7" s="278"/>
      <c r="G7" s="278"/>
      <c r="H7" s="278"/>
      <c r="I7" s="41">
        <v>3</v>
      </c>
      <c r="J7" s="43">
        <v>0</v>
      </c>
      <c r="K7" s="43">
        <v>0</v>
      </c>
    </row>
    <row r="8" spans="1:11" ht="12.75">
      <c r="A8" s="277" t="s">
        <v>287</v>
      </c>
      <c r="B8" s="278"/>
      <c r="C8" s="278"/>
      <c r="D8" s="278"/>
      <c r="E8" s="278"/>
      <c r="F8" s="278"/>
      <c r="G8" s="278"/>
      <c r="H8" s="278"/>
      <c r="I8" s="41">
        <v>4</v>
      </c>
      <c r="J8" s="43">
        <v>0</v>
      </c>
      <c r="K8" s="43">
        <v>0</v>
      </c>
    </row>
    <row r="9" spans="1:11" ht="12.75">
      <c r="A9" s="277" t="s">
        <v>288</v>
      </c>
      <c r="B9" s="278"/>
      <c r="C9" s="278"/>
      <c r="D9" s="278"/>
      <c r="E9" s="278"/>
      <c r="F9" s="278"/>
      <c r="G9" s="278"/>
      <c r="H9" s="278"/>
      <c r="I9" s="41">
        <v>5</v>
      </c>
      <c r="J9" s="43">
        <v>0</v>
      </c>
      <c r="K9" s="43">
        <f>RDG!L53</f>
        <v>0</v>
      </c>
    </row>
    <row r="10" spans="1:11" ht="12.75">
      <c r="A10" s="277" t="s">
        <v>289</v>
      </c>
      <c r="B10" s="278"/>
      <c r="C10" s="278"/>
      <c r="D10" s="278"/>
      <c r="E10" s="278"/>
      <c r="F10" s="278"/>
      <c r="G10" s="278"/>
      <c r="H10" s="278"/>
      <c r="I10" s="41">
        <v>6</v>
      </c>
      <c r="J10" s="43">
        <v>0</v>
      </c>
      <c r="K10" s="43">
        <v>0</v>
      </c>
    </row>
    <row r="11" spans="1:11" ht="12.75">
      <c r="A11" s="277" t="s">
        <v>290</v>
      </c>
      <c r="B11" s="278"/>
      <c r="C11" s="278"/>
      <c r="D11" s="278"/>
      <c r="E11" s="278"/>
      <c r="F11" s="278"/>
      <c r="G11" s="278"/>
      <c r="H11" s="278"/>
      <c r="I11" s="41">
        <v>7</v>
      </c>
      <c r="J11" s="43">
        <v>0</v>
      </c>
      <c r="K11" s="43">
        <v>0</v>
      </c>
    </row>
    <row r="12" spans="1:11" ht="12.75">
      <c r="A12" s="277" t="s">
        <v>291</v>
      </c>
      <c r="B12" s="278"/>
      <c r="C12" s="278"/>
      <c r="D12" s="278"/>
      <c r="E12" s="278"/>
      <c r="F12" s="278"/>
      <c r="G12" s="278"/>
      <c r="H12" s="278"/>
      <c r="I12" s="41">
        <v>8</v>
      </c>
      <c r="J12" s="43">
        <v>0</v>
      </c>
      <c r="K12" s="43">
        <v>0</v>
      </c>
    </row>
    <row r="13" spans="1:11" ht="12.75">
      <c r="A13" s="277" t="s">
        <v>292</v>
      </c>
      <c r="B13" s="278"/>
      <c r="C13" s="278"/>
      <c r="D13" s="278"/>
      <c r="E13" s="278"/>
      <c r="F13" s="278"/>
      <c r="G13" s="278"/>
      <c r="H13" s="278"/>
      <c r="I13" s="41">
        <v>9</v>
      </c>
      <c r="J13" s="43">
        <v>0</v>
      </c>
      <c r="K13" s="43">
        <v>0</v>
      </c>
    </row>
    <row r="14" spans="1:11" ht="12.75">
      <c r="A14" s="284" t="s">
        <v>293</v>
      </c>
      <c r="B14" s="285"/>
      <c r="C14" s="285"/>
      <c r="D14" s="285"/>
      <c r="E14" s="285"/>
      <c r="F14" s="285"/>
      <c r="G14" s="285"/>
      <c r="H14" s="285"/>
      <c r="I14" s="41">
        <v>10</v>
      </c>
      <c r="J14" s="76">
        <f>SUM(J5:J13)</f>
        <v>0</v>
      </c>
      <c r="K14" s="76">
        <f>SUM(K5:K13)</f>
        <v>0</v>
      </c>
    </row>
    <row r="15" spans="1:11" ht="12.75">
      <c r="A15" s="277" t="s">
        <v>294</v>
      </c>
      <c r="B15" s="278"/>
      <c r="C15" s="278"/>
      <c r="D15" s="278"/>
      <c r="E15" s="278"/>
      <c r="F15" s="278"/>
      <c r="G15" s="278"/>
      <c r="H15" s="278"/>
      <c r="I15" s="41">
        <v>11</v>
      </c>
      <c r="J15" s="43">
        <v>0</v>
      </c>
      <c r="K15" s="43">
        <v>0</v>
      </c>
    </row>
    <row r="16" spans="1:11" ht="12.75">
      <c r="A16" s="277" t="s">
        <v>295</v>
      </c>
      <c r="B16" s="278"/>
      <c r="C16" s="278"/>
      <c r="D16" s="278"/>
      <c r="E16" s="278"/>
      <c r="F16" s="278"/>
      <c r="G16" s="278"/>
      <c r="H16" s="278"/>
      <c r="I16" s="41">
        <v>12</v>
      </c>
      <c r="J16" s="43">
        <v>0</v>
      </c>
      <c r="K16" s="43">
        <v>0</v>
      </c>
    </row>
    <row r="17" spans="1:11" ht="12.75">
      <c r="A17" s="277" t="s">
        <v>296</v>
      </c>
      <c r="B17" s="278"/>
      <c r="C17" s="278"/>
      <c r="D17" s="278"/>
      <c r="E17" s="278"/>
      <c r="F17" s="278"/>
      <c r="G17" s="278"/>
      <c r="H17" s="278"/>
      <c r="I17" s="41">
        <v>13</v>
      </c>
      <c r="J17" s="43">
        <v>0</v>
      </c>
      <c r="K17" s="43">
        <v>0</v>
      </c>
    </row>
    <row r="18" spans="1:11" ht="12.75">
      <c r="A18" s="277" t="s">
        <v>297</v>
      </c>
      <c r="B18" s="278"/>
      <c r="C18" s="278"/>
      <c r="D18" s="278"/>
      <c r="E18" s="278"/>
      <c r="F18" s="278"/>
      <c r="G18" s="278"/>
      <c r="H18" s="278"/>
      <c r="I18" s="41">
        <v>14</v>
      </c>
      <c r="J18" s="43">
        <v>0</v>
      </c>
      <c r="K18" s="43">
        <v>0</v>
      </c>
    </row>
    <row r="19" spans="1:11" ht="12.75">
      <c r="A19" s="277" t="s">
        <v>298</v>
      </c>
      <c r="B19" s="278"/>
      <c r="C19" s="278"/>
      <c r="D19" s="278"/>
      <c r="E19" s="278"/>
      <c r="F19" s="278"/>
      <c r="G19" s="278"/>
      <c r="H19" s="278"/>
      <c r="I19" s="41">
        <v>15</v>
      </c>
      <c r="J19" s="43">
        <v>0</v>
      </c>
      <c r="K19" s="43">
        <v>0</v>
      </c>
    </row>
    <row r="20" spans="1:11" ht="12.75">
      <c r="A20" s="277" t="s">
        <v>299</v>
      </c>
      <c r="B20" s="278"/>
      <c r="C20" s="278"/>
      <c r="D20" s="278"/>
      <c r="E20" s="278"/>
      <c r="F20" s="278"/>
      <c r="G20" s="278"/>
      <c r="H20" s="278"/>
      <c r="I20" s="41">
        <v>16</v>
      </c>
      <c r="J20" s="43">
        <v>0</v>
      </c>
      <c r="K20" s="43">
        <f>K14-J14</f>
        <v>0</v>
      </c>
    </row>
    <row r="21" spans="1:11" ht="12.75">
      <c r="A21" s="284" t="s">
        <v>300</v>
      </c>
      <c r="B21" s="285"/>
      <c r="C21" s="285"/>
      <c r="D21" s="285"/>
      <c r="E21" s="285"/>
      <c r="F21" s="285"/>
      <c r="G21" s="285"/>
      <c r="H21" s="285"/>
      <c r="I21" s="41">
        <v>17</v>
      </c>
      <c r="J21" s="77">
        <v>0</v>
      </c>
      <c r="K21" s="77">
        <f>SUM(K15:K20)</f>
        <v>0</v>
      </c>
    </row>
    <row r="22" spans="1:11" ht="12.75">
      <c r="A22" s="294"/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1" ht="12.75">
      <c r="A23" s="286" t="s">
        <v>301</v>
      </c>
      <c r="B23" s="287"/>
      <c r="C23" s="287"/>
      <c r="D23" s="287"/>
      <c r="E23" s="287"/>
      <c r="F23" s="287"/>
      <c r="G23" s="287"/>
      <c r="H23" s="287"/>
      <c r="I23" s="44">
        <v>18</v>
      </c>
      <c r="J23" s="42">
        <v>0</v>
      </c>
      <c r="K23" s="42">
        <v>0</v>
      </c>
    </row>
    <row r="24" spans="1:11" ht="17.25" customHeight="1">
      <c r="A24" s="288" t="s">
        <v>302</v>
      </c>
      <c r="B24" s="289"/>
      <c r="C24" s="289"/>
      <c r="D24" s="289"/>
      <c r="E24" s="289"/>
      <c r="F24" s="289"/>
      <c r="G24" s="289"/>
      <c r="H24" s="289"/>
      <c r="I24" s="45">
        <v>19</v>
      </c>
      <c r="J24" s="77">
        <v>0</v>
      </c>
      <c r="K24" s="77">
        <v>0</v>
      </c>
    </row>
    <row r="25" spans="1:11" ht="30" customHeight="1">
      <c r="A25" s="290" t="s">
        <v>303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3"/>
  <sheetViews>
    <sheetView view="pageBreakPreview" zoomScale="110" zoomScaleSheetLayoutView="110" zoomScalePageLayoutView="0" workbookViewId="0" topLeftCell="A1">
      <selection activeCell="A15" sqref="A15"/>
    </sheetView>
  </sheetViews>
  <sheetFormatPr defaultColWidth="9.140625" defaultRowHeight="12.75"/>
  <cols>
    <col min="1" max="1" width="136.57421875" style="0" customWidth="1"/>
    <col min="2" max="2" width="11.140625" style="0" customWidth="1"/>
  </cols>
  <sheetData>
    <row r="1" ht="12.75">
      <c r="A1" s="124"/>
    </row>
    <row r="2" ht="18">
      <c r="A2" s="126" t="s">
        <v>341</v>
      </c>
    </row>
    <row r="3" ht="12.75">
      <c r="A3" s="124"/>
    </row>
    <row r="5" ht="12.75">
      <c r="A5" s="125"/>
    </row>
    <row r="6" ht="12.75">
      <c r="A6" s="125"/>
    </row>
    <row r="7" ht="15">
      <c r="A7" s="128" t="s">
        <v>328</v>
      </c>
    </row>
    <row r="8" ht="15">
      <c r="A8" s="128"/>
    </row>
    <row r="9" ht="15" hidden="1">
      <c r="A9" s="128" t="s">
        <v>329</v>
      </c>
    </row>
    <row r="10" ht="15" hidden="1">
      <c r="A10" s="128"/>
    </row>
    <row r="11" ht="15">
      <c r="A11" s="128" t="s">
        <v>330</v>
      </c>
    </row>
    <row r="12" ht="15">
      <c r="A12" s="128"/>
    </row>
    <row r="13" ht="15">
      <c r="A13" s="128" t="s">
        <v>331</v>
      </c>
    </row>
    <row r="14" ht="15">
      <c r="A14" s="128"/>
    </row>
    <row r="15" ht="15">
      <c r="A15" s="128" t="s">
        <v>332</v>
      </c>
    </row>
    <row r="16" ht="15">
      <c r="A16" s="128"/>
    </row>
    <row r="17" ht="15">
      <c r="A17" s="128" t="s">
        <v>333</v>
      </c>
    </row>
    <row r="18" ht="15">
      <c r="A18" s="128"/>
    </row>
    <row r="19" ht="15">
      <c r="A19" s="128" t="s">
        <v>342</v>
      </c>
    </row>
    <row r="21" ht="15">
      <c r="A21" s="129" t="s">
        <v>343</v>
      </c>
    </row>
    <row r="23" ht="15.75">
      <c r="A23" s="130" t="s">
        <v>344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Lošinjplov</cp:lastModifiedBy>
  <cp:lastPrinted>2013-10-29T07:11:25Z</cp:lastPrinted>
  <dcterms:created xsi:type="dcterms:W3CDTF">2008-10-17T11:51:54Z</dcterms:created>
  <dcterms:modified xsi:type="dcterms:W3CDTF">2014-07-30T15:58:12Z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