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'Bilješke'!$A$1:$J$66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<sst xmlns="http://schemas.openxmlformats.org/spreadsheetml/2006/main" count="364" uniqueCount="334">
  <si>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</si>
  <si>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</si>
  <si>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</si>
  <si>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</si>
  <si>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</si>
  <si>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</si>
  <si>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</si>
  <si>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</si>
  <si>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</si>
  <si>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</si>
  <si>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</si>
  <si>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</si>
  <si>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</si>
  <si>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</si>
  <si>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</si>
  <si>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</si>
  <si>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</si>
  <si>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</si>
  <si>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</si>
  <si>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</si>
  <si>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</si>
  <si>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</si>
  <si>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</si>
  <si>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</si>
  <si>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</si>
  <si>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</si>
  <si>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</si>
  <si>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</si>
  <si>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</si>
  <si>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</si>
  <si>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</si>
  <si>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</si>
  <si>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</si>
  <si>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</si>
  <si>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</si>
  <si>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</si>
  <si>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</si>
  <si>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</si>
  <si>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</si>
  <si>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</si>
  <si>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</si>
  <si>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</si>
  <si>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</si>
  <si>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</si>
  <si>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</si>
  <si>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</si>
  <si>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</si>
  <si>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</si>
  <si>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</si>
  <si>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</si>
  <si>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</si>
  <si>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</si>
  <si>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</si>
  <si>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</si>
  <si>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</si>
  <si>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</si>
  <si>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</si>
  <si>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</si>
  <si>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</si>
  <si>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</si>
  <si>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</si>
  <si>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</si>
  <si>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</si>
  <si>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</si>
  <si>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</si>
  <si>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</si>
  <si>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</si>
  <si>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</si>
  <si>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</si>
  <si>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</si>
  <si>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</si>
  <si>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</si>
  <si>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</si>
  <si>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</si>
  <si>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</si>
  <si>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</si>
  <si>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</si>
  <si>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</si>
  <si>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</si>
  <si>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</si>
  <si>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</si>
  <si>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</si>
  <si>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</si>
  <si>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</si>
  <si>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</si>
  <si>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</si>
  <si>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</si>
  <si>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</si>
  <si>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</si>
  <si>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</si>
  <si>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</si>
  <si>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</si>
  <si>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</si>
  <si>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</si>
  <si>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</si>
  <si>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</si>
  <si>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</si>
  <si>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</si>
  <si>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</si>
  <si>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</si>
  <si>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</si>
  <si>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</si>
  <si>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</si>
  <si>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</si>
  <si>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</si>
  <si>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</si>
  <si>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</si>
  <si>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</si>
  <si>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</si>
  <si>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</si>
  <si>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</si>
  <si>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</si>
  <si>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</si>
  <si>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</si>
  <si>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</si>
  <si>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</si>
  <si>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</si>
  <si>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</si>
  <si>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</si>
  <si>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</si>
  <si>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</si>
  <si>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</si>
  <si>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</si>
  <si>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</si>
  <si>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</si>
  <si>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</si>
  <si>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</si>
  <si>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</si>
  <si>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</si>
  <si>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</si>
  <si>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</si>
  <si>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</si>
  <si>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</si>
  <si>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</si>
  <si>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</si>
  <si>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</si>
  <si>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</si>
  <si>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</si>
  <si>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</si>
  <si>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</si>
  <si>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</si>
  <si>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</si>
  <si>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</si>
  <si>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</si>
  <si>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</si>
  <si>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</si>
  <si>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</si>
  <si>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</si>
  <si>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</si>
  <si>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</si>
  <si>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</si>
  <si>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</si>
  <si>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</si>
  <si>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</si>
  <si>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</si>
  <si>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</si>
  <si>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</si>
  <si>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</si>
  <si>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</si>
  <si>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</si>
  <si>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</si>
  <si>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</si>
  <si>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</si>
  <si>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</si>
  <si>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</si>
  <si>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</si>
  <si>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</si>
  <si>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</si>
  <si>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</si>
  <si>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</si>
  <si>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</si>
  <si>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</si>
  <si>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</si>
  <si>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</si>
  <si>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</si>
  <si>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</si>
  <si>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</si>
  <si>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</si>
  <si>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</si>
  <si>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</si>
  <si>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</si>
  <si>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</si>
  <si>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</si>
  <si>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</si>
  <si>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</si>
  <si>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</si>
  <si>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</si>
  <si>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</si>
  <si>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</si>
  <si>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</si>
  <si>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</si>
  <si>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</si>
  <si>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</si>
  <si>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</si>
  <si>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</si>
  <si>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</si>
  <si>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</si>
  <si>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</si>
  <si>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</si>
  <si>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</si>
  <si>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</si>
  <si>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</si>
  <si>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</si>
  <si>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</si>
  <si>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</si>
  <si>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</si>
  <si>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</si>
  <si>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</si>
  <si>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</si>
  <si>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</si>
  <si>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</si>
  <si>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</si>
  <si>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</si>
  <si>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</si>
  <si>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</si>
  <si>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</si>
  <si>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</si>
  <si>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</si>
  <si>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</si>
  <si>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</si>
  <si>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</si>
  <si>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</si>
  <si>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</si>
  <si>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</si>
  <si>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</si>
  <si>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</si>
  <si>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</si>
  <si>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</si>
  <si>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</si>
  <si>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</si>
  <si>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</si>
  <si>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</si>
  <si>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</si>
  <si>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</si>
  <si>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</si>
  <si>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</si>
  <si>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</si>
  <si>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</si>
  <si>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</si>
  <si>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</si>
  <si>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</si>
  <si>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</si>
  <si>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</si>
  <si>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</si>
  <si>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</si>
  <si>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</si>
  <si>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</si>
  <si>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</si>
  <si>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</si>
  <si>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</si>
  <si>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</si>
  <si>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</si>
  <si>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</si>
  <si>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</si>
  <si>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</si>
  <si>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</si>
  <si>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</si>
  <si>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</si>
  <si>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</si>
  <si>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</si>
  <si>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</si>
  <si>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</si>
  <si>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</si>
  <si>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</si>
  <si>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</si>
  <si>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</si>
  <si>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</si>
  <si>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</si>
  <si>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</si>
  <si>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</si>
  <si>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</si>
  <si>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</si>
  <si>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</si>
  <si>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</si>
  <si>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</si>
  <si>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</si>
  <si>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</si>
  <si>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</si>
  <si>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</si>
  <si>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</si>
  <si>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</si>
  <si>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</si>
  <si>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</si>
  <si>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</si>
  <si>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</si>
  <si>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stanje na dan 31.12.2011.</t>
  </si>
  <si>
    <t>03040151</t>
  </si>
  <si>
    <t>u razdoblju 01._01._2011. do 31.12.2011.</t>
  </si>
  <si>
    <t>Obveznik: LP HOLDING konsolidirani_____________________________________________________________</t>
  </si>
  <si>
    <t>Obveznik: _LP HOLDING KONSOLIDIRANI</t>
  </si>
  <si>
    <t>03040135</t>
  </si>
  <si>
    <t>04031685</t>
  </si>
  <si>
    <t>84596290185</t>
  </si>
  <si>
    <t>LOŠINJSKA PLOVIDBA HOLDING D.D.KONSOLIDIRANI</t>
  </si>
  <si>
    <t>MALI LOŠINJ</t>
  </si>
  <si>
    <t>PRIVLAKA 19</t>
  </si>
  <si>
    <t>losinjplov@losinjplov.com.hr</t>
  </si>
  <si>
    <t>www.losinjplov.com.hr</t>
  </si>
  <si>
    <t>PRIMORSKO-GORANSKA</t>
  </si>
  <si>
    <t>DA</t>
  </si>
  <si>
    <t>5020</t>
  </si>
  <si>
    <t>03040143</t>
  </si>
  <si>
    <t>LOŠINJSKA PLOVIDBA TURIZAM d.o.o.</t>
  </si>
  <si>
    <t>LOŠINJSKA PLOVIDBA BRODOGRADILIŠTE d.o.o.</t>
  </si>
  <si>
    <t>LOŠINJSKA PLOVIDBA BRODARSTVO d.o.o.</t>
  </si>
  <si>
    <t>03040160</t>
  </si>
  <si>
    <t>ARBULA JADRANKA</t>
  </si>
  <si>
    <t>051352292</t>
  </si>
  <si>
    <t>051334777</t>
  </si>
  <si>
    <t>www.jadranka.arbula@losinjplov.com.hr</t>
  </si>
  <si>
    <t>DUMANIĆ MARINKO</t>
  </si>
  <si>
    <t>U promatranom razdoblju društvo nije obavilo podjelu dionica.</t>
  </si>
  <si>
    <t>.</t>
  </si>
  <si>
    <t>Zarada po dionici je u okviru plana.</t>
  </si>
  <si>
    <t>Nije bilo značajnih promjena u strukturi vlasništva dioničkog društva kroz godinu tako da nema ni utjecaja na poslovanje.</t>
  </si>
  <si>
    <t>Postoji više sudskih postupaka i neizvjesnih potraživanja koja se pokušavaju riješiti.</t>
  </si>
  <si>
    <t xml:space="preserve">obavljene u predmetnom razdoblju za USD 3.500.000,00. Od prodaje broda ostvaren je prihod od USD 1.400.000,00. Imateljima </t>
  </si>
  <si>
    <t>U odnosu na plan, prihodi su umanjeni.</t>
  </si>
  <si>
    <t>Djelatnost je pomorski prijevoz robe i putnika, popravak brodova, turizam i ugostiteljstvo.</t>
  </si>
  <si>
    <t>Operativni i ostali troškovi u usporedbi s istim razdobljem prethodne godine, povećani su zbog gore navedenog remonta tri broda</t>
  </si>
  <si>
    <t>koji su bili sveukupno 135 dana van eksploatacije.</t>
  </si>
  <si>
    <t>Likvidnost društva je slaba.</t>
  </si>
  <si>
    <t>Nije bilo promjena računovodstvenih politika u promatranom razdoblju.</t>
  </si>
  <si>
    <t>Negativno rješavanje sudskih sporova može otežati poslovanje.</t>
  </si>
  <si>
    <t>Bilješke uz nerevid.financ. izvještaje Lošinjska plovidba Holding konsolidirani GFI-POD-2011.</t>
  </si>
  <si>
    <r>
      <t xml:space="preserve">kapitala matice pripisan je gubitak od 31.153.219 KN. </t>
    </r>
    <r>
      <rPr>
        <b/>
        <sz val="12"/>
        <color indexed="8"/>
        <rFont val="Arial"/>
        <family val="2"/>
      </rPr>
      <t xml:space="preserve">Brodarstvo </t>
    </r>
    <r>
      <rPr>
        <sz val="12"/>
        <color indexed="8"/>
        <rFont val="Arial"/>
        <family val="2"/>
      </rPr>
      <t xml:space="preserve">je ostvarilo gubitak od 31.963.689 KN, </t>
    </r>
    <r>
      <rPr>
        <b/>
        <sz val="12"/>
        <color indexed="8"/>
        <rFont val="Arial"/>
        <family val="2"/>
      </rPr>
      <t xml:space="preserve">Brodogradilište </t>
    </r>
    <r>
      <rPr>
        <sz val="12"/>
        <color indexed="8"/>
        <rFont val="Arial"/>
        <family val="2"/>
      </rPr>
      <t>dobit</t>
    </r>
  </si>
  <si>
    <t>u razdoblju 01.01.2011. do 31.12.2011.</t>
  </si>
  <si>
    <t>Obveznik: LOŠINJSKA PLOVIDBA HOLDING d.d. KONSOLIDIRANI</t>
  </si>
  <si>
    <t xml:space="preserve">U usporedbi s istim razdobljem prethodne godine društvo je ostvarilo gubitak. Recesija se još jako osjeća na međunarodnom tržištu. </t>
  </si>
  <si>
    <t xml:space="preserve"> Vozarine su u padu, a time i prihodi tako da teško pokrivaju troškove povećane zbog remonta tri broda čije su klase </t>
  </si>
  <si>
    <t>Društvo nije izvršilo nikakva pripajanja ili spajanja i nema nikakvih namjera za buduće razdoblje.</t>
  </si>
  <si>
    <r>
      <t xml:space="preserve">od 112.796 KN, </t>
    </r>
    <r>
      <rPr>
        <b/>
        <sz val="12"/>
        <color indexed="8"/>
        <rFont val="Arial"/>
        <family val="2"/>
      </rPr>
      <t>Holding</t>
    </r>
    <r>
      <rPr>
        <sz val="12"/>
        <color indexed="8"/>
        <rFont val="Arial"/>
        <family val="2"/>
      </rPr>
      <t xml:space="preserve"> gubitak od 92.385 KN i </t>
    </r>
    <r>
      <rPr>
        <b/>
        <sz val="12"/>
        <color indexed="8"/>
        <rFont val="Arial"/>
        <family val="2"/>
      </rPr>
      <t>Turizam</t>
    </r>
    <r>
      <rPr>
        <sz val="12"/>
        <color indexed="8"/>
        <rFont val="Arial"/>
        <family val="2"/>
      </rPr>
      <t xml:space="preserve"> dobit od 790.059 KN.Gubitak pripisan manjinskom interesu u iznosu od </t>
    </r>
  </si>
  <si>
    <r>
      <t xml:space="preserve">34.985.628 KN odnosi se na </t>
    </r>
    <r>
      <rPr>
        <b/>
        <sz val="12"/>
        <color indexed="8"/>
        <rFont val="Arial"/>
        <family val="2"/>
      </rPr>
      <t>Brodarstvo</t>
    </r>
    <r>
      <rPr>
        <sz val="12"/>
        <color indexed="8"/>
        <rFont val="Arial"/>
        <family val="2"/>
      </rPr>
      <t>.</t>
    </r>
  </si>
  <si>
    <t>Gubitak je ostvaren zbog gore navedenih razloga.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</si>
</sst>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Font="1" applyAlignment="1" applyProtection="1">
      <alignment horizontal="right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3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3" applyFont="1" applyBorder="1" applyAlignment="1" applyProtection="1">
      <alignment/>
      <protection hidden="1"/>
    </xf>
    <xf numFmtId="0" fontId="9" fillId="0" borderId="0" xfId="53" applyAlignment="1">
      <alignment/>
      <protection/>
    </xf>
    <xf numFmtId="0" fontId="13" fillId="0" borderId="0" xfId="53" applyFont="1" applyAlignment="1" applyProtection="1">
      <alignment/>
      <protection hidden="1"/>
    </xf>
    <xf numFmtId="0" fontId="9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0" fontId="18" fillId="0" borderId="0" xfId="58" applyFont="1" applyAlignment="1">
      <alignment/>
      <protection/>
    </xf>
    <xf numFmtId="0" fontId="19" fillId="0" borderId="0" xfId="58" applyFont="1" applyAlignment="1">
      <alignment/>
      <protection/>
    </xf>
    <xf numFmtId="0" fontId="19" fillId="0" borderId="0" xfId="0" applyFont="1" applyAlignment="1">
      <alignment/>
    </xf>
    <xf numFmtId="0" fontId="3" fillId="0" borderId="0" xfId="53" applyFont="1" applyAlignment="1" applyProtection="1">
      <alignment horizontal="right"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8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49" fontId="2" fillId="24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8" xfId="53" applyFont="1" applyBorder="1" applyAlignment="1" applyProtection="1">
      <alignment horizontal="right"/>
      <protection hidden="1"/>
    </xf>
    <xf numFmtId="1" fontId="2" fillId="24" borderId="29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2" fillId="24" borderId="29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4" fillId="24" borderId="29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2" fillId="24" borderId="29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49" fontId="2" fillId="24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10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9" xfId="48" applyNumberFormat="1" applyFill="1" applyBorder="1" applyAlignment="1" applyProtection="1">
      <alignment horizontal="left" vertical="center"/>
      <protection hidden="1" locked="0"/>
    </xf>
    <xf numFmtId="0" fontId="16" fillId="0" borderId="0" xfId="53" applyFont="1" applyAlignment="1" applyProtection="1">
      <alignment horizontal="left"/>
      <protection hidden="1"/>
    </xf>
    <xf numFmtId="0" fontId="7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3" fillId="0" borderId="0" xfId="52" applyFont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9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37">
      <selection activeCell="A52" sqref="C52:I5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9.8515625" style="20" bestFit="1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61" t="s">
        <v>219</v>
      </c>
      <c r="B1" s="161"/>
      <c r="C1" s="161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37" t="s">
        <v>220</v>
      </c>
      <c r="B2" s="137"/>
      <c r="C2" s="137"/>
      <c r="D2" s="138"/>
      <c r="E2" s="21">
        <v>40544</v>
      </c>
      <c r="F2" s="22"/>
      <c r="G2" s="23" t="s">
        <v>221</v>
      </c>
      <c r="H2" s="21">
        <v>40908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28" t="s">
        <v>222</v>
      </c>
      <c r="B4" s="128"/>
      <c r="C4" s="128"/>
      <c r="D4" s="128"/>
      <c r="E4" s="128"/>
      <c r="F4" s="128"/>
      <c r="G4" s="128"/>
      <c r="H4" s="128"/>
      <c r="I4" s="128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0" t="s">
        <v>223</v>
      </c>
      <c r="B6" s="131"/>
      <c r="C6" s="129" t="s">
        <v>290</v>
      </c>
      <c r="D6" s="126"/>
      <c r="E6" s="127"/>
      <c r="F6" s="127"/>
      <c r="G6" s="127"/>
      <c r="H6" s="127"/>
      <c r="I6" s="36"/>
      <c r="J6" s="19"/>
      <c r="K6" s="19"/>
      <c r="L6" s="19"/>
    </row>
    <row r="7" spans="1:12" ht="12.75">
      <c r="A7" s="37"/>
      <c r="B7" s="37"/>
      <c r="C7" s="28"/>
      <c r="D7" s="28"/>
      <c r="E7" s="127"/>
      <c r="F7" s="127"/>
      <c r="G7" s="127"/>
      <c r="H7" s="127"/>
      <c r="I7" s="36"/>
      <c r="J7" s="19"/>
      <c r="K7" s="19"/>
      <c r="L7" s="19"/>
    </row>
    <row r="8" spans="1:12" ht="12.75">
      <c r="A8" s="122" t="s">
        <v>224</v>
      </c>
      <c r="B8" s="123"/>
      <c r="C8" s="129" t="s">
        <v>291</v>
      </c>
      <c r="D8" s="126"/>
      <c r="E8" s="127"/>
      <c r="F8" s="127"/>
      <c r="G8" s="127"/>
      <c r="H8" s="127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24" t="s">
        <v>225</v>
      </c>
      <c r="B10" s="125"/>
      <c r="C10" s="129" t="s">
        <v>292</v>
      </c>
      <c r="D10" s="126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7"/>
      <c r="B11" s="117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0" t="s">
        <v>226</v>
      </c>
      <c r="B12" s="131"/>
      <c r="C12" s="134" t="s">
        <v>293</v>
      </c>
      <c r="D12" s="135"/>
      <c r="E12" s="135"/>
      <c r="F12" s="135"/>
      <c r="G12" s="135"/>
      <c r="H12" s="135"/>
      <c r="I12" s="136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0" t="s">
        <v>227</v>
      </c>
      <c r="B14" s="131"/>
      <c r="C14" s="132">
        <v>51550</v>
      </c>
      <c r="D14" s="133"/>
      <c r="E14" s="28"/>
      <c r="F14" s="134" t="s">
        <v>294</v>
      </c>
      <c r="G14" s="135"/>
      <c r="H14" s="135"/>
      <c r="I14" s="136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0" t="s">
        <v>228</v>
      </c>
      <c r="B16" s="131"/>
      <c r="C16" s="134" t="s">
        <v>295</v>
      </c>
      <c r="D16" s="135"/>
      <c r="E16" s="135"/>
      <c r="F16" s="135"/>
      <c r="G16" s="135"/>
      <c r="H16" s="135"/>
      <c r="I16" s="136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0" t="s">
        <v>229</v>
      </c>
      <c r="B18" s="131"/>
      <c r="C18" s="139" t="s">
        <v>296</v>
      </c>
      <c r="D18" s="140"/>
      <c r="E18" s="140"/>
      <c r="F18" s="140"/>
      <c r="G18" s="140"/>
      <c r="H18" s="140"/>
      <c r="I18" s="141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0" t="s">
        <v>230</v>
      </c>
      <c r="B20" s="131"/>
      <c r="C20" s="139" t="s">
        <v>297</v>
      </c>
      <c r="D20" s="140"/>
      <c r="E20" s="140"/>
      <c r="F20" s="140"/>
      <c r="G20" s="140"/>
      <c r="H20" s="140"/>
      <c r="I20" s="141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0" t="s">
        <v>231</v>
      </c>
      <c r="B22" s="131"/>
      <c r="C22" s="41">
        <v>252</v>
      </c>
      <c r="D22" s="134" t="s">
        <v>294</v>
      </c>
      <c r="E22" s="118"/>
      <c r="F22" s="119"/>
      <c r="G22" s="120"/>
      <c r="H22" s="121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0" t="s">
        <v>232</v>
      </c>
      <c r="B24" s="131"/>
      <c r="C24" s="41">
        <v>8</v>
      </c>
      <c r="D24" s="134" t="s">
        <v>298</v>
      </c>
      <c r="E24" s="118"/>
      <c r="F24" s="118"/>
      <c r="G24" s="119"/>
      <c r="H24" s="35" t="s">
        <v>233</v>
      </c>
      <c r="I24" s="45">
        <v>265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30" t="s">
        <v>235</v>
      </c>
      <c r="B26" s="131"/>
      <c r="C26" s="46" t="s">
        <v>299</v>
      </c>
      <c r="D26" s="47"/>
      <c r="E26" s="19"/>
      <c r="F26" s="48"/>
      <c r="G26" s="130" t="s">
        <v>236</v>
      </c>
      <c r="H26" s="131"/>
      <c r="I26" s="49" t="s">
        <v>300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2" t="s">
        <v>237</v>
      </c>
      <c r="B28" s="143"/>
      <c r="C28" s="144"/>
      <c r="D28" s="144"/>
      <c r="E28" s="145" t="s">
        <v>238</v>
      </c>
      <c r="F28" s="146"/>
      <c r="G28" s="146"/>
      <c r="H28" s="147" t="s">
        <v>239</v>
      </c>
      <c r="I28" s="147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48" t="s">
        <v>304</v>
      </c>
      <c r="B30" s="149"/>
      <c r="C30" s="149"/>
      <c r="D30" s="150"/>
      <c r="E30" s="148" t="s">
        <v>294</v>
      </c>
      <c r="F30" s="149"/>
      <c r="G30" s="149"/>
      <c r="H30" s="129" t="s">
        <v>286</v>
      </c>
      <c r="I30" s="126"/>
      <c r="J30" s="19"/>
      <c r="K30" s="19"/>
      <c r="L30" s="19"/>
    </row>
    <row r="31" spans="1:12" ht="12.75">
      <c r="A31" s="42"/>
      <c r="B31" s="42"/>
      <c r="C31" s="40"/>
      <c r="D31" s="151"/>
      <c r="E31" s="151"/>
      <c r="F31" s="151"/>
      <c r="G31" s="152"/>
      <c r="H31" s="28"/>
      <c r="I31" s="54"/>
      <c r="J31" s="19"/>
      <c r="K31" s="19"/>
      <c r="L31" s="19"/>
    </row>
    <row r="32" spans="1:12" ht="12.75">
      <c r="A32" s="148" t="s">
        <v>303</v>
      </c>
      <c r="B32" s="149"/>
      <c r="C32" s="149"/>
      <c r="D32" s="150"/>
      <c r="E32" s="148" t="s">
        <v>294</v>
      </c>
      <c r="F32" s="149"/>
      <c r="G32" s="149"/>
      <c r="H32" s="129" t="s">
        <v>301</v>
      </c>
      <c r="I32" s="126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48" t="s">
        <v>302</v>
      </c>
      <c r="B34" s="149"/>
      <c r="C34" s="149"/>
      <c r="D34" s="150"/>
      <c r="E34" s="148" t="s">
        <v>294</v>
      </c>
      <c r="F34" s="149"/>
      <c r="G34" s="149"/>
      <c r="H34" s="129" t="s">
        <v>305</v>
      </c>
      <c r="I34" s="126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48"/>
      <c r="B36" s="149"/>
      <c r="C36" s="149"/>
      <c r="D36" s="150"/>
      <c r="E36" s="148"/>
      <c r="F36" s="149"/>
      <c r="G36" s="149"/>
      <c r="H36" s="129"/>
      <c r="I36" s="126"/>
      <c r="J36" s="19"/>
      <c r="K36" s="19"/>
      <c r="L36" s="19"/>
    </row>
    <row r="37" spans="1:12" ht="12.75">
      <c r="A37" s="56"/>
      <c r="B37" s="56"/>
      <c r="C37" s="154"/>
      <c r="D37" s="155"/>
      <c r="E37" s="28"/>
      <c r="F37" s="154"/>
      <c r="G37" s="155"/>
      <c r="H37" s="28"/>
      <c r="I37" s="28"/>
      <c r="J37" s="19"/>
      <c r="K37" s="19"/>
      <c r="L37" s="19"/>
    </row>
    <row r="38" spans="1:12" ht="12.75">
      <c r="A38" s="148"/>
      <c r="B38" s="149"/>
      <c r="C38" s="149"/>
      <c r="D38" s="150"/>
      <c r="E38" s="148"/>
      <c r="F38" s="149"/>
      <c r="G38" s="149"/>
      <c r="H38" s="129"/>
      <c r="I38" s="126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48"/>
      <c r="B40" s="149"/>
      <c r="C40" s="149"/>
      <c r="D40" s="150"/>
      <c r="E40" s="148"/>
      <c r="F40" s="149"/>
      <c r="G40" s="149"/>
      <c r="H40" s="129"/>
      <c r="I40" s="126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6" t="s">
        <v>240</v>
      </c>
      <c r="B44" s="157"/>
      <c r="C44" s="129"/>
      <c r="D44" s="126"/>
      <c r="E44" s="29"/>
      <c r="F44" s="134"/>
      <c r="G44" s="149"/>
      <c r="H44" s="149"/>
      <c r="I44" s="150"/>
      <c r="J44" s="19"/>
      <c r="K44" s="19"/>
      <c r="L44" s="19"/>
    </row>
    <row r="45" spans="1:12" ht="12.75">
      <c r="A45" s="56"/>
      <c r="B45" s="56"/>
      <c r="C45" s="154"/>
      <c r="D45" s="155"/>
      <c r="E45" s="28"/>
      <c r="F45" s="154"/>
      <c r="G45" s="162"/>
      <c r="H45" s="64"/>
      <c r="I45" s="64"/>
      <c r="J45" s="19"/>
      <c r="K45" s="19"/>
      <c r="L45" s="19"/>
    </row>
    <row r="46" spans="1:12" ht="12.75">
      <c r="A46" s="156" t="s">
        <v>241</v>
      </c>
      <c r="B46" s="157"/>
      <c r="C46" s="134" t="s">
        <v>306</v>
      </c>
      <c r="D46" s="153"/>
      <c r="E46" s="153"/>
      <c r="F46" s="153"/>
      <c r="G46" s="153"/>
      <c r="H46" s="153"/>
      <c r="I46" s="153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6" t="s">
        <v>243</v>
      </c>
      <c r="B48" s="157"/>
      <c r="C48" s="158" t="s">
        <v>307</v>
      </c>
      <c r="D48" s="159"/>
      <c r="E48" s="160"/>
      <c r="F48" s="29"/>
      <c r="G48" s="35" t="s">
        <v>244</v>
      </c>
      <c r="H48" s="158" t="s">
        <v>308</v>
      </c>
      <c r="I48" s="160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6" t="s">
        <v>229</v>
      </c>
      <c r="B50" s="157"/>
      <c r="C50" s="165" t="s">
        <v>309</v>
      </c>
      <c r="D50" s="159"/>
      <c r="E50" s="159"/>
      <c r="F50" s="159"/>
      <c r="G50" s="159"/>
      <c r="H50" s="159"/>
      <c r="I50" s="160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0" t="s">
        <v>245</v>
      </c>
      <c r="B52" s="131"/>
      <c r="C52" s="158" t="s">
        <v>310</v>
      </c>
      <c r="D52" s="159"/>
      <c r="E52" s="159"/>
      <c r="F52" s="159"/>
      <c r="G52" s="159"/>
      <c r="H52" s="159"/>
      <c r="I52" s="136"/>
      <c r="J52" s="19"/>
      <c r="K52" s="19"/>
      <c r="L52" s="19"/>
    </row>
    <row r="53" spans="1:12" ht="12.75">
      <c r="A53" s="66"/>
      <c r="B53" s="66"/>
      <c r="C53" s="168" t="s">
        <v>246</v>
      </c>
      <c r="D53" s="168"/>
      <c r="E53" s="168"/>
      <c r="F53" s="168"/>
      <c r="G53" s="168"/>
      <c r="H53" s="168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6" t="s">
        <v>247</v>
      </c>
      <c r="C55" s="167"/>
      <c r="D55" s="167"/>
      <c r="E55" s="167"/>
      <c r="F55" s="107"/>
      <c r="G55" s="107"/>
      <c r="H55" s="108"/>
      <c r="I55" s="108"/>
      <c r="J55" s="19"/>
      <c r="K55" s="19"/>
      <c r="L55" s="19"/>
    </row>
    <row r="56" spans="1:12" ht="12.75">
      <c r="A56" s="66"/>
      <c r="B56" s="109" t="s">
        <v>284</v>
      </c>
      <c r="C56" s="110"/>
      <c r="D56" s="110"/>
      <c r="E56" s="110"/>
      <c r="F56" s="110"/>
      <c r="G56" s="110"/>
      <c r="H56" s="172" t="s">
        <v>279</v>
      </c>
      <c r="I56" s="172"/>
      <c r="J56" s="19"/>
      <c r="K56" s="19"/>
      <c r="L56" s="19"/>
    </row>
    <row r="57" spans="1:12" ht="12.75">
      <c r="A57" s="66"/>
      <c r="B57" s="109" t="s">
        <v>280</v>
      </c>
      <c r="C57" s="110"/>
      <c r="D57" s="110"/>
      <c r="E57" s="110"/>
      <c r="F57" s="110"/>
      <c r="G57" s="110"/>
      <c r="H57" s="172"/>
      <c r="I57" s="172"/>
      <c r="J57" s="19"/>
      <c r="K57" s="19"/>
      <c r="L57" s="19"/>
    </row>
    <row r="58" spans="1:12" ht="12.75">
      <c r="A58" s="66"/>
      <c r="B58" s="109" t="s">
        <v>281</v>
      </c>
      <c r="C58" s="110"/>
      <c r="D58" s="110"/>
      <c r="E58" s="110"/>
      <c r="F58" s="110"/>
      <c r="G58" s="110"/>
      <c r="H58" s="172"/>
      <c r="I58" s="172"/>
      <c r="J58" s="19"/>
      <c r="K58" s="19"/>
      <c r="L58" s="19"/>
    </row>
    <row r="59" spans="1:12" ht="12.75">
      <c r="A59" s="66"/>
      <c r="B59" s="109" t="s">
        <v>282</v>
      </c>
      <c r="C59" s="111"/>
      <c r="D59" s="111"/>
      <c r="E59" s="111"/>
      <c r="F59" s="111"/>
      <c r="G59" s="111"/>
      <c r="H59" s="172"/>
      <c r="I59" s="172"/>
      <c r="J59" s="19"/>
      <c r="K59" s="19"/>
      <c r="L59" s="19"/>
    </row>
    <row r="60" spans="1:12" ht="12.75">
      <c r="A60" s="66"/>
      <c r="B60" s="109" t="s">
        <v>283</v>
      </c>
      <c r="C60" s="111"/>
      <c r="D60" s="111"/>
      <c r="E60" s="111"/>
      <c r="F60" s="111"/>
      <c r="G60" s="111"/>
      <c r="H60" s="172"/>
      <c r="I60" s="172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69" t="s">
        <v>250</v>
      </c>
      <c r="H63" s="170"/>
      <c r="I63" s="171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63"/>
      <c r="H64" s="164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24:B24"/>
    <mergeCell ref="D24:G24"/>
    <mergeCell ref="A36:D36"/>
    <mergeCell ref="E36:G36"/>
    <mergeCell ref="E30:G30"/>
    <mergeCell ref="D31:G31"/>
    <mergeCell ref="A34:D34"/>
    <mergeCell ref="E34:G34"/>
    <mergeCell ref="A32:D32"/>
    <mergeCell ref="E32:G32"/>
    <mergeCell ref="H36:I36"/>
    <mergeCell ref="G26:H26"/>
    <mergeCell ref="A28:D28"/>
    <mergeCell ref="E28:G28"/>
    <mergeCell ref="H28:I28"/>
    <mergeCell ref="A30:D30"/>
    <mergeCell ref="A26:B26"/>
    <mergeCell ref="H30:I30"/>
    <mergeCell ref="H34:I34"/>
    <mergeCell ref="H32:I32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94">
      <selection activeCell="A52" sqref="C52:I52"/>
    </sheetView>
  </sheetViews>
  <sheetFormatPr defaultColWidth="9.140625" defaultRowHeight="12.75"/>
  <cols>
    <col min="10" max="10" width="11.7109375" style="0" customWidth="1"/>
    <col min="11" max="11" width="9.8515625" style="0" bestFit="1" customWidth="1"/>
  </cols>
  <sheetData>
    <row r="1" spans="1:11" ht="12.75">
      <c r="A1" s="214" t="s">
        <v>131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285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04" t="s">
        <v>289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50</v>
      </c>
      <c r="B5" s="208"/>
      <c r="C5" s="208"/>
      <c r="D5" s="208"/>
      <c r="E5" s="208"/>
      <c r="F5" s="208"/>
      <c r="G5" s="208"/>
      <c r="H5" s="209"/>
      <c r="I5" s="74" t="s">
        <v>251</v>
      </c>
      <c r="J5" s="75" t="s">
        <v>100</v>
      </c>
      <c r="K5" s="76" t="s">
        <v>101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8">
        <v>2</v>
      </c>
      <c r="J6" s="77">
        <v>3</v>
      </c>
      <c r="K6" s="77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85" t="s">
        <v>51</v>
      </c>
      <c r="B8" s="186"/>
      <c r="C8" s="186"/>
      <c r="D8" s="186"/>
      <c r="E8" s="186"/>
      <c r="F8" s="186"/>
      <c r="G8" s="186"/>
      <c r="H8" s="203"/>
      <c r="I8" s="6">
        <v>1</v>
      </c>
      <c r="J8" s="11"/>
      <c r="K8" s="11"/>
    </row>
    <row r="9" spans="1:11" ht="12.75">
      <c r="A9" s="173" t="s">
        <v>8</v>
      </c>
      <c r="B9" s="174"/>
      <c r="C9" s="174"/>
      <c r="D9" s="174"/>
      <c r="E9" s="174"/>
      <c r="F9" s="174"/>
      <c r="G9" s="174"/>
      <c r="H9" s="175"/>
      <c r="I9" s="4">
        <v>2</v>
      </c>
      <c r="J9" s="12">
        <v>621109742</v>
      </c>
      <c r="K9" s="12">
        <f>K10+K17+K27+K36+K40</f>
        <v>631158839</v>
      </c>
    </row>
    <row r="10" spans="1:11" ht="12.75">
      <c r="A10" s="189" t="s">
        <v>176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v>26021404</v>
      </c>
      <c r="K10" s="12">
        <f>SUM(K11:K16)</f>
        <v>24090386</v>
      </c>
    </row>
    <row r="11" spans="1:11" ht="12.75">
      <c r="A11" s="189" t="s">
        <v>102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888446</v>
      </c>
      <c r="K11" s="13">
        <v>133188</v>
      </c>
    </row>
    <row r="12" spans="1:11" ht="12.75">
      <c r="A12" s="189" t="s">
        <v>9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353553</v>
      </c>
      <c r="K12" s="13">
        <v>176422</v>
      </c>
    </row>
    <row r="13" spans="1:11" ht="12.75">
      <c r="A13" s="189" t="s">
        <v>103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22657690</v>
      </c>
      <c r="K13" s="13">
        <v>23170771</v>
      </c>
    </row>
    <row r="14" spans="1:11" ht="12.75">
      <c r="A14" s="189" t="s">
        <v>179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.75">
      <c r="A15" s="189" t="s">
        <v>180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2121715</v>
      </c>
      <c r="K15" s="13">
        <v>610005</v>
      </c>
    </row>
    <row r="16" spans="1:11" ht="12.75">
      <c r="A16" s="189" t="s">
        <v>181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0</v>
      </c>
      <c r="K16" s="13">
        <v>0</v>
      </c>
    </row>
    <row r="17" spans="1:11" ht="12.75">
      <c r="A17" s="189" t="s">
        <v>177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v>547466258</v>
      </c>
      <c r="K17" s="12">
        <f>SUM(K18:K26)</f>
        <v>537637354</v>
      </c>
    </row>
    <row r="18" spans="1:11" ht="12.75">
      <c r="A18" s="189" t="s">
        <v>182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46518778</v>
      </c>
      <c r="K18" s="13">
        <v>22766475</v>
      </c>
    </row>
    <row r="19" spans="1:11" ht="12.75">
      <c r="A19" s="189" t="s">
        <v>218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58138839</v>
      </c>
      <c r="K19" s="13">
        <v>41094657</v>
      </c>
    </row>
    <row r="20" spans="1:11" ht="12.75">
      <c r="A20" s="189" t="s">
        <v>183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5106893</v>
      </c>
      <c r="K20" s="13">
        <v>3572470</v>
      </c>
    </row>
    <row r="21" spans="1:11" ht="12.75">
      <c r="A21" s="189" t="s">
        <v>21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329702490</v>
      </c>
      <c r="K21" s="13">
        <v>457348918</v>
      </c>
    </row>
    <row r="22" spans="1:11" ht="12.75">
      <c r="A22" s="189" t="s">
        <v>22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.75">
      <c r="A23" s="189" t="s">
        <v>63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0</v>
      </c>
      <c r="K23" s="13">
        <v>0</v>
      </c>
    </row>
    <row r="24" spans="1:11" ht="12.75">
      <c r="A24" s="189" t="s">
        <v>64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102373763</v>
      </c>
      <c r="K24" s="13">
        <v>7175996</v>
      </c>
    </row>
    <row r="25" spans="1:11" ht="12.75">
      <c r="A25" s="189" t="s">
        <v>65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321410</v>
      </c>
      <c r="K25" s="13">
        <v>489027</v>
      </c>
    </row>
    <row r="26" spans="1:11" ht="12.75">
      <c r="A26" s="189" t="s">
        <v>66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5304085</v>
      </c>
      <c r="K26" s="13">
        <v>5189811</v>
      </c>
    </row>
    <row r="27" spans="1:11" ht="12.75">
      <c r="A27" s="189" t="s">
        <v>164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v>47454463</v>
      </c>
      <c r="K27" s="12">
        <f>SUM(K28:K35)</f>
        <v>69429819</v>
      </c>
    </row>
    <row r="28" spans="1:11" ht="12.75">
      <c r="A28" s="189" t="s">
        <v>67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0</v>
      </c>
      <c r="K28" s="13">
        <v>0</v>
      </c>
    </row>
    <row r="29" spans="1:11" ht="12.75">
      <c r="A29" s="189" t="s">
        <v>68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.75">
      <c r="A30" s="189" t="s">
        <v>69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1636226</v>
      </c>
      <c r="K30" s="13">
        <v>2969954</v>
      </c>
    </row>
    <row r="31" spans="1:11" ht="12.75">
      <c r="A31" s="189" t="s">
        <v>74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10390358</v>
      </c>
      <c r="K31" s="13">
        <v>10860008</v>
      </c>
    </row>
    <row r="32" spans="1:11" ht="12.75">
      <c r="A32" s="189" t="s">
        <v>75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2161915</v>
      </c>
      <c r="K32" s="13">
        <v>2317036</v>
      </c>
    </row>
    <row r="33" spans="1:11" ht="12.75">
      <c r="A33" s="189" t="s">
        <v>76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894015</v>
      </c>
      <c r="K33" s="13">
        <v>998983</v>
      </c>
    </row>
    <row r="34" spans="1:11" ht="12.75">
      <c r="A34" s="189" t="s">
        <v>70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265</v>
      </c>
      <c r="K34" s="13">
        <v>265</v>
      </c>
    </row>
    <row r="35" spans="1:11" ht="12.75">
      <c r="A35" s="189" t="s">
        <v>156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32371684</v>
      </c>
      <c r="K35" s="13">
        <v>52283573</v>
      </c>
    </row>
    <row r="36" spans="1:11" ht="12.75">
      <c r="A36" s="189" t="s">
        <v>157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v>0</v>
      </c>
      <c r="K36" s="12">
        <f>SUM(K37:K39)</f>
        <v>0</v>
      </c>
    </row>
    <row r="37" spans="1:11" ht="12.75">
      <c r="A37" s="189" t="s">
        <v>71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.75">
      <c r="A38" s="189" t="s">
        <v>72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0</v>
      </c>
      <c r="K38" s="13">
        <v>0</v>
      </c>
    </row>
    <row r="39" spans="1:11" ht="12.75">
      <c r="A39" s="189" t="s">
        <v>73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.75">
      <c r="A40" s="189" t="s">
        <v>158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167617</v>
      </c>
      <c r="K40" s="13">
        <v>1280</v>
      </c>
    </row>
    <row r="41" spans="1:11" ht="12.75">
      <c r="A41" s="173" t="s">
        <v>211</v>
      </c>
      <c r="B41" s="174"/>
      <c r="C41" s="174"/>
      <c r="D41" s="174"/>
      <c r="E41" s="174"/>
      <c r="F41" s="174"/>
      <c r="G41" s="174"/>
      <c r="H41" s="175"/>
      <c r="I41" s="4">
        <v>34</v>
      </c>
      <c r="J41" s="12">
        <v>112506047</v>
      </c>
      <c r="K41" s="12">
        <f>K42+K50+K57+K65</f>
        <v>82826108</v>
      </c>
    </row>
    <row r="42" spans="1:11" ht="12.75">
      <c r="A42" s="189" t="s">
        <v>92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v>3861368</v>
      </c>
      <c r="K42" s="12">
        <f>SUM(K43:K49)</f>
        <v>3360231</v>
      </c>
    </row>
    <row r="43" spans="1:11" ht="12.75">
      <c r="A43" s="189" t="s">
        <v>107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3564586</v>
      </c>
      <c r="K43" s="13">
        <v>3318805</v>
      </c>
    </row>
    <row r="44" spans="1:11" ht="12.75">
      <c r="A44" s="189" t="s">
        <v>108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0</v>
      </c>
      <c r="K44" s="13">
        <v>0</v>
      </c>
    </row>
    <row r="45" spans="1:11" ht="12.75">
      <c r="A45" s="189" t="s">
        <v>77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0</v>
      </c>
      <c r="K45" s="13">
        <v>0</v>
      </c>
    </row>
    <row r="46" spans="1:11" ht="12.75">
      <c r="A46" s="189" t="s">
        <v>78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33949</v>
      </c>
      <c r="K46" s="13">
        <v>41426</v>
      </c>
    </row>
    <row r="47" spans="1:11" ht="12.75">
      <c r="A47" s="189" t="s">
        <v>79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262833</v>
      </c>
      <c r="K47" s="13">
        <v>0</v>
      </c>
    </row>
    <row r="48" spans="1:11" ht="12.75">
      <c r="A48" s="189" t="s">
        <v>80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0</v>
      </c>
      <c r="K48" s="13">
        <v>0</v>
      </c>
    </row>
    <row r="49" spans="1:11" ht="12.75">
      <c r="A49" s="189" t="s">
        <v>81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.75">
      <c r="A50" s="189" t="s">
        <v>93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v>34455092</v>
      </c>
      <c r="K50" s="12">
        <f>SUM(K51:K56)</f>
        <v>32910473</v>
      </c>
    </row>
    <row r="51" spans="1:11" ht="12.75">
      <c r="A51" s="189" t="s">
        <v>171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0</v>
      </c>
      <c r="K51" s="13">
        <v>0</v>
      </c>
    </row>
    <row r="52" spans="1:11" ht="12.75">
      <c r="A52" s="189" t="s">
        <v>172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18764392</v>
      </c>
      <c r="K52" s="13">
        <v>18126502</v>
      </c>
    </row>
    <row r="53" spans="1:11" ht="12.75">
      <c r="A53" s="189" t="s">
        <v>173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2438365</v>
      </c>
      <c r="K53" s="13">
        <v>1483150</v>
      </c>
    </row>
    <row r="54" spans="1:11" ht="12.75">
      <c r="A54" s="189" t="s">
        <v>174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211319</v>
      </c>
      <c r="K54" s="13">
        <v>670598</v>
      </c>
    </row>
    <row r="55" spans="1:11" ht="12.75">
      <c r="A55" s="189" t="s">
        <v>5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2989544</v>
      </c>
      <c r="K55" s="13">
        <v>3207656</v>
      </c>
    </row>
    <row r="56" spans="1:11" ht="12.75">
      <c r="A56" s="189" t="s">
        <v>6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10051472</v>
      </c>
      <c r="K56" s="13">
        <v>9422567</v>
      </c>
    </row>
    <row r="57" spans="1:11" ht="12.75">
      <c r="A57" s="189" t="s">
        <v>94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v>2517779</v>
      </c>
      <c r="K57" s="12">
        <f>SUM(K58:K64)</f>
        <v>7995256</v>
      </c>
    </row>
    <row r="58" spans="1:11" ht="12.75">
      <c r="A58" s="189" t="s">
        <v>67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.75">
      <c r="A59" s="189" t="s">
        <v>68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0</v>
      </c>
      <c r="K59" s="13">
        <v>0</v>
      </c>
    </row>
    <row r="60" spans="1:11" ht="12.75">
      <c r="A60" s="189" t="s">
        <v>213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0</v>
      </c>
      <c r="K60" s="13">
        <v>0</v>
      </c>
    </row>
    <row r="61" spans="1:11" ht="12.75">
      <c r="A61" s="189" t="s">
        <v>74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1898888</v>
      </c>
      <c r="K61" s="13">
        <v>7158526</v>
      </c>
    </row>
    <row r="62" spans="1:11" ht="12.75">
      <c r="A62" s="189" t="s">
        <v>75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0</v>
      </c>
      <c r="K62" s="13">
        <v>0</v>
      </c>
    </row>
    <row r="63" spans="1:11" ht="12.75">
      <c r="A63" s="189" t="s">
        <v>76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618891</v>
      </c>
      <c r="K63" s="13">
        <v>836730</v>
      </c>
    </row>
    <row r="64" spans="1:11" ht="12.75">
      <c r="A64" s="189" t="s">
        <v>40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0</v>
      </c>
      <c r="K64" s="13">
        <v>0</v>
      </c>
    </row>
    <row r="65" spans="1:11" ht="12.75">
      <c r="A65" s="189" t="s">
        <v>178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71671808</v>
      </c>
      <c r="K65" s="13">
        <v>38560148</v>
      </c>
    </row>
    <row r="66" spans="1:11" ht="12.75">
      <c r="A66" s="173" t="s">
        <v>47</v>
      </c>
      <c r="B66" s="174"/>
      <c r="C66" s="174"/>
      <c r="D66" s="174"/>
      <c r="E66" s="174"/>
      <c r="F66" s="174"/>
      <c r="G66" s="174"/>
      <c r="H66" s="175"/>
      <c r="I66" s="4">
        <v>59</v>
      </c>
      <c r="J66" s="13">
        <v>0</v>
      </c>
      <c r="K66" s="13">
        <v>0</v>
      </c>
    </row>
    <row r="67" spans="1:11" ht="12.75">
      <c r="A67" s="173" t="s">
        <v>212</v>
      </c>
      <c r="B67" s="174"/>
      <c r="C67" s="174"/>
      <c r="D67" s="174"/>
      <c r="E67" s="174"/>
      <c r="F67" s="174"/>
      <c r="G67" s="174"/>
      <c r="H67" s="175"/>
      <c r="I67" s="4">
        <v>60</v>
      </c>
      <c r="J67" s="12">
        <v>733615789</v>
      </c>
      <c r="K67" s="12">
        <f>K8+K9+K41+K66</f>
        <v>713984947</v>
      </c>
    </row>
    <row r="68" spans="1:11" ht="12.75">
      <c r="A68" s="198" t="s">
        <v>82</v>
      </c>
      <c r="B68" s="199"/>
      <c r="C68" s="199"/>
      <c r="D68" s="199"/>
      <c r="E68" s="199"/>
      <c r="F68" s="199"/>
      <c r="G68" s="199"/>
      <c r="H68" s="200"/>
      <c r="I68" s="5">
        <v>61</v>
      </c>
      <c r="J68" s="14"/>
      <c r="K68" s="14"/>
    </row>
    <row r="69" spans="1:11" ht="12.75">
      <c r="A69" s="181" t="s">
        <v>49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5" t="s">
        <v>165</v>
      </c>
      <c r="B70" s="186"/>
      <c r="C70" s="186"/>
      <c r="D70" s="186"/>
      <c r="E70" s="186"/>
      <c r="F70" s="186"/>
      <c r="G70" s="186"/>
      <c r="H70" s="203"/>
      <c r="I70" s="6">
        <v>62</v>
      </c>
      <c r="J70" s="17">
        <v>410172843</v>
      </c>
      <c r="K70" s="17">
        <f>K71+K72+K73+K79+K80+K83+K86</f>
        <v>336900054</v>
      </c>
    </row>
    <row r="71" spans="1:11" ht="12.75">
      <c r="A71" s="189" t="s">
        <v>121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231845600</v>
      </c>
      <c r="K71" s="13">
        <v>231845600</v>
      </c>
    </row>
    <row r="72" spans="1:11" ht="12.75">
      <c r="A72" s="189" t="s">
        <v>122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14715831</v>
      </c>
      <c r="K72" s="13">
        <v>14715831</v>
      </c>
    </row>
    <row r="73" spans="1:11" ht="12.75">
      <c r="A73" s="189" t="s">
        <v>123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v>24302</v>
      </c>
      <c r="K73" s="12">
        <f>K74+K75-K76+K77+K78</f>
        <v>24302</v>
      </c>
    </row>
    <row r="74" spans="1:11" ht="12.75">
      <c r="A74" s="189" t="s">
        <v>124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13275</v>
      </c>
      <c r="K74" s="13">
        <v>13275</v>
      </c>
    </row>
    <row r="75" spans="1:11" ht="12.75">
      <c r="A75" s="189" t="s">
        <v>125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0</v>
      </c>
      <c r="K75" s="13">
        <v>0</v>
      </c>
    </row>
    <row r="76" spans="1:11" ht="12.75">
      <c r="A76" s="189" t="s">
        <v>113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0</v>
      </c>
      <c r="K76" s="13">
        <v>0</v>
      </c>
    </row>
    <row r="77" spans="1:11" ht="12.75">
      <c r="A77" s="189" t="s">
        <v>114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0</v>
      </c>
      <c r="K77" s="13">
        <v>0</v>
      </c>
    </row>
    <row r="78" spans="1:11" ht="12.75">
      <c r="A78" s="189" t="s">
        <v>115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11027</v>
      </c>
      <c r="K78" s="13">
        <v>11027</v>
      </c>
    </row>
    <row r="79" spans="1:11" ht="12.75">
      <c r="A79" s="189" t="s">
        <v>116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0</v>
      </c>
      <c r="K79" s="13">
        <v>0</v>
      </c>
    </row>
    <row r="80" spans="1:11" ht="12.75">
      <c r="A80" s="189" t="s">
        <v>209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v>5259883</v>
      </c>
      <c r="K80" s="12">
        <f>K81-K82</f>
        <v>36161679</v>
      </c>
    </row>
    <row r="81" spans="1:11" ht="12.75">
      <c r="A81" s="195" t="s">
        <v>142</v>
      </c>
      <c r="B81" s="196"/>
      <c r="C81" s="196"/>
      <c r="D81" s="196"/>
      <c r="E81" s="196"/>
      <c r="F81" s="196"/>
      <c r="G81" s="196"/>
      <c r="H81" s="197"/>
      <c r="I81" s="4">
        <v>73</v>
      </c>
      <c r="J81" s="13">
        <v>5259883</v>
      </c>
      <c r="K81" s="13">
        <v>36161679</v>
      </c>
    </row>
    <row r="82" spans="1:11" ht="12.75">
      <c r="A82" s="195" t="s">
        <v>143</v>
      </c>
      <c r="B82" s="196"/>
      <c r="C82" s="196"/>
      <c r="D82" s="196"/>
      <c r="E82" s="196"/>
      <c r="F82" s="196"/>
      <c r="G82" s="196"/>
      <c r="H82" s="197"/>
      <c r="I82" s="4">
        <v>74</v>
      </c>
      <c r="J82" s="13"/>
      <c r="K82" s="13">
        <v>0</v>
      </c>
    </row>
    <row r="83" spans="1:11" ht="12.75">
      <c r="A83" s="189" t="s">
        <v>210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v>8041000</v>
      </c>
      <c r="K83" s="12">
        <f>K84-K85</f>
        <v>-31153219</v>
      </c>
    </row>
    <row r="84" spans="1:11" ht="12.75">
      <c r="A84" s="195" t="s">
        <v>144</v>
      </c>
      <c r="B84" s="196"/>
      <c r="C84" s="196"/>
      <c r="D84" s="196"/>
      <c r="E84" s="196"/>
      <c r="F84" s="196"/>
      <c r="G84" s="196"/>
      <c r="H84" s="197"/>
      <c r="I84" s="4">
        <v>76</v>
      </c>
      <c r="J84" s="13">
        <v>8041000</v>
      </c>
      <c r="K84" s="13">
        <v>0</v>
      </c>
    </row>
    <row r="85" spans="1:11" ht="12.75">
      <c r="A85" s="195" t="s">
        <v>145</v>
      </c>
      <c r="B85" s="196"/>
      <c r="C85" s="196"/>
      <c r="D85" s="196"/>
      <c r="E85" s="196"/>
      <c r="F85" s="196"/>
      <c r="G85" s="196"/>
      <c r="H85" s="197"/>
      <c r="I85" s="4">
        <v>77</v>
      </c>
      <c r="J85" s="13">
        <v>0</v>
      </c>
      <c r="K85" s="13">
        <v>31153219</v>
      </c>
    </row>
    <row r="86" spans="1:11" ht="12.75">
      <c r="A86" s="189" t="s">
        <v>146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150286227</v>
      </c>
      <c r="K86" s="13">
        <v>85305861</v>
      </c>
    </row>
    <row r="87" spans="1:11" ht="12.75">
      <c r="A87" s="173" t="s">
        <v>13</v>
      </c>
      <c r="B87" s="174"/>
      <c r="C87" s="174"/>
      <c r="D87" s="174"/>
      <c r="E87" s="174"/>
      <c r="F87" s="174"/>
      <c r="G87" s="174"/>
      <c r="H87" s="175"/>
      <c r="I87" s="4">
        <v>79</v>
      </c>
      <c r="J87" s="12">
        <v>5568252</v>
      </c>
      <c r="K87" s="12">
        <f>SUM(K88:K90)</f>
        <v>5819940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0</v>
      </c>
      <c r="K88" s="13">
        <v>0</v>
      </c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.75">
      <c r="A90" s="189" t="s">
        <v>111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5568252</v>
      </c>
      <c r="K90" s="13">
        <v>5819940</v>
      </c>
    </row>
    <row r="91" spans="1:11" ht="12.75">
      <c r="A91" s="173" t="s">
        <v>14</v>
      </c>
      <c r="B91" s="174"/>
      <c r="C91" s="174"/>
      <c r="D91" s="174"/>
      <c r="E91" s="174"/>
      <c r="F91" s="174"/>
      <c r="G91" s="174"/>
      <c r="H91" s="175"/>
      <c r="I91" s="4">
        <v>83</v>
      </c>
      <c r="J91" s="12">
        <v>236648128</v>
      </c>
      <c r="K91" s="12">
        <f>SUM(K92:K100)</f>
        <v>297834697</v>
      </c>
    </row>
    <row r="92" spans="1:11" ht="12.75">
      <c r="A92" s="189" t="s">
        <v>112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.75">
      <c r="A93" s="189" t="s">
        <v>214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7653074</v>
      </c>
      <c r="K93" s="13">
        <v>5396487</v>
      </c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228788528</v>
      </c>
      <c r="K94" s="13">
        <v>292350611</v>
      </c>
    </row>
    <row r="95" spans="1:11" ht="12.75">
      <c r="A95" s="189" t="s">
        <v>215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.75">
      <c r="A96" s="189" t="s">
        <v>216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0</v>
      </c>
      <c r="K96" s="13">
        <v>0</v>
      </c>
    </row>
    <row r="97" spans="1:11" ht="12.75">
      <c r="A97" s="189" t="s">
        <v>217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.75">
      <c r="A98" s="189" t="s">
        <v>85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.75">
      <c r="A99" s="189" t="s">
        <v>83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0</v>
      </c>
      <c r="K99" s="13">
        <v>0</v>
      </c>
    </row>
    <row r="100" spans="1:11" ht="12.75">
      <c r="A100" s="189" t="s">
        <v>84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206526</v>
      </c>
      <c r="K100" s="13">
        <v>87599</v>
      </c>
    </row>
    <row r="101" spans="1:11" ht="12.75">
      <c r="A101" s="173" t="s">
        <v>15</v>
      </c>
      <c r="B101" s="174"/>
      <c r="C101" s="174"/>
      <c r="D101" s="174"/>
      <c r="E101" s="174"/>
      <c r="F101" s="174"/>
      <c r="G101" s="174"/>
      <c r="H101" s="175"/>
      <c r="I101" s="4">
        <v>93</v>
      </c>
      <c r="J101" s="12">
        <v>76056167</v>
      </c>
      <c r="K101" s="12">
        <f>SUM(K102:K113)</f>
        <v>73430256</v>
      </c>
    </row>
    <row r="102" spans="1:11" ht="12.75">
      <c r="A102" s="189" t="s">
        <v>112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0</v>
      </c>
      <c r="K102" s="13">
        <v>0</v>
      </c>
    </row>
    <row r="103" spans="1:11" ht="12.75">
      <c r="A103" s="189" t="s">
        <v>214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6134608</v>
      </c>
      <c r="K103" s="13">
        <v>6368111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46597310</v>
      </c>
      <c r="K104" s="13">
        <v>25306478</v>
      </c>
    </row>
    <row r="105" spans="1:11" ht="12.75">
      <c r="A105" s="189" t="s">
        <v>215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1033854</v>
      </c>
      <c r="K105" s="13">
        <v>1337231</v>
      </c>
    </row>
    <row r="106" spans="1:11" ht="12.75">
      <c r="A106" s="189" t="s">
        <v>216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18564104</v>
      </c>
      <c r="K106" s="13">
        <v>35960719</v>
      </c>
    </row>
    <row r="107" spans="1:11" ht="12.75">
      <c r="A107" s="189" t="s">
        <v>217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.75">
      <c r="A108" s="189" t="s">
        <v>85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106009</v>
      </c>
      <c r="K108" s="13">
        <v>5761</v>
      </c>
    </row>
    <row r="109" spans="1:11" ht="12.75">
      <c r="A109" s="189" t="s">
        <v>86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1908592</v>
      </c>
      <c r="K109" s="13">
        <v>2465676</v>
      </c>
    </row>
    <row r="110" spans="1:11" ht="12.75">
      <c r="A110" s="189" t="s">
        <v>87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1353241</v>
      </c>
      <c r="K110" s="13">
        <v>1692595</v>
      </c>
    </row>
    <row r="111" spans="1:11" ht="12.75">
      <c r="A111" s="189" t="s">
        <v>90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211492</v>
      </c>
      <c r="K111" s="13">
        <v>232969</v>
      </c>
    </row>
    <row r="112" spans="1:11" ht="12.75">
      <c r="A112" s="189" t="s">
        <v>88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.75">
      <c r="A113" s="189" t="s">
        <v>89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146957</v>
      </c>
      <c r="K113" s="13">
        <v>60716</v>
      </c>
    </row>
    <row r="114" spans="1:11" ht="12.75">
      <c r="A114" s="173" t="s">
        <v>1</v>
      </c>
      <c r="B114" s="174"/>
      <c r="C114" s="174"/>
      <c r="D114" s="174"/>
      <c r="E114" s="174"/>
      <c r="F114" s="174"/>
      <c r="G114" s="174"/>
      <c r="H114" s="175"/>
      <c r="I114" s="4">
        <v>106</v>
      </c>
      <c r="J114" s="13">
        <v>5170399</v>
      </c>
      <c r="K114" s="13">
        <v>0</v>
      </c>
    </row>
    <row r="115" spans="1:11" ht="12.75">
      <c r="A115" s="173" t="s">
        <v>19</v>
      </c>
      <c r="B115" s="174"/>
      <c r="C115" s="174"/>
      <c r="D115" s="174"/>
      <c r="E115" s="174"/>
      <c r="F115" s="174"/>
      <c r="G115" s="174"/>
      <c r="H115" s="175"/>
      <c r="I115" s="4">
        <v>107</v>
      </c>
      <c r="J115" s="12">
        <v>733615789</v>
      </c>
      <c r="K115" s="12">
        <f>K70+K87+K91+K101+K114</f>
        <v>713984947</v>
      </c>
    </row>
    <row r="116" spans="1:11" ht="12.75">
      <c r="A116" s="178" t="s">
        <v>48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/>
      <c r="K116" s="14"/>
    </row>
    <row r="117" spans="1:11" ht="12.75">
      <c r="A117" s="181" t="s">
        <v>252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159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3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>
        <v>259886616</v>
      </c>
      <c r="K119" s="13">
        <v>251594193</v>
      </c>
    </row>
    <row r="120" spans="1:11" ht="12.75">
      <c r="A120" s="192" t="s">
        <v>4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4">
        <v>150286227</v>
      </c>
      <c r="K120" s="14">
        <v>85305861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91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8:H8"/>
    <mergeCell ref="A9:H9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0:H10"/>
    <mergeCell ref="A11:H11"/>
    <mergeCell ref="A12:H12"/>
    <mergeCell ref="A13:H13"/>
    <mergeCell ref="A20:H20"/>
    <mergeCell ref="A21:H21"/>
    <mergeCell ref="A22:H22"/>
    <mergeCell ref="A23:H23"/>
    <mergeCell ref="A14:H14"/>
    <mergeCell ref="A15:H15"/>
    <mergeCell ref="A16:H16"/>
    <mergeCell ref="A17:H17"/>
    <mergeCell ref="A38:H38"/>
    <mergeCell ref="A39:H39"/>
    <mergeCell ref="A44:H44"/>
    <mergeCell ref="A45:H45"/>
    <mergeCell ref="A42:H42"/>
    <mergeCell ref="A43:H43"/>
    <mergeCell ref="A24:H24"/>
    <mergeCell ref="A25:H25"/>
    <mergeCell ref="A30:H30"/>
    <mergeCell ref="A31:H31"/>
    <mergeCell ref="A28:H28"/>
    <mergeCell ref="A29:H29"/>
    <mergeCell ref="A32:H32"/>
    <mergeCell ref="A33:H33"/>
    <mergeCell ref="A26:H26"/>
    <mergeCell ref="A27:H27"/>
    <mergeCell ref="A52:H52"/>
    <mergeCell ref="A53:H53"/>
    <mergeCell ref="A34:H34"/>
    <mergeCell ref="A35:H35"/>
    <mergeCell ref="A40:H40"/>
    <mergeCell ref="A41:H41"/>
    <mergeCell ref="A50:H50"/>
    <mergeCell ref="A51:H51"/>
    <mergeCell ref="A36:H36"/>
    <mergeCell ref="A37:H37"/>
    <mergeCell ref="A54:H54"/>
    <mergeCell ref="A55:H55"/>
    <mergeCell ref="A56:H56"/>
    <mergeCell ref="A57:H57"/>
    <mergeCell ref="A46:H46"/>
    <mergeCell ref="A47:H47"/>
    <mergeCell ref="A48:H48"/>
    <mergeCell ref="A49:H49"/>
    <mergeCell ref="A76:H76"/>
    <mergeCell ref="A77:H77"/>
    <mergeCell ref="A62:H62"/>
    <mergeCell ref="A63:H63"/>
    <mergeCell ref="A64:H64"/>
    <mergeCell ref="A65:H65"/>
    <mergeCell ref="A74:H74"/>
    <mergeCell ref="A75:H75"/>
    <mergeCell ref="A68:H68"/>
    <mergeCell ref="A69:K69"/>
    <mergeCell ref="A58:H58"/>
    <mergeCell ref="A59:H59"/>
    <mergeCell ref="A60:H60"/>
    <mergeCell ref="A61:H61"/>
    <mergeCell ref="A66:H66"/>
    <mergeCell ref="A67:H67"/>
    <mergeCell ref="A72:H72"/>
    <mergeCell ref="A73:H73"/>
    <mergeCell ref="A70:H70"/>
    <mergeCell ref="A71:H71"/>
    <mergeCell ref="A86:H86"/>
    <mergeCell ref="A87:H87"/>
    <mergeCell ref="A78:H78"/>
    <mergeCell ref="A79:H79"/>
    <mergeCell ref="A80:H80"/>
    <mergeCell ref="A81:H81"/>
    <mergeCell ref="A84:H84"/>
    <mergeCell ref="A85:H85"/>
    <mergeCell ref="A82:H82"/>
    <mergeCell ref="A83:H83"/>
    <mergeCell ref="A104:H104"/>
    <mergeCell ref="A105:H105"/>
    <mergeCell ref="A88:H88"/>
    <mergeCell ref="A89:H89"/>
    <mergeCell ref="A90:H90"/>
    <mergeCell ref="A91:H91"/>
    <mergeCell ref="A92:H92"/>
    <mergeCell ref="A93:H93"/>
    <mergeCell ref="A98:H98"/>
    <mergeCell ref="A99:H99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112:H112"/>
    <mergeCell ref="A113:H113"/>
    <mergeCell ref="A106:H106"/>
    <mergeCell ref="A107:H107"/>
    <mergeCell ref="A108:H108"/>
    <mergeCell ref="A109:H109"/>
    <mergeCell ref="A110:H110"/>
    <mergeCell ref="A111:H111"/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SheetLayoutView="110" zoomScalePageLayoutView="0" workbookViewId="0" topLeftCell="A43">
      <selection activeCell="A52" sqref="C52:I52"/>
    </sheetView>
  </sheetViews>
  <sheetFormatPr defaultColWidth="9.140625" defaultRowHeight="12.75"/>
  <cols>
    <col min="10" max="10" width="11.00390625" style="0" customWidth="1"/>
    <col min="11" max="11" width="12.7109375" style="0" customWidth="1"/>
  </cols>
  <sheetData>
    <row r="1" spans="1:11" ht="12.75">
      <c r="A1" s="214" t="s">
        <v>132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287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32" t="s">
        <v>288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50</v>
      </c>
      <c r="B5" s="235"/>
      <c r="C5" s="235"/>
      <c r="D5" s="235"/>
      <c r="E5" s="235"/>
      <c r="F5" s="235"/>
      <c r="G5" s="235"/>
      <c r="H5" s="235"/>
      <c r="I5" s="74" t="s">
        <v>253</v>
      </c>
      <c r="J5" s="76" t="s">
        <v>128</v>
      </c>
      <c r="K5" s="76" t="s">
        <v>129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8">
        <v>2</v>
      </c>
      <c r="J6" s="77">
        <v>3</v>
      </c>
      <c r="K6" s="77">
        <v>4</v>
      </c>
    </row>
    <row r="7" spans="1:11" ht="12.75">
      <c r="A7" s="185" t="s">
        <v>20</v>
      </c>
      <c r="B7" s="186"/>
      <c r="C7" s="186"/>
      <c r="D7" s="186"/>
      <c r="E7" s="186"/>
      <c r="F7" s="186"/>
      <c r="G7" s="186"/>
      <c r="H7" s="203"/>
      <c r="I7" s="6">
        <v>111</v>
      </c>
      <c r="J7" s="17">
        <v>240214073</v>
      </c>
      <c r="K7" s="17">
        <v>224324961</v>
      </c>
    </row>
    <row r="8" spans="1:11" ht="12.75">
      <c r="A8" s="173" t="s">
        <v>130</v>
      </c>
      <c r="B8" s="174"/>
      <c r="C8" s="174"/>
      <c r="D8" s="174"/>
      <c r="E8" s="174"/>
      <c r="F8" s="174"/>
      <c r="G8" s="174"/>
      <c r="H8" s="175"/>
      <c r="I8" s="4">
        <v>112</v>
      </c>
      <c r="J8" s="13">
        <v>225691419</v>
      </c>
      <c r="K8" s="13">
        <v>209244812</v>
      </c>
    </row>
    <row r="9" spans="1:11" ht="12.75">
      <c r="A9" s="173" t="s">
        <v>95</v>
      </c>
      <c r="B9" s="174"/>
      <c r="C9" s="174"/>
      <c r="D9" s="174"/>
      <c r="E9" s="174"/>
      <c r="F9" s="174"/>
      <c r="G9" s="174"/>
      <c r="H9" s="175"/>
      <c r="I9" s="4">
        <v>113</v>
      </c>
      <c r="J9" s="13">
        <v>14522654</v>
      </c>
      <c r="K9" s="13">
        <v>15080149</v>
      </c>
    </row>
    <row r="10" spans="1:11" ht="12.75">
      <c r="A10" s="173" t="s">
        <v>7</v>
      </c>
      <c r="B10" s="174"/>
      <c r="C10" s="174"/>
      <c r="D10" s="174"/>
      <c r="E10" s="174"/>
      <c r="F10" s="174"/>
      <c r="G10" s="174"/>
      <c r="H10" s="175"/>
      <c r="I10" s="4">
        <v>114</v>
      </c>
      <c r="J10" s="12">
        <v>226815231</v>
      </c>
      <c r="K10" s="12">
        <v>277835208</v>
      </c>
    </row>
    <row r="11" spans="1:11" ht="12.75">
      <c r="A11" s="173" t="s">
        <v>96</v>
      </c>
      <c r="B11" s="174"/>
      <c r="C11" s="174"/>
      <c r="D11" s="174"/>
      <c r="E11" s="174"/>
      <c r="F11" s="174"/>
      <c r="G11" s="174"/>
      <c r="H11" s="175"/>
      <c r="I11" s="4">
        <v>115</v>
      </c>
      <c r="J11" s="13">
        <v>0</v>
      </c>
      <c r="K11" s="13">
        <v>0</v>
      </c>
    </row>
    <row r="12" spans="1:11" ht="12.75">
      <c r="A12" s="173" t="s">
        <v>16</v>
      </c>
      <c r="B12" s="174"/>
      <c r="C12" s="174"/>
      <c r="D12" s="174"/>
      <c r="E12" s="174"/>
      <c r="F12" s="174"/>
      <c r="G12" s="174"/>
      <c r="H12" s="175"/>
      <c r="I12" s="4">
        <v>116</v>
      </c>
      <c r="J12" s="12">
        <v>93884119</v>
      </c>
      <c r="K12" s="12">
        <v>139873349</v>
      </c>
    </row>
    <row r="13" spans="1:11" ht="12.75">
      <c r="A13" s="189" t="s">
        <v>126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49258188</v>
      </c>
      <c r="K13" s="13">
        <v>90806109</v>
      </c>
    </row>
    <row r="14" spans="1:11" ht="12.75">
      <c r="A14" s="189" t="s">
        <v>127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35390</v>
      </c>
      <c r="K14" s="13">
        <v>34474</v>
      </c>
    </row>
    <row r="15" spans="1:11" ht="12.75">
      <c r="A15" s="189" t="s">
        <v>52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44590541</v>
      </c>
      <c r="K15" s="13">
        <v>49032766</v>
      </c>
    </row>
    <row r="16" spans="1:11" ht="12.75">
      <c r="A16" s="173" t="s">
        <v>17</v>
      </c>
      <c r="B16" s="174"/>
      <c r="C16" s="174"/>
      <c r="D16" s="174"/>
      <c r="E16" s="174"/>
      <c r="F16" s="174"/>
      <c r="G16" s="174"/>
      <c r="H16" s="175"/>
      <c r="I16" s="4">
        <v>120</v>
      </c>
      <c r="J16" s="12">
        <v>52341020</v>
      </c>
      <c r="K16" s="12">
        <v>56805799</v>
      </c>
    </row>
    <row r="17" spans="1:11" ht="12.75">
      <c r="A17" s="189" t="s">
        <v>53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41509882</v>
      </c>
      <c r="K17" s="13">
        <v>46332130</v>
      </c>
    </row>
    <row r="18" spans="1:11" ht="12.75">
      <c r="A18" s="189" t="s">
        <v>54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7103450</v>
      </c>
      <c r="K18" s="13">
        <v>6796368</v>
      </c>
    </row>
    <row r="19" spans="1:11" ht="12.75">
      <c r="A19" s="189" t="s">
        <v>55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3727688</v>
      </c>
      <c r="K19" s="13">
        <v>3677301</v>
      </c>
    </row>
    <row r="20" spans="1:11" ht="12.75">
      <c r="A20" s="173" t="s">
        <v>97</v>
      </c>
      <c r="B20" s="174"/>
      <c r="C20" s="174"/>
      <c r="D20" s="174"/>
      <c r="E20" s="174"/>
      <c r="F20" s="174"/>
      <c r="G20" s="174"/>
      <c r="H20" s="175"/>
      <c r="I20" s="4">
        <v>124</v>
      </c>
      <c r="J20" s="13">
        <v>50107182</v>
      </c>
      <c r="K20" s="13">
        <v>52021251</v>
      </c>
    </row>
    <row r="21" spans="1:11" ht="12.75">
      <c r="A21" s="173" t="s">
        <v>98</v>
      </c>
      <c r="B21" s="174"/>
      <c r="C21" s="174"/>
      <c r="D21" s="174"/>
      <c r="E21" s="174"/>
      <c r="F21" s="174"/>
      <c r="G21" s="174"/>
      <c r="H21" s="175"/>
      <c r="I21" s="4">
        <v>125</v>
      </c>
      <c r="J21" s="13">
        <v>20120309</v>
      </c>
      <c r="K21" s="13">
        <v>24912351</v>
      </c>
    </row>
    <row r="22" spans="1:11" ht="12.75">
      <c r="A22" s="173" t="s">
        <v>18</v>
      </c>
      <c r="B22" s="174"/>
      <c r="C22" s="174"/>
      <c r="D22" s="174"/>
      <c r="E22" s="174"/>
      <c r="F22" s="174"/>
      <c r="G22" s="174"/>
      <c r="H22" s="175"/>
      <c r="I22" s="4">
        <v>126</v>
      </c>
      <c r="J22" s="12">
        <v>0</v>
      </c>
      <c r="K22" s="12">
        <v>0</v>
      </c>
    </row>
    <row r="23" spans="1:11" ht="12.75">
      <c r="A23" s="189" t="s">
        <v>117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</row>
    <row r="24" spans="1:11" ht="12.75">
      <c r="A24" s="189" t="s">
        <v>118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0</v>
      </c>
      <c r="K24" s="13">
        <v>0</v>
      </c>
    </row>
    <row r="25" spans="1:11" ht="12.75">
      <c r="A25" s="173" t="s">
        <v>99</v>
      </c>
      <c r="B25" s="174"/>
      <c r="C25" s="174"/>
      <c r="D25" s="174"/>
      <c r="E25" s="174"/>
      <c r="F25" s="174"/>
      <c r="G25" s="174"/>
      <c r="H25" s="175"/>
      <c r="I25" s="4">
        <v>129</v>
      </c>
      <c r="J25" s="13">
        <v>0</v>
      </c>
      <c r="K25" s="13">
        <v>0</v>
      </c>
    </row>
    <row r="26" spans="1:11" ht="12.75">
      <c r="A26" s="173" t="s">
        <v>41</v>
      </c>
      <c r="B26" s="174"/>
      <c r="C26" s="174"/>
      <c r="D26" s="174"/>
      <c r="E26" s="174"/>
      <c r="F26" s="174"/>
      <c r="G26" s="174"/>
      <c r="H26" s="175"/>
      <c r="I26" s="4">
        <v>130</v>
      </c>
      <c r="J26" s="13">
        <v>10362601</v>
      </c>
      <c r="K26" s="13">
        <v>4222458</v>
      </c>
    </row>
    <row r="27" spans="1:11" ht="12.75">
      <c r="A27" s="173" t="s">
        <v>184</v>
      </c>
      <c r="B27" s="174"/>
      <c r="C27" s="174"/>
      <c r="D27" s="174"/>
      <c r="E27" s="174"/>
      <c r="F27" s="174"/>
      <c r="G27" s="174"/>
      <c r="H27" s="175"/>
      <c r="I27" s="4">
        <v>131</v>
      </c>
      <c r="J27" s="12">
        <v>60658267</v>
      </c>
      <c r="K27" s="12">
        <v>47326625</v>
      </c>
    </row>
    <row r="28" spans="1:11" ht="12.75">
      <c r="A28" s="173" t="s">
        <v>198</v>
      </c>
      <c r="B28" s="174"/>
      <c r="C28" s="174"/>
      <c r="D28" s="174"/>
      <c r="E28" s="174"/>
      <c r="F28" s="174"/>
      <c r="G28" s="174"/>
      <c r="H28" s="175"/>
      <c r="I28" s="4">
        <v>132</v>
      </c>
      <c r="J28" s="13">
        <v>23621378</v>
      </c>
      <c r="K28" s="13">
        <v>10253437</v>
      </c>
    </row>
    <row r="29" spans="1:11" ht="12.75">
      <c r="A29" s="173" t="s">
        <v>133</v>
      </c>
      <c r="B29" s="174"/>
      <c r="C29" s="174"/>
      <c r="D29" s="174"/>
      <c r="E29" s="174"/>
      <c r="F29" s="174"/>
      <c r="G29" s="174"/>
      <c r="H29" s="175"/>
      <c r="I29" s="4">
        <v>133</v>
      </c>
      <c r="J29" s="13">
        <v>37032624</v>
      </c>
      <c r="K29" s="13">
        <v>36767312</v>
      </c>
    </row>
    <row r="30" spans="1:11" ht="12.75">
      <c r="A30" s="173" t="s">
        <v>119</v>
      </c>
      <c r="B30" s="174"/>
      <c r="C30" s="174"/>
      <c r="D30" s="174"/>
      <c r="E30" s="174"/>
      <c r="F30" s="174"/>
      <c r="G30" s="174"/>
      <c r="H30" s="175"/>
      <c r="I30" s="4">
        <v>134</v>
      </c>
      <c r="J30" s="13">
        <v>4265</v>
      </c>
      <c r="K30" s="13">
        <v>19087</v>
      </c>
    </row>
    <row r="31" spans="1:11" ht="12.75">
      <c r="A31" s="173" t="s">
        <v>194</v>
      </c>
      <c r="B31" s="174"/>
      <c r="C31" s="174"/>
      <c r="D31" s="174"/>
      <c r="E31" s="174"/>
      <c r="F31" s="174"/>
      <c r="G31" s="174"/>
      <c r="H31" s="175"/>
      <c r="I31" s="4">
        <v>135</v>
      </c>
      <c r="J31" s="13">
        <v>0</v>
      </c>
      <c r="K31" s="13">
        <v>0</v>
      </c>
    </row>
    <row r="32" spans="1:11" ht="12.75">
      <c r="A32" s="173" t="s">
        <v>120</v>
      </c>
      <c r="B32" s="174"/>
      <c r="C32" s="174"/>
      <c r="D32" s="174"/>
      <c r="E32" s="174"/>
      <c r="F32" s="174"/>
      <c r="G32" s="174"/>
      <c r="H32" s="175"/>
      <c r="I32" s="4">
        <v>136</v>
      </c>
      <c r="J32" s="13">
        <v>0</v>
      </c>
      <c r="K32" s="13">
        <v>286789</v>
      </c>
    </row>
    <row r="33" spans="1:11" ht="12.75">
      <c r="A33" s="173" t="s">
        <v>185</v>
      </c>
      <c r="B33" s="174"/>
      <c r="C33" s="174"/>
      <c r="D33" s="174"/>
      <c r="E33" s="174"/>
      <c r="F33" s="174"/>
      <c r="G33" s="174"/>
      <c r="H33" s="175"/>
      <c r="I33" s="4">
        <v>137</v>
      </c>
      <c r="J33" s="12">
        <v>50250817</v>
      </c>
      <c r="K33" s="12">
        <v>48786858</v>
      </c>
    </row>
    <row r="34" spans="1:11" ht="12.75">
      <c r="A34" s="173" t="s">
        <v>57</v>
      </c>
      <c r="B34" s="174"/>
      <c r="C34" s="174"/>
      <c r="D34" s="174"/>
      <c r="E34" s="174"/>
      <c r="F34" s="174"/>
      <c r="G34" s="174"/>
      <c r="H34" s="175"/>
      <c r="I34" s="4">
        <v>138</v>
      </c>
      <c r="J34" s="13">
        <v>2012066</v>
      </c>
      <c r="K34" s="13">
        <v>0</v>
      </c>
    </row>
    <row r="35" spans="1:11" ht="12.75">
      <c r="A35" s="173" t="s">
        <v>56</v>
      </c>
      <c r="B35" s="174"/>
      <c r="C35" s="174"/>
      <c r="D35" s="174"/>
      <c r="E35" s="174"/>
      <c r="F35" s="174"/>
      <c r="G35" s="174"/>
      <c r="H35" s="175"/>
      <c r="I35" s="4">
        <v>139</v>
      </c>
      <c r="J35" s="13">
        <v>48238751</v>
      </c>
      <c r="K35" s="13">
        <v>48786858</v>
      </c>
    </row>
    <row r="36" spans="1:11" ht="12.75">
      <c r="A36" s="173" t="s">
        <v>195</v>
      </c>
      <c r="B36" s="174"/>
      <c r="C36" s="174"/>
      <c r="D36" s="174"/>
      <c r="E36" s="174"/>
      <c r="F36" s="174"/>
      <c r="G36" s="174"/>
      <c r="H36" s="175"/>
      <c r="I36" s="4">
        <v>140</v>
      </c>
      <c r="J36" s="13">
        <v>0</v>
      </c>
      <c r="K36" s="13">
        <v>0</v>
      </c>
    </row>
    <row r="37" spans="1:11" ht="12.75">
      <c r="A37" s="173" t="s">
        <v>58</v>
      </c>
      <c r="B37" s="174"/>
      <c r="C37" s="174"/>
      <c r="D37" s="174"/>
      <c r="E37" s="174"/>
      <c r="F37" s="174"/>
      <c r="G37" s="174"/>
      <c r="H37" s="175"/>
      <c r="I37" s="4">
        <v>141</v>
      </c>
      <c r="J37" s="13">
        <v>0</v>
      </c>
      <c r="K37" s="13">
        <v>0</v>
      </c>
    </row>
    <row r="38" spans="1:11" ht="12.75">
      <c r="A38" s="173" t="s">
        <v>169</v>
      </c>
      <c r="B38" s="174"/>
      <c r="C38" s="174"/>
      <c r="D38" s="174"/>
      <c r="E38" s="174"/>
      <c r="F38" s="174"/>
      <c r="G38" s="174"/>
      <c r="H38" s="175"/>
      <c r="I38" s="4">
        <v>142</v>
      </c>
      <c r="J38" s="13">
        <v>19206</v>
      </c>
      <c r="K38" s="13">
        <v>0</v>
      </c>
    </row>
    <row r="39" spans="1:11" ht="12.75">
      <c r="A39" s="173" t="s">
        <v>170</v>
      </c>
      <c r="B39" s="174"/>
      <c r="C39" s="174"/>
      <c r="D39" s="174"/>
      <c r="E39" s="174"/>
      <c r="F39" s="174"/>
      <c r="G39" s="174"/>
      <c r="H39" s="175"/>
      <c r="I39" s="4">
        <v>143</v>
      </c>
      <c r="J39" s="13">
        <v>7774234</v>
      </c>
      <c r="K39" s="13">
        <v>10921758</v>
      </c>
    </row>
    <row r="40" spans="1:11" ht="12.75">
      <c r="A40" s="173" t="s">
        <v>196</v>
      </c>
      <c r="B40" s="174"/>
      <c r="C40" s="174"/>
      <c r="D40" s="174"/>
      <c r="E40" s="174"/>
      <c r="F40" s="174"/>
      <c r="G40" s="174"/>
      <c r="H40" s="175"/>
      <c r="I40" s="4">
        <v>144</v>
      </c>
      <c r="J40" s="13">
        <v>0</v>
      </c>
      <c r="K40" s="13">
        <v>0</v>
      </c>
    </row>
    <row r="41" spans="1:11" ht="12.75">
      <c r="A41" s="173" t="s">
        <v>197</v>
      </c>
      <c r="B41" s="174"/>
      <c r="C41" s="174"/>
      <c r="D41" s="174"/>
      <c r="E41" s="174"/>
      <c r="F41" s="174"/>
      <c r="G41" s="174"/>
      <c r="H41" s="175"/>
      <c r="I41" s="4">
        <v>145</v>
      </c>
      <c r="J41" s="13">
        <v>0</v>
      </c>
      <c r="K41" s="13">
        <v>0</v>
      </c>
    </row>
    <row r="42" spans="1:11" ht="12.75">
      <c r="A42" s="173" t="s">
        <v>186</v>
      </c>
      <c r="B42" s="174"/>
      <c r="C42" s="174"/>
      <c r="D42" s="174"/>
      <c r="E42" s="174"/>
      <c r="F42" s="174"/>
      <c r="G42" s="174"/>
      <c r="H42" s="175"/>
      <c r="I42" s="4">
        <v>146</v>
      </c>
      <c r="J42" s="12">
        <v>300891546</v>
      </c>
      <c r="K42" s="12">
        <v>271651586</v>
      </c>
    </row>
    <row r="43" spans="1:11" ht="12.75">
      <c r="A43" s="173" t="s">
        <v>187</v>
      </c>
      <c r="B43" s="174"/>
      <c r="C43" s="174"/>
      <c r="D43" s="174"/>
      <c r="E43" s="174"/>
      <c r="F43" s="174"/>
      <c r="G43" s="174"/>
      <c r="H43" s="175"/>
      <c r="I43" s="4">
        <v>147</v>
      </c>
      <c r="J43" s="12">
        <v>284840282</v>
      </c>
      <c r="K43" s="12">
        <v>337543824</v>
      </c>
    </row>
    <row r="44" spans="1:11" ht="12.75">
      <c r="A44" s="173" t="s">
        <v>207</v>
      </c>
      <c r="B44" s="174"/>
      <c r="C44" s="174"/>
      <c r="D44" s="174"/>
      <c r="E44" s="174"/>
      <c r="F44" s="174"/>
      <c r="G44" s="174"/>
      <c r="H44" s="175"/>
      <c r="I44" s="4">
        <v>148</v>
      </c>
      <c r="J44" s="12">
        <v>16051264</v>
      </c>
      <c r="K44" s="12">
        <v>-65892238</v>
      </c>
    </row>
    <row r="45" spans="1:11" ht="12.75">
      <c r="A45" s="195" t="s">
        <v>189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2">
        <v>16051264</v>
      </c>
      <c r="K45" s="12">
        <v>0</v>
      </c>
    </row>
    <row r="46" spans="1:11" ht="12.75">
      <c r="A46" s="195" t="s">
        <v>190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2">
        <v>0</v>
      </c>
      <c r="K46" s="12">
        <v>65892238</v>
      </c>
    </row>
    <row r="47" spans="1:11" ht="12.75">
      <c r="A47" s="173" t="s">
        <v>188</v>
      </c>
      <c r="B47" s="174"/>
      <c r="C47" s="174"/>
      <c r="D47" s="174"/>
      <c r="E47" s="174"/>
      <c r="F47" s="174"/>
      <c r="G47" s="174"/>
      <c r="H47" s="175"/>
      <c r="I47" s="4">
        <v>151</v>
      </c>
      <c r="J47" s="13">
        <v>435389</v>
      </c>
      <c r="K47" s="13">
        <v>246609</v>
      </c>
    </row>
    <row r="48" spans="1:11" ht="12.75">
      <c r="A48" s="173" t="s">
        <v>208</v>
      </c>
      <c r="B48" s="174"/>
      <c r="C48" s="174"/>
      <c r="D48" s="174"/>
      <c r="E48" s="174"/>
      <c r="F48" s="174"/>
      <c r="G48" s="174"/>
      <c r="H48" s="175"/>
      <c r="I48" s="4">
        <v>152</v>
      </c>
      <c r="J48" s="12">
        <v>15615875</v>
      </c>
      <c r="K48" s="12">
        <v>-66138847</v>
      </c>
    </row>
    <row r="49" spans="1:11" ht="12.75">
      <c r="A49" s="195" t="s">
        <v>166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2">
        <v>15615875</v>
      </c>
      <c r="K49" s="12">
        <v>0</v>
      </c>
    </row>
    <row r="50" spans="1:11" ht="12.75">
      <c r="A50" s="229" t="s">
        <v>191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6">
        <v>0</v>
      </c>
      <c r="K50" s="16">
        <v>-66138847</v>
      </c>
    </row>
    <row r="51" spans="1:11" ht="12.75">
      <c r="A51" s="181" t="s">
        <v>104</v>
      </c>
      <c r="B51" s="182"/>
      <c r="C51" s="182"/>
      <c r="D51" s="182"/>
      <c r="E51" s="182"/>
      <c r="F51" s="182"/>
      <c r="G51" s="182"/>
      <c r="H51" s="182"/>
      <c r="I51" s="227"/>
      <c r="J51" s="227"/>
      <c r="K51" s="228"/>
    </row>
    <row r="52" spans="1:11" ht="12.75">
      <c r="A52" s="185" t="s">
        <v>160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1" t="s">
        <v>205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>
        <v>8041000</v>
      </c>
      <c r="K53" s="13">
        <v>-31153219</v>
      </c>
    </row>
    <row r="54" spans="1:11" ht="12.75">
      <c r="A54" s="221" t="s">
        <v>206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>
        <v>7574875</v>
      </c>
      <c r="K54" s="14">
        <v>-34985628</v>
      </c>
    </row>
    <row r="55" spans="1:11" ht="12.75">
      <c r="A55" s="181" t="s">
        <v>163</v>
      </c>
      <c r="B55" s="182"/>
      <c r="C55" s="182"/>
      <c r="D55" s="182"/>
      <c r="E55" s="182"/>
      <c r="F55" s="182"/>
      <c r="G55" s="182"/>
      <c r="H55" s="182"/>
      <c r="I55" s="227"/>
      <c r="J55" s="227"/>
      <c r="K55" s="228"/>
    </row>
    <row r="56" spans="1:11" ht="12.75">
      <c r="A56" s="185" t="s">
        <v>175</v>
      </c>
      <c r="B56" s="186"/>
      <c r="C56" s="186"/>
      <c r="D56" s="186"/>
      <c r="E56" s="186"/>
      <c r="F56" s="186"/>
      <c r="G56" s="186"/>
      <c r="H56" s="203"/>
      <c r="I56" s="18">
        <v>157</v>
      </c>
      <c r="J56" s="11">
        <v>15615875</v>
      </c>
      <c r="K56" s="11">
        <v>-66138847</v>
      </c>
    </row>
    <row r="57" spans="1:11" ht="12.75">
      <c r="A57" s="173" t="s">
        <v>192</v>
      </c>
      <c r="B57" s="174"/>
      <c r="C57" s="174"/>
      <c r="D57" s="174"/>
      <c r="E57" s="174"/>
      <c r="F57" s="174"/>
      <c r="G57" s="174"/>
      <c r="H57" s="175"/>
      <c r="I57" s="4">
        <v>158</v>
      </c>
      <c r="J57" s="12">
        <v>15421358</v>
      </c>
      <c r="K57" s="12">
        <f>SUM(K58:K64)</f>
        <v>10360368</v>
      </c>
    </row>
    <row r="58" spans="1:11" ht="12.75">
      <c r="A58" s="173" t="s">
        <v>199</v>
      </c>
      <c r="B58" s="174"/>
      <c r="C58" s="174"/>
      <c r="D58" s="174"/>
      <c r="E58" s="174"/>
      <c r="F58" s="174"/>
      <c r="G58" s="174"/>
      <c r="H58" s="175"/>
      <c r="I58" s="4">
        <v>159</v>
      </c>
      <c r="J58" s="13">
        <v>14734258</v>
      </c>
      <c r="K58" s="13">
        <v>10592993</v>
      </c>
    </row>
    <row r="59" spans="1:11" ht="12.75">
      <c r="A59" s="173" t="s">
        <v>200</v>
      </c>
      <c r="B59" s="174"/>
      <c r="C59" s="174"/>
      <c r="D59" s="174"/>
      <c r="E59" s="174"/>
      <c r="F59" s="174"/>
      <c r="G59" s="174"/>
      <c r="H59" s="175"/>
      <c r="I59" s="4">
        <v>160</v>
      </c>
      <c r="J59" s="13">
        <v>0</v>
      </c>
      <c r="K59" s="13">
        <v>0</v>
      </c>
    </row>
    <row r="60" spans="1:11" ht="12.75">
      <c r="A60" s="173" t="s">
        <v>39</v>
      </c>
      <c r="B60" s="174"/>
      <c r="C60" s="174"/>
      <c r="D60" s="174"/>
      <c r="E60" s="174"/>
      <c r="F60" s="174"/>
      <c r="G60" s="174"/>
      <c r="H60" s="175"/>
      <c r="I60" s="4">
        <v>161</v>
      </c>
      <c r="J60" s="13">
        <v>17913</v>
      </c>
      <c r="K60" s="13">
        <v>-232625</v>
      </c>
    </row>
    <row r="61" spans="1:11" ht="12.75">
      <c r="A61" s="173" t="s">
        <v>201</v>
      </c>
      <c r="B61" s="174"/>
      <c r="C61" s="174"/>
      <c r="D61" s="174"/>
      <c r="E61" s="174"/>
      <c r="F61" s="174"/>
      <c r="G61" s="174"/>
      <c r="H61" s="175"/>
      <c r="I61" s="4">
        <v>162</v>
      </c>
      <c r="J61" s="13">
        <v>0</v>
      </c>
      <c r="K61" s="13">
        <v>0</v>
      </c>
    </row>
    <row r="62" spans="1:11" ht="12.75">
      <c r="A62" s="173" t="s">
        <v>202</v>
      </c>
      <c r="B62" s="174"/>
      <c r="C62" s="174"/>
      <c r="D62" s="174"/>
      <c r="E62" s="174"/>
      <c r="F62" s="174"/>
      <c r="G62" s="174"/>
      <c r="H62" s="175"/>
      <c r="I62" s="4">
        <v>163</v>
      </c>
      <c r="J62" s="13">
        <v>0</v>
      </c>
      <c r="K62" s="13">
        <v>0</v>
      </c>
    </row>
    <row r="63" spans="1:11" ht="12.75">
      <c r="A63" s="173" t="s">
        <v>203</v>
      </c>
      <c r="B63" s="174"/>
      <c r="C63" s="174"/>
      <c r="D63" s="174"/>
      <c r="E63" s="174"/>
      <c r="F63" s="174"/>
      <c r="G63" s="174"/>
      <c r="H63" s="175"/>
      <c r="I63" s="4">
        <v>164</v>
      </c>
      <c r="J63" s="13">
        <v>669187</v>
      </c>
      <c r="K63" s="13">
        <v>0</v>
      </c>
    </row>
    <row r="64" spans="1:11" ht="12.75">
      <c r="A64" s="173" t="s">
        <v>204</v>
      </c>
      <c r="B64" s="174"/>
      <c r="C64" s="174"/>
      <c r="D64" s="174"/>
      <c r="E64" s="174"/>
      <c r="F64" s="174"/>
      <c r="G64" s="174"/>
      <c r="H64" s="175"/>
      <c r="I64" s="4">
        <v>165</v>
      </c>
      <c r="J64" s="13">
        <v>0</v>
      </c>
      <c r="K64" s="13">
        <v>0</v>
      </c>
    </row>
    <row r="65" spans="1:11" ht="12.75">
      <c r="A65" s="173" t="s">
        <v>193</v>
      </c>
      <c r="B65" s="174"/>
      <c r="C65" s="174"/>
      <c r="D65" s="174"/>
      <c r="E65" s="174"/>
      <c r="F65" s="174"/>
      <c r="G65" s="174"/>
      <c r="H65" s="175"/>
      <c r="I65" s="4">
        <v>166</v>
      </c>
      <c r="J65" s="13">
        <v>3084272</v>
      </c>
      <c r="K65" s="13">
        <v>2072074</v>
      </c>
    </row>
    <row r="66" spans="1:11" ht="12.75">
      <c r="A66" s="173" t="s">
        <v>167</v>
      </c>
      <c r="B66" s="174"/>
      <c r="C66" s="174"/>
      <c r="D66" s="174"/>
      <c r="E66" s="174"/>
      <c r="F66" s="174"/>
      <c r="G66" s="174"/>
      <c r="H66" s="175"/>
      <c r="I66" s="4">
        <v>167</v>
      </c>
      <c r="J66" s="12">
        <v>12337086</v>
      </c>
      <c r="K66" s="12">
        <f>K57-K65</f>
        <v>8288294</v>
      </c>
    </row>
    <row r="67" spans="1:11" ht="12.75">
      <c r="A67" s="173" t="s">
        <v>168</v>
      </c>
      <c r="B67" s="174"/>
      <c r="C67" s="174"/>
      <c r="D67" s="174"/>
      <c r="E67" s="174"/>
      <c r="F67" s="174"/>
      <c r="G67" s="174"/>
      <c r="H67" s="175"/>
      <c r="I67" s="4">
        <v>168</v>
      </c>
      <c r="J67" s="16">
        <v>27952961</v>
      </c>
      <c r="K67" s="16">
        <f>K56+K66</f>
        <v>-57850553</v>
      </c>
    </row>
    <row r="68" spans="1:11" ht="12.75">
      <c r="A68" s="181" t="s">
        <v>162</v>
      </c>
      <c r="B68" s="182"/>
      <c r="C68" s="182"/>
      <c r="D68" s="182"/>
      <c r="E68" s="182"/>
      <c r="F68" s="182"/>
      <c r="G68" s="182"/>
      <c r="H68" s="182"/>
      <c r="I68" s="227"/>
      <c r="J68" s="227"/>
      <c r="K68" s="228"/>
    </row>
    <row r="69" spans="1:11" ht="12.75">
      <c r="A69" s="185" t="s">
        <v>161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1" t="s">
        <v>205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>
        <v>20378086</v>
      </c>
      <c r="K70" s="13">
        <v>-22864925</v>
      </c>
    </row>
    <row r="71" spans="1:11" ht="12.75">
      <c r="A71" s="224" t="s">
        <v>206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4">
        <v>7574875</v>
      </c>
      <c r="K71" s="14">
        <v>-34985628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10" zoomScalePageLayoutView="0" workbookViewId="0" topLeftCell="A24">
      <selection activeCell="A52" sqref="C52:I52"/>
    </sheetView>
  </sheetViews>
  <sheetFormatPr defaultColWidth="9.140625" defaultRowHeight="12.75"/>
  <cols>
    <col min="10" max="10" width="10.57421875" style="0" customWidth="1"/>
    <col min="11" max="11" width="9.421875" style="0" bestFit="1" customWidth="1"/>
  </cols>
  <sheetData>
    <row r="1" spans="1:11" ht="12.75">
      <c r="A1" s="242" t="s">
        <v>140</v>
      </c>
      <c r="B1" s="243"/>
      <c r="C1" s="243"/>
      <c r="D1" s="243"/>
      <c r="E1" s="243"/>
      <c r="F1" s="243"/>
      <c r="G1" s="243"/>
      <c r="H1" s="243"/>
      <c r="I1" s="243"/>
      <c r="J1" s="244"/>
      <c r="K1" s="216"/>
    </row>
    <row r="2" spans="1:11" ht="12.75">
      <c r="A2" s="246" t="s">
        <v>326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8" t="s">
        <v>327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40" t="s">
        <v>50</v>
      </c>
      <c r="B5" s="240"/>
      <c r="C5" s="240"/>
      <c r="D5" s="240"/>
      <c r="E5" s="240"/>
      <c r="F5" s="240"/>
      <c r="G5" s="240"/>
      <c r="H5" s="240"/>
      <c r="I5" s="83" t="s">
        <v>253</v>
      </c>
      <c r="J5" s="84" t="s">
        <v>128</v>
      </c>
      <c r="K5" s="84" t="s">
        <v>129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85">
        <v>2</v>
      </c>
      <c r="J6" s="86" t="s">
        <v>256</v>
      </c>
      <c r="K6" s="86" t="s">
        <v>257</v>
      </c>
    </row>
    <row r="7" spans="1:11" ht="12.75">
      <c r="A7" s="236" t="s">
        <v>134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9" t="s">
        <v>34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16051264</v>
      </c>
      <c r="K8" s="13">
        <v>-65892238</v>
      </c>
    </row>
    <row r="9" spans="1:11" ht="12.75">
      <c r="A9" s="189" t="s">
        <v>35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50107182</v>
      </c>
      <c r="K9" s="13">
        <v>52021251</v>
      </c>
    </row>
    <row r="10" spans="1:11" ht="12.75">
      <c r="A10" s="189" t="s">
        <v>36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2007991</v>
      </c>
      <c r="K10" s="13">
        <v>18431418</v>
      </c>
    </row>
    <row r="11" spans="1:11" ht="12.75">
      <c r="A11" s="189" t="s">
        <v>37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140460</v>
      </c>
      <c r="K11" s="13">
        <v>1544619</v>
      </c>
    </row>
    <row r="12" spans="1:11" ht="12.75">
      <c r="A12" s="189" t="s">
        <v>38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>
        <v>330255</v>
      </c>
      <c r="K12" s="13">
        <v>501137</v>
      </c>
    </row>
    <row r="13" spans="1:11" ht="12.75">
      <c r="A13" s="189" t="s">
        <v>42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36304148</v>
      </c>
      <c r="K13" s="13">
        <v>48143124</v>
      </c>
    </row>
    <row r="14" spans="1:11" ht="12.75">
      <c r="A14" s="173" t="s">
        <v>135</v>
      </c>
      <c r="B14" s="174"/>
      <c r="C14" s="174"/>
      <c r="D14" s="174"/>
      <c r="E14" s="174"/>
      <c r="F14" s="174"/>
      <c r="G14" s="174"/>
      <c r="H14" s="174"/>
      <c r="I14" s="4">
        <v>7</v>
      </c>
      <c r="J14" s="9">
        <f>SUM(J8:J13)</f>
        <v>104941300</v>
      </c>
      <c r="K14" s="12">
        <f>SUM(K8:K13)</f>
        <v>54749311</v>
      </c>
    </row>
    <row r="15" spans="1:11" ht="12.75">
      <c r="A15" s="189" t="s">
        <v>43</v>
      </c>
      <c r="B15" s="190"/>
      <c r="C15" s="190"/>
      <c r="D15" s="190"/>
      <c r="E15" s="190"/>
      <c r="F15" s="190"/>
      <c r="G15" s="190"/>
      <c r="H15" s="190"/>
      <c r="I15" s="4">
        <v>8</v>
      </c>
      <c r="J15" s="8">
        <v>2965297</v>
      </c>
      <c r="K15" s="13">
        <v>0</v>
      </c>
    </row>
    <row r="16" spans="1:11" ht="12.75">
      <c r="A16" s="189" t="s">
        <v>44</v>
      </c>
      <c r="B16" s="190"/>
      <c r="C16" s="190"/>
      <c r="D16" s="190"/>
      <c r="E16" s="190"/>
      <c r="F16" s="190"/>
      <c r="G16" s="190"/>
      <c r="H16" s="190"/>
      <c r="I16" s="4">
        <v>9</v>
      </c>
      <c r="J16" s="8">
        <v>12948769</v>
      </c>
      <c r="K16" s="13">
        <v>0</v>
      </c>
    </row>
    <row r="17" spans="1:11" ht="12.75">
      <c r="A17" s="189" t="s">
        <v>45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146487</v>
      </c>
      <c r="K17" s="13">
        <v>0</v>
      </c>
    </row>
    <row r="18" spans="1:11" ht="12.75">
      <c r="A18" s="189" t="s">
        <v>46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52446682</v>
      </c>
      <c r="K18" s="13">
        <v>90283612</v>
      </c>
    </row>
    <row r="19" spans="1:11" ht="12.75">
      <c r="A19" s="173" t="s">
        <v>136</v>
      </c>
      <c r="B19" s="174"/>
      <c r="C19" s="174"/>
      <c r="D19" s="174"/>
      <c r="E19" s="174"/>
      <c r="F19" s="174"/>
      <c r="G19" s="174"/>
      <c r="H19" s="174"/>
      <c r="I19" s="4">
        <v>12</v>
      </c>
      <c r="J19" s="9">
        <f>SUM(J15:J18)</f>
        <v>68507235</v>
      </c>
      <c r="K19" s="12">
        <f>SUM(K15:K18)</f>
        <v>90283612</v>
      </c>
    </row>
    <row r="20" spans="1:11" ht="12.75">
      <c r="A20" s="173" t="s">
        <v>30</v>
      </c>
      <c r="B20" s="174"/>
      <c r="C20" s="174"/>
      <c r="D20" s="174"/>
      <c r="E20" s="174"/>
      <c r="F20" s="174"/>
      <c r="G20" s="174"/>
      <c r="H20" s="174"/>
      <c r="I20" s="4">
        <v>13</v>
      </c>
      <c r="J20" s="9">
        <f>IF(J14&gt;J19,J14-J19,0)</f>
        <v>36434065</v>
      </c>
      <c r="K20" s="12">
        <f>IF(K14&gt;K19,K14-K19,0)</f>
        <v>0</v>
      </c>
    </row>
    <row r="21" spans="1:11" ht="12.75">
      <c r="A21" s="173" t="s">
        <v>31</v>
      </c>
      <c r="B21" s="174"/>
      <c r="C21" s="174"/>
      <c r="D21" s="174"/>
      <c r="E21" s="174"/>
      <c r="F21" s="174"/>
      <c r="G21" s="174"/>
      <c r="H21" s="174"/>
      <c r="I21" s="4">
        <v>14</v>
      </c>
      <c r="J21" s="9">
        <f>IF(J19&gt;J14,J19-J14,0)</f>
        <v>0</v>
      </c>
      <c r="K21" s="12">
        <f>IF(K19&gt;K14,K19-K14,0)</f>
        <v>35534301</v>
      </c>
    </row>
    <row r="22" spans="1:11" ht="12.75">
      <c r="A22" s="236" t="s">
        <v>137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>
      <c r="A23" s="189" t="s">
        <v>151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9105883</v>
      </c>
      <c r="K23" s="13">
        <v>39430094</v>
      </c>
    </row>
    <row r="24" spans="1:11" ht="12.75">
      <c r="A24" s="189" t="s">
        <v>152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27450</v>
      </c>
      <c r="K24" s="13">
        <v>0</v>
      </c>
    </row>
    <row r="25" spans="1:11" ht="12.75">
      <c r="A25" s="189" t="s">
        <v>153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1187279</v>
      </c>
      <c r="K25" s="13">
        <v>0</v>
      </c>
    </row>
    <row r="26" spans="1:11" ht="12.75">
      <c r="A26" s="189" t="s">
        <v>154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30403</v>
      </c>
      <c r="K26" s="13">
        <v>0</v>
      </c>
    </row>
    <row r="27" spans="1:11" ht="12.75">
      <c r="A27" s="189" t="s">
        <v>155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327083</v>
      </c>
      <c r="K27" s="13">
        <v>0</v>
      </c>
    </row>
    <row r="28" spans="1:11" ht="12.75">
      <c r="A28" s="173" t="s">
        <v>141</v>
      </c>
      <c r="B28" s="174"/>
      <c r="C28" s="174"/>
      <c r="D28" s="174"/>
      <c r="E28" s="174"/>
      <c r="F28" s="174"/>
      <c r="G28" s="174"/>
      <c r="H28" s="174"/>
      <c r="I28" s="4">
        <v>20</v>
      </c>
      <c r="J28" s="9">
        <f>SUM(J23:J27)</f>
        <v>10678098</v>
      </c>
      <c r="K28" s="12">
        <f>SUM(K23:K27)</f>
        <v>39430094</v>
      </c>
    </row>
    <row r="29" spans="1:11" ht="12.75">
      <c r="A29" s="189" t="s">
        <v>105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>
        <v>103474681</v>
      </c>
      <c r="K29" s="13">
        <v>91278982</v>
      </c>
    </row>
    <row r="30" spans="1:11" ht="12.75">
      <c r="A30" s="189" t="s">
        <v>106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0</v>
      </c>
      <c r="K30" s="13">
        <v>0</v>
      </c>
    </row>
    <row r="31" spans="1:11" ht="12.75">
      <c r="A31" s="189" t="s">
        <v>10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11119167</v>
      </c>
      <c r="K31" s="13">
        <v>0</v>
      </c>
    </row>
    <row r="32" spans="1:11" ht="12.75">
      <c r="A32" s="173" t="s">
        <v>2</v>
      </c>
      <c r="B32" s="174"/>
      <c r="C32" s="174"/>
      <c r="D32" s="174"/>
      <c r="E32" s="174"/>
      <c r="F32" s="174"/>
      <c r="G32" s="174"/>
      <c r="H32" s="174"/>
      <c r="I32" s="4">
        <v>24</v>
      </c>
      <c r="J32" s="9">
        <f>SUM(J29:J31)</f>
        <v>114593848</v>
      </c>
      <c r="K32" s="12">
        <f>SUM(K29:K31)</f>
        <v>91278982</v>
      </c>
    </row>
    <row r="33" spans="1:11" ht="12.75">
      <c r="A33" s="173" t="s">
        <v>32</v>
      </c>
      <c r="B33" s="174"/>
      <c r="C33" s="174"/>
      <c r="D33" s="174"/>
      <c r="E33" s="174"/>
      <c r="F33" s="174"/>
      <c r="G33" s="174"/>
      <c r="H33" s="17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3" t="s">
        <v>33</v>
      </c>
      <c r="B34" s="174"/>
      <c r="C34" s="174"/>
      <c r="D34" s="174"/>
      <c r="E34" s="174"/>
      <c r="F34" s="174"/>
      <c r="G34" s="174"/>
      <c r="H34" s="174"/>
      <c r="I34" s="4">
        <v>26</v>
      </c>
      <c r="J34" s="9">
        <f>IF(J32&gt;J28,J32-J28,0)</f>
        <v>103915750</v>
      </c>
      <c r="K34" s="12">
        <f>IF(K32&gt;K28,K32-K28,0)</f>
        <v>51848888</v>
      </c>
    </row>
    <row r="35" spans="1:11" ht="12.75">
      <c r="A35" s="236" t="s">
        <v>138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>
      <c r="A36" s="189" t="s">
        <v>147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</row>
    <row r="37" spans="1:11" ht="12.75">
      <c r="A37" s="189" t="s">
        <v>23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81395166</v>
      </c>
      <c r="K37" s="13">
        <v>85873662</v>
      </c>
    </row>
    <row r="38" spans="1:11" ht="12.75">
      <c r="A38" s="189" t="s">
        <v>24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0</v>
      </c>
      <c r="K38" s="13">
        <v>0</v>
      </c>
    </row>
    <row r="39" spans="1:11" ht="12.75">
      <c r="A39" s="173" t="s">
        <v>59</v>
      </c>
      <c r="B39" s="174"/>
      <c r="C39" s="174"/>
      <c r="D39" s="174"/>
      <c r="E39" s="174"/>
      <c r="F39" s="174"/>
      <c r="G39" s="174"/>
      <c r="H39" s="174"/>
      <c r="I39" s="4">
        <v>30</v>
      </c>
      <c r="J39" s="9">
        <f>SUM(J36:J38)</f>
        <v>81395166</v>
      </c>
      <c r="K39" s="12">
        <f>SUM(K36:K38)</f>
        <v>85873662</v>
      </c>
    </row>
    <row r="40" spans="1:11" ht="12.75">
      <c r="A40" s="189" t="s">
        <v>25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62892124</v>
      </c>
      <c r="K40" s="13">
        <v>31602133</v>
      </c>
    </row>
    <row r="41" spans="1:11" ht="12.75">
      <c r="A41" s="189" t="s">
        <v>26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0</v>
      </c>
      <c r="K41" s="13">
        <v>0</v>
      </c>
    </row>
    <row r="42" spans="1:11" ht="12.75">
      <c r="A42" s="189" t="s">
        <v>27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284223</v>
      </c>
      <c r="K42" s="13">
        <v>0</v>
      </c>
    </row>
    <row r="43" spans="1:11" ht="12.75">
      <c r="A43" s="189" t="s">
        <v>28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</row>
    <row r="44" spans="1:11" ht="12.75">
      <c r="A44" s="189" t="s">
        <v>29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4169364</v>
      </c>
      <c r="K44" s="13">
        <v>0</v>
      </c>
    </row>
    <row r="45" spans="1:11" ht="12.75">
      <c r="A45" s="173" t="s">
        <v>60</v>
      </c>
      <c r="B45" s="174"/>
      <c r="C45" s="174"/>
      <c r="D45" s="174"/>
      <c r="E45" s="174"/>
      <c r="F45" s="174"/>
      <c r="G45" s="174"/>
      <c r="H45" s="174"/>
      <c r="I45" s="4">
        <v>36</v>
      </c>
      <c r="J45" s="9">
        <f>SUM(J40:J44)</f>
        <v>67345711</v>
      </c>
      <c r="K45" s="12">
        <f>SUM(K40:K44)</f>
        <v>31602133</v>
      </c>
    </row>
    <row r="46" spans="1:11" ht="12.75">
      <c r="A46" s="173" t="s">
        <v>11</v>
      </c>
      <c r="B46" s="174"/>
      <c r="C46" s="174"/>
      <c r="D46" s="174"/>
      <c r="E46" s="174"/>
      <c r="F46" s="174"/>
      <c r="G46" s="174"/>
      <c r="H46" s="174"/>
      <c r="I46" s="4">
        <v>37</v>
      </c>
      <c r="J46" s="9">
        <f>IF(J39&gt;J45,J39-J45,0)</f>
        <v>14049455</v>
      </c>
      <c r="K46" s="12">
        <f>IF(K39&gt;K45,K39-K45,0)</f>
        <v>54271529</v>
      </c>
    </row>
    <row r="47" spans="1:11" ht="12.75">
      <c r="A47" s="173" t="s">
        <v>12</v>
      </c>
      <c r="B47" s="174"/>
      <c r="C47" s="174"/>
      <c r="D47" s="174"/>
      <c r="E47" s="174"/>
      <c r="F47" s="174"/>
      <c r="G47" s="174"/>
      <c r="H47" s="17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9" t="s">
        <v>61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9" t="s">
        <v>62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53432230</v>
      </c>
      <c r="K49" s="12">
        <f>IF(K21-K20+K34-K33+K47-K46&gt;0,K21-K20+K34-K33+K47-K46,0)</f>
        <v>33111660</v>
      </c>
    </row>
    <row r="50" spans="1:11" ht="12.75">
      <c r="A50" s="189" t="s">
        <v>139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125104038</v>
      </c>
      <c r="K50" s="13">
        <v>71671808</v>
      </c>
    </row>
    <row r="51" spans="1:11" ht="12.75">
      <c r="A51" s="189" t="s">
        <v>148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v>0</v>
      </c>
      <c r="K51" s="13">
        <v>0</v>
      </c>
    </row>
    <row r="52" spans="1:11" ht="12.75">
      <c r="A52" s="189" t="s">
        <v>149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53432230</v>
      </c>
      <c r="K52" s="13">
        <v>33111660</v>
      </c>
    </row>
    <row r="53" spans="1:11" ht="12.75">
      <c r="A53" s="192" t="s">
        <v>150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71671808</v>
      </c>
      <c r="K53" s="16">
        <f>K50+K51-K52</f>
        <v>38560148</v>
      </c>
    </row>
  </sheetData>
  <sheetProtection/>
  <mergeCells count="53">
    <mergeCell ref="A15:H15"/>
    <mergeCell ref="A16:H16"/>
    <mergeCell ref="A11:H11"/>
    <mergeCell ref="A12:H12"/>
    <mergeCell ref="A13:H13"/>
    <mergeCell ref="A14:H14"/>
    <mergeCell ref="A1:J1"/>
    <mergeCell ref="K1:K2"/>
    <mergeCell ref="A2:J2"/>
    <mergeCell ref="A4:K4"/>
    <mergeCell ref="A23:H23"/>
    <mergeCell ref="A24:H24"/>
    <mergeCell ref="A5:H5"/>
    <mergeCell ref="A6:H6"/>
    <mergeCell ref="A9:H9"/>
    <mergeCell ref="A10:H10"/>
    <mergeCell ref="A7:K7"/>
    <mergeCell ref="A8:H8"/>
    <mergeCell ref="A17:H17"/>
    <mergeCell ref="A18:H18"/>
    <mergeCell ref="A19:H19"/>
    <mergeCell ref="A20:H20"/>
    <mergeCell ref="A21:H21"/>
    <mergeCell ref="A22:K22"/>
    <mergeCell ref="A35:K35"/>
    <mergeCell ref="A36:H36"/>
    <mergeCell ref="A29:H29"/>
    <mergeCell ref="A30:H30"/>
    <mergeCell ref="A31:H31"/>
    <mergeCell ref="A32:H32"/>
    <mergeCell ref="A25:H25"/>
    <mergeCell ref="A26:H26"/>
    <mergeCell ref="A33:H33"/>
    <mergeCell ref="A34:H34"/>
    <mergeCell ref="A27:H27"/>
    <mergeCell ref="A28:H28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48:H48"/>
    <mergeCell ref="A45:H45"/>
    <mergeCell ref="A53:H53"/>
    <mergeCell ref="A49:H49"/>
    <mergeCell ref="A50:H50"/>
    <mergeCell ref="A51:H51"/>
    <mergeCell ref="A52:H52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A52" sqref="C52:I52"/>
    </sheetView>
  </sheetViews>
  <sheetFormatPr defaultColWidth="9.140625" defaultRowHeight="12.75"/>
  <cols>
    <col min="1" max="4" width="9.140625" style="92" customWidth="1"/>
    <col min="5" max="5" width="10.28125" style="92" bestFit="1" customWidth="1"/>
    <col min="6" max="9" width="9.140625" style="92" customWidth="1"/>
    <col min="10" max="11" width="9.8515625" style="92" bestFit="1" customWidth="1"/>
    <col min="12" max="16384" width="9.140625" style="92" customWidth="1"/>
  </cols>
  <sheetData>
    <row r="1" spans="1:12" ht="12.75">
      <c r="A1" s="266" t="s">
        <v>254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1"/>
    </row>
    <row r="2" spans="1:12" ht="15.75">
      <c r="A2" s="89"/>
      <c r="B2" s="90"/>
      <c r="C2" s="253" t="s">
        <v>255</v>
      </c>
      <c r="D2" s="253"/>
      <c r="E2" s="94">
        <v>40544</v>
      </c>
      <c r="F2" s="93" t="s">
        <v>221</v>
      </c>
      <c r="G2" s="254">
        <v>40908</v>
      </c>
      <c r="H2" s="255"/>
      <c r="I2" s="90"/>
      <c r="J2" s="90"/>
      <c r="K2" s="90"/>
      <c r="L2" s="95"/>
    </row>
    <row r="3" spans="1:11" ht="24" thickBot="1">
      <c r="A3" s="256" t="s">
        <v>50</v>
      </c>
      <c r="B3" s="256"/>
      <c r="C3" s="256"/>
      <c r="D3" s="256"/>
      <c r="E3" s="256"/>
      <c r="F3" s="256"/>
      <c r="G3" s="256"/>
      <c r="H3" s="256"/>
      <c r="I3" s="96" t="s">
        <v>278</v>
      </c>
      <c r="J3" s="97" t="s">
        <v>128</v>
      </c>
      <c r="K3" s="97" t="s">
        <v>129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99">
        <v>2</v>
      </c>
      <c r="J4" s="98" t="s">
        <v>256</v>
      </c>
      <c r="K4" s="98" t="s">
        <v>257</v>
      </c>
    </row>
    <row r="5" spans="1:11" ht="12.75">
      <c r="A5" s="251" t="s">
        <v>258</v>
      </c>
      <c r="B5" s="252"/>
      <c r="C5" s="252"/>
      <c r="D5" s="252"/>
      <c r="E5" s="252"/>
      <c r="F5" s="252"/>
      <c r="G5" s="252"/>
      <c r="H5" s="252"/>
      <c r="I5" s="100">
        <v>1</v>
      </c>
      <c r="J5" s="101">
        <v>231845600</v>
      </c>
      <c r="K5" s="101">
        <v>231845600</v>
      </c>
    </row>
    <row r="6" spans="1:11" ht="12.75">
      <c r="A6" s="251" t="s">
        <v>259</v>
      </c>
      <c r="B6" s="252"/>
      <c r="C6" s="252"/>
      <c r="D6" s="252"/>
      <c r="E6" s="252"/>
      <c r="F6" s="252"/>
      <c r="G6" s="252"/>
      <c r="H6" s="252"/>
      <c r="I6" s="100">
        <v>2</v>
      </c>
      <c r="J6" s="102">
        <v>14715831</v>
      </c>
      <c r="K6" s="102">
        <v>14715831</v>
      </c>
    </row>
    <row r="7" spans="1:11" ht="12.75">
      <c r="A7" s="251" t="s">
        <v>260</v>
      </c>
      <c r="B7" s="252"/>
      <c r="C7" s="252"/>
      <c r="D7" s="252"/>
      <c r="E7" s="252"/>
      <c r="F7" s="252"/>
      <c r="G7" s="252"/>
      <c r="H7" s="252"/>
      <c r="I7" s="100">
        <v>3</v>
      </c>
      <c r="J7" s="102">
        <v>24302</v>
      </c>
      <c r="K7" s="102">
        <v>24302</v>
      </c>
    </row>
    <row r="8" spans="1:11" ht="12.75">
      <c r="A8" s="251" t="s">
        <v>261</v>
      </c>
      <c r="B8" s="252"/>
      <c r="C8" s="252"/>
      <c r="D8" s="252"/>
      <c r="E8" s="252"/>
      <c r="F8" s="252"/>
      <c r="G8" s="252"/>
      <c r="H8" s="252"/>
      <c r="I8" s="100">
        <v>4</v>
      </c>
      <c r="J8" s="102">
        <v>155546110</v>
      </c>
      <c r="K8" s="102">
        <v>121467540</v>
      </c>
    </row>
    <row r="9" spans="1:11" ht="12.75">
      <c r="A9" s="251" t="s">
        <v>262</v>
      </c>
      <c r="B9" s="252"/>
      <c r="C9" s="252"/>
      <c r="D9" s="252"/>
      <c r="E9" s="252"/>
      <c r="F9" s="252"/>
      <c r="G9" s="252"/>
      <c r="H9" s="252"/>
      <c r="I9" s="100">
        <v>5</v>
      </c>
      <c r="J9" s="102">
        <v>8041000</v>
      </c>
      <c r="K9" s="102">
        <v>-31153219</v>
      </c>
    </row>
    <row r="10" spans="1:11" ht="12.75">
      <c r="A10" s="251" t="s">
        <v>263</v>
      </c>
      <c r="B10" s="252"/>
      <c r="C10" s="252"/>
      <c r="D10" s="252"/>
      <c r="E10" s="252"/>
      <c r="F10" s="252"/>
      <c r="G10" s="252"/>
      <c r="H10" s="252"/>
      <c r="I10" s="100">
        <v>6</v>
      </c>
      <c r="J10" s="102">
        <v>0</v>
      </c>
      <c r="K10" s="102">
        <v>0</v>
      </c>
    </row>
    <row r="11" spans="1:11" ht="12.75">
      <c r="A11" s="251" t="s">
        <v>264</v>
      </c>
      <c r="B11" s="252"/>
      <c r="C11" s="252"/>
      <c r="D11" s="252"/>
      <c r="E11" s="252"/>
      <c r="F11" s="252"/>
      <c r="G11" s="252"/>
      <c r="H11" s="252"/>
      <c r="I11" s="100">
        <v>7</v>
      </c>
      <c r="J11" s="102">
        <v>0</v>
      </c>
      <c r="K11" s="102">
        <v>0</v>
      </c>
    </row>
    <row r="12" spans="1:11" ht="12.75">
      <c r="A12" s="251" t="s">
        <v>265</v>
      </c>
      <c r="B12" s="252"/>
      <c r="C12" s="252"/>
      <c r="D12" s="252"/>
      <c r="E12" s="252"/>
      <c r="F12" s="252"/>
      <c r="G12" s="252"/>
      <c r="H12" s="252"/>
      <c r="I12" s="100">
        <v>8</v>
      </c>
      <c r="J12" s="102">
        <v>0</v>
      </c>
      <c r="K12" s="102">
        <v>0</v>
      </c>
    </row>
    <row r="13" spans="1:11" ht="12.75">
      <c r="A13" s="251" t="s">
        <v>266</v>
      </c>
      <c r="B13" s="252"/>
      <c r="C13" s="252"/>
      <c r="D13" s="252"/>
      <c r="E13" s="252"/>
      <c r="F13" s="252"/>
      <c r="G13" s="252"/>
      <c r="H13" s="252"/>
      <c r="I13" s="100">
        <v>9</v>
      </c>
      <c r="J13" s="102">
        <v>0</v>
      </c>
      <c r="K13" s="102">
        <v>0</v>
      </c>
    </row>
    <row r="14" spans="1:11" ht="12.75">
      <c r="A14" s="262" t="s">
        <v>267</v>
      </c>
      <c r="B14" s="263"/>
      <c r="C14" s="263"/>
      <c r="D14" s="263"/>
      <c r="E14" s="263"/>
      <c r="F14" s="263"/>
      <c r="G14" s="263"/>
      <c r="H14" s="263"/>
      <c r="I14" s="100">
        <v>10</v>
      </c>
      <c r="J14" s="103">
        <f>SUM(J5:J13)</f>
        <v>410172843</v>
      </c>
      <c r="K14" s="103">
        <f>SUM(K5:K13)</f>
        <v>336900054</v>
      </c>
    </row>
    <row r="15" spans="1:11" ht="12.75">
      <c r="A15" s="251" t="s">
        <v>268</v>
      </c>
      <c r="B15" s="252"/>
      <c r="C15" s="252"/>
      <c r="D15" s="252"/>
      <c r="E15" s="252"/>
      <c r="F15" s="252"/>
      <c r="G15" s="252"/>
      <c r="H15" s="252"/>
      <c r="I15" s="100">
        <v>11</v>
      </c>
      <c r="J15" s="102">
        <v>0</v>
      </c>
      <c r="K15" s="102">
        <v>0</v>
      </c>
    </row>
    <row r="16" spans="1:11" ht="12.75">
      <c r="A16" s="251" t="s">
        <v>269</v>
      </c>
      <c r="B16" s="252"/>
      <c r="C16" s="252"/>
      <c r="D16" s="252"/>
      <c r="E16" s="252"/>
      <c r="F16" s="252"/>
      <c r="G16" s="252"/>
      <c r="H16" s="252"/>
      <c r="I16" s="100">
        <v>12</v>
      </c>
      <c r="J16" s="102">
        <v>0</v>
      </c>
      <c r="K16" s="102">
        <v>0</v>
      </c>
    </row>
    <row r="17" spans="1:11" ht="12.75">
      <c r="A17" s="251" t="s">
        <v>270</v>
      </c>
      <c r="B17" s="252"/>
      <c r="C17" s="252"/>
      <c r="D17" s="252"/>
      <c r="E17" s="252"/>
      <c r="F17" s="252"/>
      <c r="G17" s="252"/>
      <c r="H17" s="252"/>
      <c r="I17" s="100">
        <v>13</v>
      </c>
      <c r="J17" s="102">
        <v>0</v>
      </c>
      <c r="K17" s="102">
        <v>0</v>
      </c>
    </row>
    <row r="18" spans="1:11" ht="12.75">
      <c r="A18" s="251" t="s">
        <v>271</v>
      </c>
      <c r="B18" s="252"/>
      <c r="C18" s="252"/>
      <c r="D18" s="252"/>
      <c r="E18" s="252"/>
      <c r="F18" s="252"/>
      <c r="G18" s="252"/>
      <c r="H18" s="252"/>
      <c r="I18" s="100">
        <v>14</v>
      </c>
      <c r="J18" s="102">
        <v>0</v>
      </c>
      <c r="K18" s="102">
        <v>0</v>
      </c>
    </row>
    <row r="19" spans="1:11" ht="12.75">
      <c r="A19" s="251" t="s">
        <v>272</v>
      </c>
      <c r="B19" s="252"/>
      <c r="C19" s="252"/>
      <c r="D19" s="252"/>
      <c r="E19" s="252"/>
      <c r="F19" s="252"/>
      <c r="G19" s="252"/>
      <c r="H19" s="252"/>
      <c r="I19" s="100">
        <v>15</v>
      </c>
      <c r="J19" s="102">
        <v>0</v>
      </c>
      <c r="K19" s="102">
        <v>0</v>
      </c>
    </row>
    <row r="20" spans="1:11" ht="12.75">
      <c r="A20" s="251" t="s">
        <v>273</v>
      </c>
      <c r="B20" s="252"/>
      <c r="C20" s="252"/>
      <c r="D20" s="252"/>
      <c r="E20" s="252"/>
      <c r="F20" s="252"/>
      <c r="G20" s="252"/>
      <c r="H20" s="252"/>
      <c r="I20" s="100">
        <v>16</v>
      </c>
      <c r="J20" s="102">
        <v>15317871</v>
      </c>
      <c r="K20" s="102">
        <v>-73272789</v>
      </c>
    </row>
    <row r="21" spans="1:11" ht="12.75">
      <c r="A21" s="262" t="s">
        <v>274</v>
      </c>
      <c r="B21" s="263"/>
      <c r="C21" s="263"/>
      <c r="D21" s="263"/>
      <c r="E21" s="263"/>
      <c r="F21" s="263"/>
      <c r="G21" s="263"/>
      <c r="H21" s="263"/>
      <c r="I21" s="100">
        <v>17</v>
      </c>
      <c r="J21" s="104">
        <f>SUM(J15:J20)</f>
        <v>15317871</v>
      </c>
      <c r="K21" s="104">
        <f>SUM(K15:K20)</f>
        <v>-73272789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8" t="s">
        <v>275</v>
      </c>
      <c r="B23" s="259"/>
      <c r="C23" s="259"/>
      <c r="D23" s="259"/>
      <c r="E23" s="259"/>
      <c r="F23" s="259"/>
      <c r="G23" s="259"/>
      <c r="H23" s="259"/>
      <c r="I23" s="105">
        <v>18</v>
      </c>
      <c r="J23" s="101">
        <v>-7113846</v>
      </c>
      <c r="K23" s="101">
        <v>-8292423</v>
      </c>
    </row>
    <row r="24" spans="1:11" ht="23.25" customHeight="1">
      <c r="A24" s="260" t="s">
        <v>276</v>
      </c>
      <c r="B24" s="261"/>
      <c r="C24" s="261"/>
      <c r="D24" s="261"/>
      <c r="E24" s="261"/>
      <c r="F24" s="261"/>
      <c r="G24" s="261"/>
      <c r="H24" s="261"/>
      <c r="I24" s="106">
        <v>19</v>
      </c>
      <c r="J24" s="104">
        <v>22431717</v>
      </c>
      <c r="K24" s="104">
        <v>-64980366</v>
      </c>
    </row>
    <row r="25" spans="1:11" ht="30" customHeight="1">
      <c r="A25" s="264" t="s">
        <v>277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10" zoomScalePageLayoutView="0" workbookViewId="0" topLeftCell="A15">
      <selection activeCell="A52" sqref="C52:I52"/>
    </sheetView>
  </sheetViews>
  <sheetFormatPr defaultColWidth="9.140625" defaultRowHeight="12.75"/>
  <cols>
    <col min="1" max="1" width="154.421875" style="0" customWidth="1"/>
    <col min="8" max="8" width="19.140625" style="0" customWidth="1"/>
    <col min="9" max="9" width="34.140625" style="0" hidden="1" customWidth="1"/>
    <col min="10" max="10" width="50.421875" style="0" customWidth="1"/>
  </cols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8">
      <c r="A2" s="272" t="s">
        <v>324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1.25" customHeight="1" hidden="1">
      <c r="A4" s="273" t="s">
        <v>312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 hidden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2.75" customHeight="1" hidden="1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 hidden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2.75" customHeight="1" hidden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2.75" customHeight="1" hidden="1">
      <c r="A9" s="273"/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25.5" customHeight="1" hidden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ht="1.5" customHeight="1" hidden="1">
      <c r="A11" s="274"/>
      <c r="B11" s="274"/>
      <c r="C11" s="274"/>
      <c r="D11" s="274"/>
      <c r="E11" s="274"/>
      <c r="F11" s="274"/>
      <c r="G11" s="274"/>
      <c r="H11" s="274"/>
      <c r="I11" s="274"/>
      <c r="J11" s="274"/>
    </row>
    <row r="12" spans="1:10" ht="12.75">
      <c r="A12" s="112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112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">
      <c r="A14" s="113" t="s">
        <v>311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15">
      <c r="A16" s="113" t="s">
        <v>313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ht="15">
      <c r="A17" s="113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ht="15">
      <c r="A18" s="113" t="s">
        <v>314</v>
      </c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ht="15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5">
      <c r="A20" s="113" t="s">
        <v>330</v>
      </c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15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 ht="15">
      <c r="A22" s="113" t="s">
        <v>315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0" ht="15">
      <c r="A23" s="113"/>
      <c r="B23" s="113"/>
      <c r="C23" s="113"/>
      <c r="D23" s="113"/>
      <c r="E23" s="113"/>
      <c r="F23" s="113"/>
      <c r="G23" s="113"/>
      <c r="H23" s="113"/>
      <c r="I23" s="113"/>
      <c r="J23" s="113"/>
    </row>
    <row r="24" spans="1:10" ht="15">
      <c r="A24" s="113" t="s">
        <v>328</v>
      </c>
      <c r="B24" s="113"/>
      <c r="C24" s="113"/>
      <c r="D24" s="113"/>
      <c r="E24" s="113"/>
      <c r="F24" s="113"/>
      <c r="G24" s="113"/>
      <c r="H24" s="113"/>
      <c r="I24" s="113"/>
      <c r="J24" s="113"/>
    </row>
    <row r="25" spans="1:10" ht="15">
      <c r="A25" s="113" t="s">
        <v>329</v>
      </c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10" ht="15">
      <c r="A26" s="113" t="s">
        <v>316</v>
      </c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15.75">
      <c r="A27" s="113" t="s">
        <v>325</v>
      </c>
      <c r="B27" s="113"/>
      <c r="C27" s="113"/>
      <c r="D27" s="113"/>
      <c r="E27" s="113"/>
      <c r="F27" s="114"/>
      <c r="G27" s="113"/>
      <c r="H27" s="113"/>
      <c r="I27" s="113"/>
      <c r="J27" s="113"/>
    </row>
    <row r="28" spans="1:10" ht="15.75">
      <c r="A28" s="113" t="s">
        <v>331</v>
      </c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15.75">
      <c r="A29" s="113" t="s">
        <v>332</v>
      </c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15">
      <c r="A31" s="113" t="s">
        <v>317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5">
      <c r="A33" s="113" t="s">
        <v>318</v>
      </c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15">
      <c r="A35" s="113" t="s">
        <v>319</v>
      </c>
      <c r="B35" s="113"/>
      <c r="C35" s="113"/>
      <c r="D35" s="113"/>
      <c r="E35" s="113"/>
      <c r="F35" s="113"/>
      <c r="G35" s="113"/>
      <c r="H35" s="113"/>
      <c r="I35" s="115"/>
      <c r="J35" s="113"/>
    </row>
    <row r="36" spans="1:10" ht="15">
      <c r="A36" s="113" t="s">
        <v>320</v>
      </c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0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5">
      <c r="A38" s="113" t="s">
        <v>333</v>
      </c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5">
      <c r="A40" s="113" t="s">
        <v>321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5">
      <c r="A41" s="113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5">
      <c r="A42" s="113" t="s">
        <v>322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5">
      <c r="A43" s="113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5">
      <c r="A44" s="113" t="s">
        <v>323</v>
      </c>
      <c r="B44" s="116"/>
      <c r="C44" s="116"/>
      <c r="D44" s="116"/>
      <c r="E44" s="116"/>
      <c r="F44" s="116"/>
      <c r="G44" s="116"/>
      <c r="H44" s="116"/>
      <c r="I44" s="116"/>
      <c r="J44" s="116"/>
    </row>
  </sheetData>
  <sheetProtection/>
  <mergeCells count="3">
    <mergeCell ref="A2:J2"/>
    <mergeCell ref="A4:J10"/>
    <mergeCell ref="A11:J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fpaskvan</cp:lastModifiedBy>
  <cp:lastPrinted>2012-02-17T08:45:30Z</cp:lastPrinted>
  <dcterms:created xsi:type="dcterms:W3CDTF">2008-10-17T11:51:54Z</dcterms:created>
  <dcterms:modified xsi:type="dcterms:W3CDTF">2012-02-17T08:46:14Z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