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2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definedNames>
    <definedName name="_xlnm.Print_Area" localSheetId="4">'Changes in equity'!$A$1:$K$25</definedName>
    <definedName name="_xlnm.Print_Area" localSheetId="0">'General data'!#REF!</definedName>
    <definedName name="_xlnm.Print_Titles" localSheetId="1">'Balance sheet'!$4:$5</definedName>
  </definedNames>
  <calcPr fullCalcOnLoad="1"/>
</workbook>
</file>

<file path=xl/sharedStrings.xml><?xml version="1.0" encoding="utf-8"?>
<sst xmlns="http://schemas.openxmlformats.org/spreadsheetml/2006/main" count="347" uniqueCount="315">
  <si>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</si>
  <si>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</si>
  <si>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</si>
  <si>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</si>
  <si>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</si>
  <si>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</si>
  <si>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</si>
  <si>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</si>
  <si>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</si>
  <si>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</si>
  <si>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</si>
  <si>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</si>
  <si>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</si>
  <si>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</si>
  <si>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</si>
  <si>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</si>
  <si>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</si>
  <si>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</si>
  <si>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</si>
  <si>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</si>
  <si>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</si>
  <si>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</si>
  <si>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</si>
  <si>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</si>
  <si>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</si>
  <si>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</si>
  <si>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</si>
  <si>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</si>
  <si>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</si>
  <si>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</si>
  <si>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</si>
  <si>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</si>
  <si>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</si>
  <si>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</si>
  <si>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</si>
  <si>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</si>
  <si>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</si>
  <si>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</si>
  <si>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</si>
  <si>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</si>
  <si>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</si>
  <si>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</si>
  <si>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</si>
  <si>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</si>
  <si>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</si>
  <si>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</si>
  <si>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</si>
  <si>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</si>
  <si>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</si>
  <si>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</si>
  <si>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</si>
  <si>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</si>
  <si>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</si>
  <si>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</si>
  <si>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</si>
  <si>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</si>
  <si>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</si>
  <si>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</si>
  <si>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</si>
  <si>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</si>
  <si>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</si>
  <si>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</si>
  <si>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</si>
  <si>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</si>
  <si>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</si>
  <si>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</si>
  <si>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</si>
  <si>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</si>
  <si>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</si>
  <si>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</si>
  <si>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</si>
  <si>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</si>
  <si>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</si>
  <si>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</si>
  <si>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</si>
  <si>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</si>
  <si>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</si>
  <si>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</si>
  <si>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</si>
  <si>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</si>
  <si>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</si>
  <si>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</si>
  <si>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</si>
  <si>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</si>
  <si>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</si>
  <si>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</si>
  <si>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</si>
  <si>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</si>
  <si>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</si>
  <si>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</si>
  <si>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</si>
  <si>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</si>
  <si>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</si>
  <si>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</si>
  <si>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</si>
  <si>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</si>
  <si>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</si>
  <si>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</si>
  <si>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</si>
  <si>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</si>
  <si>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</si>
  <si>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</si>
  <si>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</si>
  <si>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</si>
  <si>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</si>
  <si>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</si>
  <si>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</si>
  <si>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</si>
  <si>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</si>
  <si>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</si>
  <si>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</si>
  <si>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</si>
  <si>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</si>
  <si>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</si>
  <si>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</si>
  <si>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</si>
  <si>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</si>
  <si>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</si>
  <si>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</si>
  <si>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</si>
  <si>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</si>
  <si>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</si>
  <si>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</si>
  <si>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</si>
  <si>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</si>
  <si>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</si>
  <si>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</si>
  <si>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</si>
  <si>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</si>
  <si>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</si>
  <si>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</si>
  <si>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</si>
  <si>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</si>
  <si>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</si>
  <si>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</si>
  <si>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</si>
  <si>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</si>
  <si>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</si>
  <si>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</si>
  <si>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</si>
  <si>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</si>
  <si>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</si>
  <si>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</si>
  <si>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</si>
  <si>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</si>
  <si>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</si>
  <si>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</si>
  <si>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</si>
  <si>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</si>
  <si>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</si>
  <si>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</si>
  <si>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</si>
  <si>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</si>
  <si>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</si>
  <si>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</si>
  <si>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</si>
  <si>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</si>
  <si>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</si>
  <si>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</si>
  <si>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</si>
  <si>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</si>
  <si>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</si>
  <si>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</si>
  <si>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</si>
  <si>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</si>
  <si>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</si>
  <si>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</si>
  <si>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</si>
  <si>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</si>
  <si>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</si>
  <si>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</si>
  <si>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</si>
  <si>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</si>
  <si>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</si>
  <si>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</si>
  <si>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</si>
  <si>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</si>
  <si>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</si>
  <si>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</si>
  <si>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</si>
  <si>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</si>
  <si>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</si>
  <si>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</si>
  <si>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</si>
  <si>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</si>
  <si>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</si>
  <si>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</si>
  <si>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</si>
  <si>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</si>
  <si>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</si>
  <si>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</si>
  <si>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</si>
  <si>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</si>
  <si>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</si>
  <si>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</si>
  <si>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</si>
  <si>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</si>
  <si>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</si>
  <si>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</si>
  <si>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</si>
  <si>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</si>
  <si>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</si>
  <si>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</si>
  <si>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</si>
  <si>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</si>
  <si>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</si>
  <si>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</si>
  <si>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</si>
  <si>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</si>
  <si>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</si>
  <si>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</si>
  <si>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</si>
  <si>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</si>
  <si>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</si>
  <si>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</si>
  <si>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</si>
  <si>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</si>
  <si>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</si>
  <si>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</si>
  <si>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</si>
  <si>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</si>
  <si>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</si>
  <si>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</si>
  <si>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</si>
  <si>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</si>
  <si>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</si>
  <si>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</si>
  <si>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</si>
  <si>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</si>
  <si>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</si>
  <si>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</si>
  <si>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</si>
  <si>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</si>
  <si>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</si>
  <si>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</si>
  <si>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</si>
  <si>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</si>
  <si>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</si>
  <si>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</si>
  <si>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</si>
  <si>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</si>
  <si>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</si>
  <si>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</si>
  <si>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</si>
  <si>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</si>
  <si>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</si>
  <si>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</si>
  <si>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</si>
  <si>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</si>
  <si>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</si>
  <si>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</si>
  <si>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</si>
  <si>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</si>
  <si>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</si>
  <si>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</si>
  <si>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</si>
  <si>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</si>
  <si>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</si>
  <si>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</si>
  <si>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</si>
  <si>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</si>
  <si>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</si>
  <si>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</si>
  <si>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</si>
  <si>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5224</t>
  </si>
  <si>
    <t>to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</si>
  <si>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</si>
  <si>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</si>
  <si>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</si>
  <si>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</si>
  <si>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</si>
  <si>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</si>
  <si>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</si>
  <si>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</si>
  <si>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3. Statement of responsible persons for preparation of financial statements</t>
  </si>
  <si>
    <t>VII. MINORITY INTERESTS</t>
  </si>
  <si>
    <t>Items which decrease capital are given with the negative prefix</t>
  </si>
  <si>
    <t>Data under AOP codes from 001 to 009 are written as are on the date of the Statement</t>
  </si>
  <si>
    <t>previous period cumulative</t>
  </si>
  <si>
    <t>previous period quarter</t>
  </si>
  <si>
    <t>current period cumulative</t>
  </si>
  <si>
    <t>1. Financial statements (balance sheet, profit and loss account, cash flow statement, statement of changes in</t>
  </si>
  <si>
    <t>30.09.2015.</t>
  </si>
  <si>
    <t>RIJEKA</t>
  </si>
  <si>
    <t>PRIMORSKO-GORANSKA</t>
  </si>
  <si>
    <t>040141664</t>
  </si>
  <si>
    <t>92590920313</t>
  </si>
  <si>
    <t>LUKA RIJEKA d.d.</t>
  </si>
  <si>
    <t>Riva 1</t>
  </si>
  <si>
    <t>uprava@lukarijeka.hr</t>
  </si>
  <si>
    <t>www.lukarijeka.hr</t>
  </si>
  <si>
    <t>Janja Reljac</t>
  </si>
  <si>
    <t>051/496-533</t>
  </si>
  <si>
    <t>051/496-008</t>
  </si>
  <si>
    <t>fin@lukarijeka.hr</t>
  </si>
  <si>
    <t>as of 30.09.2015</t>
  </si>
  <si>
    <t>LUKA RIJEKA d.d.                                                                                                                           In Kunas</t>
  </si>
  <si>
    <t>from 01.01.2015 until 30.09.2015.</t>
  </si>
  <si>
    <t>from 01.01.2015. until 30.09.2015.</t>
  </si>
  <si>
    <t>03330494</t>
  </si>
  <si>
    <t>YES</t>
  </si>
  <si>
    <t>Company: LUKA RIJEKA d.d.</t>
  </si>
  <si>
    <t>1.1.2015.</t>
  </si>
  <si>
    <t>Quarterly financial report of entrepreneur  - TFI-POD</t>
  </si>
  <si>
    <t>Headquarters</t>
  </si>
  <si>
    <t>Registration number:</t>
  </si>
  <si>
    <t xml:space="preserve"> shareholders' equity and notes to the financial statements)</t>
  </si>
  <si>
    <t xml:space="preserve">2. Interim management Report </t>
  </si>
  <si>
    <t>684</t>
  </si>
  <si>
    <t xml:space="preserve">LUKA  PRIJEVOZ d.o.o. </t>
  </si>
  <si>
    <t>ŠKRLJEVO</t>
  </si>
  <si>
    <t>01230000</t>
  </si>
  <si>
    <t xml:space="preserve">STANOVI  d.o.o. </t>
  </si>
  <si>
    <t>01230077</t>
  </si>
  <si>
    <t>Vedran Devčić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</si>
</sst>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15" fillId="0" borderId="0">
      <alignment vertical="top"/>
      <protection/>
    </xf>
    <xf numFmtId="0" fontId="8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0" fillId="0" borderId="0" xfId="60" applyFont="1" applyAlignment="1">
      <alignment/>
      <protection/>
    </xf>
    <xf numFmtId="0" fontId="3" fillId="0" borderId="0" xfId="60" applyFont="1" applyFill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horizontal="center" vertical="center" wrapText="1"/>
      <protection hidden="1"/>
    </xf>
    <xf numFmtId="0" fontId="11" fillId="0" borderId="0" xfId="60" applyFont="1" applyBorder="1" applyAlignment="1" applyProtection="1">
      <alignment horizontal="right" vertical="center" wrapText="1"/>
      <protection hidden="1"/>
    </xf>
    <xf numFmtId="0" fontId="11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Border="1" applyAlignment="1" applyProtection="1">
      <alignment/>
      <protection hidden="1"/>
    </xf>
    <xf numFmtId="0" fontId="2" fillId="0" borderId="0" xfId="60" applyFont="1" applyBorder="1" applyAlignment="1" applyProtection="1">
      <alignment vertical="top"/>
      <protection hidden="1"/>
    </xf>
    <xf numFmtId="0" fontId="9" fillId="0" borderId="0" xfId="66" applyFont="1" applyFill="1" applyBorder="1" applyAlignment="1">
      <alignment horizontal="center" vertical="center" wrapText="1"/>
      <protection/>
    </xf>
    <xf numFmtId="0" fontId="6" fillId="0" borderId="0" xfId="6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6" applyFont="1" applyFill="1" applyBorder="1" applyAlignment="1">
      <alignment wrapText="1"/>
      <protection/>
    </xf>
    <xf numFmtId="0" fontId="0" fillId="0" borderId="16" xfId="0" applyFont="1" applyFill="1" applyBorder="1" applyAlignment="1">
      <alignment vertical="center"/>
    </xf>
    <xf numFmtId="0" fontId="3" fillId="0" borderId="0" xfId="60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17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/>
    </xf>
    <xf numFmtId="0" fontId="3" fillId="0" borderId="0" xfId="60" applyFont="1" applyFill="1" applyBorder="1" applyAlignment="1" applyProtection="1">
      <alignment/>
      <protection hidden="1"/>
    </xf>
    <xf numFmtId="0" fontId="3" fillId="0" borderId="0" xfId="60" applyFont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horizontal="left" vertical="top" wrapText="1"/>
      <protection hidden="1"/>
    </xf>
    <xf numFmtId="0" fontId="3" fillId="0" borderId="0" xfId="60" applyFont="1" applyAlignment="1">
      <alignment/>
      <protection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14" fontId="2" fillId="34" borderId="20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21" xfId="60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Fill="1" applyBorder="1" applyAlignment="1" applyProtection="1">
      <alignment horizontal="center" vertical="center"/>
      <protection hidden="1"/>
    </xf>
    <xf numFmtId="0" fontId="3" fillId="0" borderId="0" xfId="60" applyFont="1" applyFill="1" applyBorder="1" applyAlignment="1" applyProtection="1">
      <alignment horizontal="left" vertical="center" wrapText="1"/>
      <protection hidden="1"/>
    </xf>
    <xf numFmtId="0" fontId="3" fillId="0" borderId="0" xfId="60" applyFont="1" applyBorder="1" applyAlignment="1" applyProtection="1">
      <alignment horizontal="left" vertical="center" wrapText="1"/>
      <protection hidden="1"/>
    </xf>
    <xf numFmtId="0" fontId="3" fillId="0" borderId="0" xfId="60" applyFont="1" applyAlignment="1" applyProtection="1">
      <alignment/>
      <protection hidden="1"/>
    </xf>
    <xf numFmtId="0" fontId="11" fillId="0" borderId="0" xfId="60" applyFont="1" applyAlignment="1" applyProtection="1">
      <alignment horizontal="right"/>
      <protection hidden="1"/>
    </xf>
    <xf numFmtId="0" fontId="3" fillId="0" borderId="0" xfId="60" applyFont="1" applyAlignment="1" applyProtection="1">
      <alignment horizontal="right" vertical="center"/>
      <protection hidden="1"/>
    </xf>
    <xf numFmtId="0" fontId="3" fillId="0" borderId="0" xfId="60" applyFont="1" applyAlignment="1" applyProtection="1">
      <alignment wrapText="1"/>
      <protection hidden="1"/>
    </xf>
    <xf numFmtId="0" fontId="3" fillId="0" borderId="0" xfId="60" applyFont="1" applyAlignment="1" applyProtection="1">
      <alignment horizontal="right"/>
      <protection hidden="1"/>
    </xf>
    <xf numFmtId="0" fontId="3" fillId="0" borderId="0" xfId="60" applyFont="1" applyAlignment="1" applyProtection="1">
      <alignment horizontal="right" wrapText="1"/>
      <protection hidden="1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60" applyFont="1" applyBorder="1" applyAlignment="1" applyProtection="1">
      <alignment vertical="top"/>
      <protection hidden="1"/>
    </xf>
    <xf numFmtId="1" fontId="2" fillId="34" borderId="22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horizontal="right"/>
      <protection hidden="1"/>
    </xf>
    <xf numFmtId="0" fontId="2" fillId="0" borderId="0" xfId="60" applyFont="1" applyFill="1" applyBorder="1" applyAlignment="1" applyProtection="1">
      <alignment horizontal="right" vertical="center"/>
      <protection hidden="1" locked="0"/>
    </xf>
    <xf numFmtId="49" fontId="2" fillId="34" borderId="22" xfId="60" applyNumberFormat="1" applyFont="1" applyFill="1" applyBorder="1" applyAlignment="1" applyProtection="1">
      <alignment horizontal="right" vertical="center"/>
      <protection hidden="1" locked="0"/>
    </xf>
    <xf numFmtId="0" fontId="2" fillId="34" borderId="22" xfId="60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Alignment="1" applyProtection="1">
      <alignment horizontal="left" vertical="top" indent="2"/>
      <protection hidden="1"/>
    </xf>
    <xf numFmtId="0" fontId="3" fillId="0" borderId="0" xfId="60" applyFont="1" applyAlignment="1" applyProtection="1">
      <alignment horizontal="left" vertical="top" wrapText="1" indent="2"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0" xfId="60" applyFont="1" applyFill="1" applyBorder="1" applyAlignment="1">
      <alignment/>
      <protection/>
    </xf>
    <xf numFmtId="49" fontId="2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horizontal="left" vertical="top"/>
      <protection hidden="1"/>
    </xf>
    <xf numFmtId="0" fontId="3" fillId="0" borderId="23" xfId="60" applyFont="1" applyBorder="1" applyAlignment="1" applyProtection="1">
      <alignment/>
      <protection hidden="1"/>
    </xf>
    <xf numFmtId="0" fontId="3" fillId="0" borderId="0" xfId="60" applyFont="1" applyAlignment="1" applyProtection="1">
      <alignment vertical="top"/>
      <protection hidden="1"/>
    </xf>
    <xf numFmtId="0" fontId="3" fillId="0" borderId="0" xfId="60" applyFont="1" applyAlignment="1" applyProtection="1">
      <alignment horizontal="left"/>
      <protection hidden="1"/>
    </xf>
    <xf numFmtId="0" fontId="12" fillId="0" borderId="0" xfId="60" applyFont="1" applyFill="1" applyBorder="1" applyAlignment="1" applyProtection="1">
      <alignment vertical="center"/>
      <protection hidden="1"/>
    </xf>
    <xf numFmtId="0" fontId="12" fillId="0" borderId="0" xfId="59" applyFont="1" applyBorder="1" applyAlignment="1" applyProtection="1">
      <alignment vertical="center"/>
      <protection hidden="1"/>
    </xf>
    <xf numFmtId="0" fontId="12" fillId="0" borderId="0" xfId="60" applyFont="1" applyFill="1" applyBorder="1" applyAlignment="1" applyProtection="1">
      <alignment/>
      <protection hidden="1"/>
    </xf>
    <xf numFmtId="0" fontId="8" fillId="0" borderId="0" xfId="60" applyFill="1" applyAlignment="1">
      <alignment/>
      <protection/>
    </xf>
    <xf numFmtId="0" fontId="12" fillId="35" borderId="0" xfId="60" applyFont="1" applyFill="1" applyBorder="1" applyAlignment="1" applyProtection="1">
      <alignment/>
      <protection hidden="1"/>
    </xf>
    <xf numFmtId="0" fontId="8" fillId="35" borderId="0" xfId="60" applyFill="1" applyAlignment="1">
      <alignment/>
      <protection/>
    </xf>
    <xf numFmtId="0" fontId="12" fillId="0" borderId="0" xfId="60" applyFont="1" applyFill="1" applyAlignment="1" applyProtection="1">
      <alignment/>
      <protection hidden="1"/>
    </xf>
    <xf numFmtId="0" fontId="2" fillId="0" borderId="0" xfId="60" applyFont="1" applyAlignment="1" applyProtection="1">
      <alignment vertical="center"/>
      <protection hidden="1"/>
    </xf>
    <xf numFmtId="0" fontId="3" fillId="0" borderId="24" xfId="60" applyFont="1" applyBorder="1" applyAlignment="1" applyProtection="1">
      <alignment/>
      <protection hidden="1"/>
    </xf>
    <xf numFmtId="0" fontId="3" fillId="0" borderId="24" xfId="60" applyFont="1" applyBorder="1" applyAlignment="1">
      <alignment/>
      <protection/>
    </xf>
    <xf numFmtId="0" fontId="3" fillId="0" borderId="0" xfId="60" applyFont="1" applyFill="1" applyBorder="1" applyAlignment="1" applyProtection="1">
      <alignment horizontal="right" vertical="top" wrapText="1"/>
      <protection hidden="1"/>
    </xf>
    <xf numFmtId="0" fontId="3" fillId="0" borderId="0" xfId="60" applyFont="1" applyBorder="1" applyAlignment="1" applyProtection="1">
      <alignment horizontal="right" vertical="center" wrapText="1"/>
      <protection hidden="1"/>
    </xf>
    <xf numFmtId="0" fontId="3" fillId="0" borderId="25" xfId="60" applyFont="1" applyBorder="1" applyAlignment="1" applyProtection="1">
      <alignment horizontal="right" wrapText="1"/>
      <protection hidden="1"/>
    </xf>
    <xf numFmtId="49" fontId="2" fillId="34" borderId="26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60" applyNumberFormat="1" applyFont="1" applyBorder="1" applyAlignment="1" applyProtection="1">
      <alignment horizontal="center" vertical="center"/>
      <protection hidden="1" locked="0"/>
    </xf>
    <xf numFmtId="0" fontId="2" fillId="0" borderId="0" xfId="60" applyFont="1" applyFill="1" applyBorder="1" applyAlignment="1" applyProtection="1">
      <alignment horizontal="left" vertical="center" wrapText="1"/>
      <protection hidden="1"/>
    </xf>
    <xf numFmtId="0" fontId="2" fillId="0" borderId="25" xfId="60" applyFont="1" applyFill="1" applyBorder="1" applyAlignment="1" applyProtection="1">
      <alignment horizontal="left" vertical="center" wrapText="1"/>
      <protection hidden="1"/>
    </xf>
    <xf numFmtId="0" fontId="10" fillId="0" borderId="0" xfId="60" applyFont="1" applyBorder="1" applyAlignment="1" applyProtection="1">
      <alignment horizontal="center" vertical="center" wrapText="1"/>
      <protection hidden="1"/>
    </xf>
    <xf numFmtId="0" fontId="3" fillId="0" borderId="0" xfId="60" applyFont="1" applyAlignment="1" applyProtection="1">
      <alignment horizontal="right" vertical="center"/>
      <protection hidden="1"/>
    </xf>
    <xf numFmtId="0" fontId="3" fillId="0" borderId="25" xfId="60" applyFont="1" applyBorder="1" applyAlignment="1" applyProtection="1">
      <alignment horizontal="right"/>
      <protection hidden="1"/>
    </xf>
    <xf numFmtId="0" fontId="3" fillId="0" borderId="0" xfId="60" applyFont="1" applyAlignment="1" applyProtection="1">
      <alignment wrapText="1"/>
      <protection hidden="1"/>
    </xf>
    <xf numFmtId="0" fontId="2" fillId="34" borderId="26" xfId="60" applyFont="1" applyFill="1" applyBorder="1" applyAlignment="1" applyProtection="1">
      <alignment horizontal="left" vertical="center"/>
      <protection hidden="1" locked="0"/>
    </xf>
    <xf numFmtId="0" fontId="3" fillId="0" borderId="28" xfId="60" applyFont="1" applyBorder="1" applyAlignment="1">
      <alignment horizontal="left" vertical="center"/>
      <protection/>
    </xf>
    <xf numFmtId="0" fontId="3" fillId="0" borderId="27" xfId="60" applyFont="1" applyBorder="1" applyAlignment="1">
      <alignment horizontal="left" vertical="center"/>
      <protection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0" xfId="60" applyFont="1" applyAlignment="1" applyProtection="1">
      <alignment horizontal="right" wrapText="1"/>
      <protection hidden="1"/>
    </xf>
    <xf numFmtId="1" fontId="2" fillId="34" borderId="26" xfId="60" applyNumberFormat="1" applyFont="1" applyFill="1" applyBorder="1" applyAlignment="1" applyProtection="1">
      <alignment horizontal="center" vertical="center"/>
      <protection hidden="1" locked="0"/>
    </xf>
    <xf numFmtId="1" fontId="2" fillId="34" borderId="27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60" applyFont="1" applyBorder="1" applyAlignment="1">
      <alignment horizontal="left"/>
      <protection/>
    </xf>
    <xf numFmtId="0" fontId="3" fillId="0" borderId="27" xfId="60" applyFont="1" applyBorder="1" applyAlignment="1">
      <alignment horizontal="left"/>
      <protection/>
    </xf>
    <xf numFmtId="0" fontId="3" fillId="0" borderId="21" xfId="60" applyFont="1" applyBorder="1" applyAlignment="1" applyProtection="1">
      <alignment horizontal="right" vertical="center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4" fillId="34" borderId="26" xfId="53" applyFill="1" applyBorder="1" applyAlignment="1" applyProtection="1">
      <alignment/>
      <protection hidden="1" locked="0"/>
    </xf>
    <xf numFmtId="0" fontId="2" fillId="0" borderId="28" xfId="60" applyFont="1" applyBorder="1" applyAlignment="1" applyProtection="1">
      <alignment/>
      <protection hidden="1" locked="0"/>
    </xf>
    <xf numFmtId="0" fontId="2" fillId="0" borderId="27" xfId="60" applyFont="1" applyBorder="1" applyAlignment="1" applyProtection="1">
      <alignment/>
      <protection hidden="1" locked="0"/>
    </xf>
    <xf numFmtId="0" fontId="3" fillId="0" borderId="0" xfId="60" applyFont="1" applyAlignment="1" applyProtection="1">
      <alignment horizontal="right" vertical="center" wrapText="1"/>
      <protection hidden="1"/>
    </xf>
    <xf numFmtId="0" fontId="3" fillId="0" borderId="0" xfId="60" applyFont="1" applyBorder="1" applyAlignment="1" applyProtection="1">
      <alignment vertical="center"/>
      <protection hidden="1"/>
    </xf>
    <xf numFmtId="49" fontId="2" fillId="34" borderId="27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2" fillId="34" borderId="26" xfId="60" applyFont="1" applyFill="1" applyBorder="1" applyAlignment="1" applyProtection="1">
      <alignment horizontal="right" vertical="center"/>
      <protection hidden="1" locked="0"/>
    </xf>
    <xf numFmtId="0" fontId="3" fillId="0" borderId="28" xfId="60" applyFont="1" applyBorder="1" applyAlignment="1">
      <alignment/>
      <protection/>
    </xf>
    <xf numFmtId="0" fontId="3" fillId="0" borderId="27" xfId="60" applyFont="1" applyBorder="1" applyAlignment="1">
      <alignment/>
      <protection/>
    </xf>
    <xf numFmtId="0" fontId="9" fillId="0" borderId="0" xfId="60" applyFont="1" applyAlignment="1">
      <alignment/>
      <protection/>
    </xf>
    <xf numFmtId="0" fontId="2" fillId="34" borderId="28" xfId="60" applyFont="1" applyFill="1" applyBorder="1" applyAlignment="1" applyProtection="1">
      <alignment horizontal="right" vertical="center"/>
      <protection hidden="1" locked="0"/>
    </xf>
    <xf numFmtId="0" fontId="2" fillId="34" borderId="27" xfId="60" applyFont="1" applyFill="1" applyBorder="1" applyAlignment="1" applyProtection="1">
      <alignment horizontal="right" vertical="center"/>
      <protection hidden="1" locked="0"/>
    </xf>
    <xf numFmtId="49" fontId="2" fillId="34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60" applyNumberFormat="1" applyFont="1" applyBorder="1" applyAlignment="1" applyProtection="1">
      <alignment horizontal="left" vertical="center"/>
      <protection hidden="1" locked="0"/>
    </xf>
    <xf numFmtId="49" fontId="2" fillId="0" borderId="27" xfId="60" applyNumberFormat="1" applyFont="1" applyBorder="1" applyAlignment="1" applyProtection="1">
      <alignment horizontal="left" vertical="center"/>
      <protection hidden="1" locked="0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23" xfId="60" applyFont="1" applyBorder="1" applyAlignment="1" applyProtection="1">
      <alignment horizontal="center"/>
      <protection hidden="1"/>
    </xf>
    <xf numFmtId="0" fontId="2" fillId="0" borderId="28" xfId="60" applyFont="1" applyBorder="1" applyAlignment="1" applyProtection="1">
      <alignment horizontal="left" vertical="center"/>
      <protection hidden="1" locked="0"/>
    </xf>
    <xf numFmtId="0" fontId="3" fillId="0" borderId="0" xfId="60" applyFont="1" applyAlignment="1">
      <alignment horizontal="center"/>
      <protection/>
    </xf>
    <xf numFmtId="0" fontId="13" fillId="0" borderId="0" xfId="60" applyFont="1" applyFill="1" applyAlignment="1" applyProtection="1">
      <alignment horizontal="left"/>
      <protection hidden="1"/>
    </xf>
    <xf numFmtId="0" fontId="6" fillId="0" borderId="0" xfId="60" applyFont="1" applyFill="1" applyAlignment="1">
      <alignment/>
      <protection/>
    </xf>
    <xf numFmtId="0" fontId="12" fillId="0" borderId="0" xfId="59" applyFont="1" applyBorder="1" applyAlignment="1" applyProtection="1">
      <alignment horizontal="left" vertical="center"/>
      <protection hidden="1"/>
    </xf>
    <xf numFmtId="0" fontId="3" fillId="0" borderId="29" xfId="60" applyFont="1" applyBorder="1" applyAlignment="1" applyProtection="1">
      <alignment horizontal="center" vertical="top"/>
      <protection hidden="1"/>
    </xf>
    <xf numFmtId="0" fontId="3" fillId="0" borderId="29" xfId="60" applyFont="1" applyBorder="1" applyAlignment="1">
      <alignment horizontal="center"/>
      <protection/>
    </xf>
    <xf numFmtId="0" fontId="3" fillId="0" borderId="29" xfId="60" applyFont="1" applyBorder="1" applyAlignment="1">
      <alignment/>
      <protection/>
    </xf>
    <xf numFmtId="0" fontId="3" fillId="0" borderId="0" xfId="60" applyFont="1" applyFill="1" applyBorder="1" applyAlignment="1" applyProtection="1">
      <alignment horizontal="center" vertical="top"/>
      <protection hidden="1"/>
    </xf>
    <xf numFmtId="0" fontId="3" fillId="0" borderId="0" xfId="60" applyFont="1" applyFill="1" applyBorder="1" applyAlignment="1" applyProtection="1">
      <alignment horizontal="center"/>
      <protection hidden="1"/>
    </xf>
    <xf numFmtId="0" fontId="3" fillId="0" borderId="0" xfId="60" applyFont="1" applyAlignment="1" applyProtection="1">
      <alignment horizontal="center" vertical="center"/>
      <protection hidden="1"/>
    </xf>
    <xf numFmtId="0" fontId="3" fillId="0" borderId="0" xfId="60" applyFont="1" applyAlignment="1">
      <alignment horizontal="center" vertical="center"/>
      <protection/>
    </xf>
    <xf numFmtId="0" fontId="3" fillId="35" borderId="0" xfId="60" applyFont="1" applyFill="1" applyAlignment="1">
      <alignment horizontal="center" vertical="center"/>
      <protection/>
    </xf>
    <xf numFmtId="0" fontId="3" fillId="35" borderId="0" xfId="60" applyFont="1" applyFill="1" applyAlignment="1">
      <alignment vertical="center"/>
      <protection/>
    </xf>
    <xf numFmtId="49" fontId="4" fillId="34" borderId="26" xfId="53" applyNumberFormat="1" applyFill="1" applyBorder="1" applyAlignment="1" applyProtection="1">
      <alignment horizontal="left" vertical="center"/>
      <protection hidden="1" locked="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49" fontId="16" fillId="33" borderId="18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top" wrapText="1"/>
      <protection hidden="1"/>
    </xf>
    <xf numFmtId="0" fontId="6" fillId="34" borderId="33" xfId="0" applyFont="1" applyFill="1" applyBorder="1" applyAlignment="1" applyProtection="1">
      <alignment vertical="center" wrapText="1"/>
      <protection hidden="1"/>
    </xf>
    <xf numFmtId="0" fontId="6" fillId="34" borderId="16" xfId="0" applyFont="1" applyFill="1" applyBorder="1" applyAlignment="1" applyProtection="1">
      <alignment vertical="center" wrapText="1"/>
      <protection hidden="1"/>
    </xf>
    <xf numFmtId="0" fontId="6" fillId="34" borderId="34" xfId="0" applyFont="1" applyFill="1" applyBorder="1" applyAlignment="1" applyProtection="1">
      <alignment vertical="center" wrapText="1"/>
      <protection hidden="1"/>
    </xf>
    <xf numFmtId="0" fontId="2" fillId="33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8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0" fillId="0" borderId="16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6" fillId="0" borderId="0" xfId="66" applyFont="1" applyFill="1" applyBorder="1" applyAlignment="1" applyProtection="1">
      <alignment horizontal="center" vertical="center"/>
      <protection hidden="1"/>
    </xf>
    <xf numFmtId="0" fontId="6" fillId="0" borderId="0" xfId="66" applyFont="1" applyFill="1" applyBorder="1" applyAlignment="1" applyProtection="1">
      <alignment horizontal="center" vertical="center"/>
      <protection hidden="1"/>
    </xf>
    <xf numFmtId="14" fontId="6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6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TFI-KI" xfId="59"/>
    <cellStyle name="Normal_TFI-POD" xfId="60"/>
    <cellStyle name="Note" xfId="61"/>
    <cellStyle name="Obično_Knjiga2" xfId="62"/>
    <cellStyle name="Output" xfId="63"/>
    <cellStyle name="Percent" xfId="64"/>
    <cellStyle name="Stil 1" xfId="65"/>
    <cellStyle name="Style 1" xfId="66"/>
    <cellStyle name="Title" xfId="67"/>
    <cellStyle name="Total" xfId="68"/>
    <cellStyle name="Warning Text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SheetLayoutView="110" zoomScalePageLayoutView="0" workbookViewId="0" topLeftCell="A7">
      <selection activeCell="C16" sqref="C16:I16"/>
    </sheetView>
  </sheetViews>
  <sheetFormatPr defaultColWidth="9.140625" defaultRowHeight="12.75"/>
  <cols>
    <col min="1" max="1" width="11.28125" style="10" customWidth="1"/>
    <col min="2" max="2" width="14.14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9" ht="15.75">
      <c r="A1" s="125" t="s">
        <v>5</v>
      </c>
      <c r="B1" s="125"/>
      <c r="C1" s="125"/>
      <c r="D1" s="40"/>
      <c r="E1" s="40"/>
      <c r="F1" s="40"/>
      <c r="G1" s="40"/>
      <c r="H1" s="40"/>
      <c r="I1" s="40"/>
    </row>
    <row r="2" spans="1:9" ht="12.75">
      <c r="A2" s="97" t="s">
        <v>6</v>
      </c>
      <c r="B2" s="97"/>
      <c r="C2" s="97"/>
      <c r="D2" s="98"/>
      <c r="E2" s="51" t="s">
        <v>302</v>
      </c>
      <c r="F2" s="52"/>
      <c r="G2" s="53" t="s">
        <v>265</v>
      </c>
      <c r="H2" s="51" t="s">
        <v>282</v>
      </c>
      <c r="I2" s="54"/>
    </row>
    <row r="3" spans="1:9" ht="12.75">
      <c r="A3" s="11"/>
      <c r="B3" s="11"/>
      <c r="C3" s="11"/>
      <c r="D3" s="11"/>
      <c r="E3" s="12"/>
      <c r="F3" s="12"/>
      <c r="G3" s="11"/>
      <c r="H3" s="11"/>
      <c r="I3" s="55"/>
    </row>
    <row r="4" spans="1:9" ht="15.75">
      <c r="A4" s="99" t="s">
        <v>303</v>
      </c>
      <c r="B4" s="99"/>
      <c r="C4" s="99"/>
      <c r="D4" s="99"/>
      <c r="E4" s="99"/>
      <c r="F4" s="99"/>
      <c r="G4" s="99"/>
      <c r="H4" s="99"/>
      <c r="I4" s="99"/>
    </row>
    <row r="5" spans="1:9" ht="12.75">
      <c r="A5" s="16"/>
      <c r="B5" s="16"/>
      <c r="C5" s="16"/>
      <c r="D5" s="56"/>
      <c r="E5" s="13"/>
      <c r="F5" s="57"/>
      <c r="G5" s="14"/>
      <c r="H5" s="15"/>
      <c r="I5" s="37"/>
    </row>
    <row r="6" spans="1:9" ht="12.75">
      <c r="A6" s="100" t="s">
        <v>7</v>
      </c>
      <c r="B6" s="101"/>
      <c r="C6" s="95" t="s">
        <v>299</v>
      </c>
      <c r="D6" s="96"/>
      <c r="E6" s="102"/>
      <c r="F6" s="102"/>
      <c r="G6" s="102"/>
      <c r="H6" s="102"/>
      <c r="I6" s="59"/>
    </row>
    <row r="7" spans="1:9" ht="12.75">
      <c r="A7" s="60"/>
      <c r="B7" s="60"/>
      <c r="C7" s="16"/>
      <c r="D7" s="16"/>
      <c r="E7" s="102"/>
      <c r="F7" s="102"/>
      <c r="G7" s="102"/>
      <c r="H7" s="102"/>
      <c r="I7" s="59"/>
    </row>
    <row r="8" spans="1:9" ht="12.75">
      <c r="A8" s="93" t="s">
        <v>8</v>
      </c>
      <c r="B8" s="94"/>
      <c r="C8" s="95" t="s">
        <v>285</v>
      </c>
      <c r="D8" s="96"/>
      <c r="E8" s="102"/>
      <c r="F8" s="102"/>
      <c r="G8" s="102"/>
      <c r="H8" s="102"/>
      <c r="I8" s="56"/>
    </row>
    <row r="9" spans="1:9" ht="12.75">
      <c r="A9" s="61"/>
      <c r="B9" s="61"/>
      <c r="C9" s="62"/>
      <c r="D9" s="16"/>
      <c r="E9" s="16"/>
      <c r="F9" s="16"/>
      <c r="G9" s="16"/>
      <c r="H9" s="16"/>
      <c r="I9" s="16"/>
    </row>
    <row r="10" spans="1:9" ht="12.75">
      <c r="A10" s="93" t="s">
        <v>9</v>
      </c>
      <c r="B10" s="106"/>
      <c r="C10" s="95" t="s">
        <v>286</v>
      </c>
      <c r="D10" s="96"/>
      <c r="E10" s="16"/>
      <c r="F10" s="16"/>
      <c r="G10" s="16"/>
      <c r="H10" s="16"/>
      <c r="I10" s="16"/>
    </row>
    <row r="11" spans="1:9" ht="12.75">
      <c r="A11" s="107"/>
      <c r="B11" s="107"/>
      <c r="C11" s="16"/>
      <c r="D11" s="16"/>
      <c r="E11" s="16"/>
      <c r="F11" s="16"/>
      <c r="G11" s="16"/>
      <c r="H11" s="16"/>
      <c r="I11" s="16"/>
    </row>
    <row r="12" spans="1:9" ht="12.75">
      <c r="A12" s="100" t="s">
        <v>10</v>
      </c>
      <c r="B12" s="101"/>
      <c r="C12" s="103" t="s">
        <v>287</v>
      </c>
      <c r="D12" s="104"/>
      <c r="E12" s="104"/>
      <c r="F12" s="104"/>
      <c r="G12" s="104"/>
      <c r="H12" s="104"/>
      <c r="I12" s="105"/>
    </row>
    <row r="13" spans="1:9" ht="12.75">
      <c r="A13" s="60"/>
      <c r="B13" s="60"/>
      <c r="C13" s="63"/>
      <c r="D13" s="16"/>
      <c r="E13" s="16"/>
      <c r="F13" s="16"/>
      <c r="G13" s="16"/>
      <c r="H13" s="16"/>
      <c r="I13" s="16"/>
    </row>
    <row r="14" spans="1:9" ht="12.75">
      <c r="A14" s="100" t="s">
        <v>11</v>
      </c>
      <c r="B14" s="101"/>
      <c r="C14" s="108">
        <v>510000</v>
      </c>
      <c r="D14" s="109"/>
      <c r="E14" s="16"/>
      <c r="F14" s="103" t="s">
        <v>283</v>
      </c>
      <c r="G14" s="104"/>
      <c r="H14" s="104"/>
      <c r="I14" s="105"/>
    </row>
    <row r="15" spans="1:9" ht="12.75">
      <c r="A15" s="60"/>
      <c r="B15" s="60"/>
      <c r="C15" s="16"/>
      <c r="D15" s="16"/>
      <c r="E15" s="16"/>
      <c r="F15" s="16"/>
      <c r="G15" s="16"/>
      <c r="H15" s="16"/>
      <c r="I15" s="16"/>
    </row>
    <row r="16" spans="1:9" ht="12.75">
      <c r="A16" s="100" t="s">
        <v>12</v>
      </c>
      <c r="B16" s="101"/>
      <c r="C16" s="103" t="s">
        <v>288</v>
      </c>
      <c r="D16" s="104"/>
      <c r="E16" s="104"/>
      <c r="F16" s="104"/>
      <c r="G16" s="104"/>
      <c r="H16" s="104"/>
      <c r="I16" s="105"/>
    </row>
    <row r="17" spans="1:9" ht="12.75">
      <c r="A17" s="60"/>
      <c r="B17" s="60"/>
      <c r="C17" s="16"/>
      <c r="D17" s="16"/>
      <c r="E17" s="16"/>
      <c r="F17" s="16"/>
      <c r="G17" s="16"/>
      <c r="H17" s="16"/>
      <c r="I17" s="16"/>
    </row>
    <row r="18" spans="1:9" ht="12.75">
      <c r="A18" s="100" t="s">
        <v>13</v>
      </c>
      <c r="B18" s="101"/>
      <c r="C18" s="114" t="s">
        <v>289</v>
      </c>
      <c r="D18" s="115"/>
      <c r="E18" s="115"/>
      <c r="F18" s="115"/>
      <c r="G18" s="115"/>
      <c r="H18" s="115"/>
      <c r="I18" s="116"/>
    </row>
    <row r="19" spans="1:9" ht="12.75">
      <c r="A19" s="60"/>
      <c r="B19" s="60"/>
      <c r="C19" s="63"/>
      <c r="D19" s="16"/>
      <c r="E19" s="16"/>
      <c r="F19" s="16"/>
      <c r="G19" s="16"/>
      <c r="H19" s="16"/>
      <c r="I19" s="16"/>
    </row>
    <row r="20" spans="1:9" ht="12.75">
      <c r="A20" s="100" t="s">
        <v>30</v>
      </c>
      <c r="B20" s="101"/>
      <c r="C20" s="114" t="s">
        <v>290</v>
      </c>
      <c r="D20" s="115"/>
      <c r="E20" s="115"/>
      <c r="F20" s="115"/>
      <c r="G20" s="115"/>
      <c r="H20" s="115"/>
      <c r="I20" s="116"/>
    </row>
    <row r="21" spans="1:9" ht="12.75">
      <c r="A21" s="60"/>
      <c r="B21" s="60"/>
      <c r="C21" s="63"/>
      <c r="D21" s="16"/>
      <c r="E21" s="16"/>
      <c r="F21" s="16"/>
      <c r="G21" s="16"/>
      <c r="H21" s="16"/>
      <c r="I21" s="16"/>
    </row>
    <row r="22" spans="1:9" ht="12.75">
      <c r="A22" s="100" t="s">
        <v>14</v>
      </c>
      <c r="B22" s="101"/>
      <c r="C22" s="64">
        <v>373</v>
      </c>
      <c r="D22" s="103" t="s">
        <v>283</v>
      </c>
      <c r="E22" s="110"/>
      <c r="F22" s="111"/>
      <c r="G22" s="112"/>
      <c r="H22" s="113"/>
      <c r="I22" s="66"/>
    </row>
    <row r="23" spans="1:9" ht="12.75">
      <c r="A23" s="60"/>
      <c r="B23" s="60"/>
      <c r="C23" s="16"/>
      <c r="D23" s="16"/>
      <c r="E23" s="16"/>
      <c r="F23" s="16"/>
      <c r="G23" s="16"/>
      <c r="H23" s="16"/>
      <c r="I23" s="56"/>
    </row>
    <row r="24" spans="1:9" ht="12.75">
      <c r="A24" s="100" t="s">
        <v>15</v>
      </c>
      <c r="B24" s="101"/>
      <c r="C24" s="64">
        <v>8</v>
      </c>
      <c r="D24" s="103" t="s">
        <v>284</v>
      </c>
      <c r="E24" s="110"/>
      <c r="F24" s="110"/>
      <c r="G24" s="111"/>
      <c r="H24" s="58" t="s">
        <v>16</v>
      </c>
      <c r="I24" s="67" t="s">
        <v>308</v>
      </c>
    </row>
    <row r="25" spans="1:9" ht="12.75">
      <c r="A25" s="60"/>
      <c r="B25" s="60"/>
      <c r="C25" s="16"/>
      <c r="D25" s="16"/>
      <c r="E25" s="16"/>
      <c r="F25" s="16"/>
      <c r="G25" s="60"/>
      <c r="H25" s="60" t="s">
        <v>17</v>
      </c>
      <c r="I25" s="63"/>
    </row>
    <row r="26" spans="1:9" ht="12.75">
      <c r="A26" s="100" t="s">
        <v>18</v>
      </c>
      <c r="B26" s="101"/>
      <c r="C26" s="68" t="s">
        <v>300</v>
      </c>
      <c r="D26" s="17"/>
      <c r="E26" s="40"/>
      <c r="F26" s="56"/>
      <c r="G26" s="100" t="s">
        <v>19</v>
      </c>
      <c r="H26" s="101"/>
      <c r="I26" s="67" t="s">
        <v>264</v>
      </c>
    </row>
    <row r="27" spans="1:9" ht="12.75">
      <c r="A27" s="60"/>
      <c r="B27" s="60"/>
      <c r="C27" s="16"/>
      <c r="D27" s="56"/>
      <c r="E27" s="56"/>
      <c r="F27" s="56"/>
      <c r="G27" s="56"/>
      <c r="H27" s="16"/>
      <c r="I27" s="39"/>
    </row>
    <row r="28" spans="1:9" ht="12.75">
      <c r="A28" s="144" t="s">
        <v>20</v>
      </c>
      <c r="B28" s="145"/>
      <c r="C28" s="135"/>
      <c r="D28" s="135"/>
      <c r="E28" s="146" t="s">
        <v>304</v>
      </c>
      <c r="F28" s="147"/>
      <c r="G28" s="147"/>
      <c r="H28" s="135" t="s">
        <v>305</v>
      </c>
      <c r="I28" s="135"/>
    </row>
    <row r="29" spans="1:9" ht="12.75">
      <c r="A29" s="40"/>
      <c r="B29" s="40"/>
      <c r="C29" s="40"/>
      <c r="D29" s="37"/>
      <c r="E29" s="16"/>
      <c r="F29" s="16"/>
      <c r="G29" s="16"/>
      <c r="H29" s="38"/>
      <c r="I29" s="39"/>
    </row>
    <row r="30" spans="1:9" ht="12.75">
      <c r="A30" s="122" t="s">
        <v>309</v>
      </c>
      <c r="B30" s="123"/>
      <c r="C30" s="123"/>
      <c r="D30" s="124"/>
      <c r="E30" s="122" t="s">
        <v>310</v>
      </c>
      <c r="F30" s="126"/>
      <c r="G30" s="127"/>
      <c r="H30" s="95" t="s">
        <v>311</v>
      </c>
      <c r="I30" s="119"/>
    </row>
    <row r="31" spans="1:9" ht="12.75">
      <c r="A31" s="65"/>
      <c r="B31" s="65"/>
      <c r="C31" s="63"/>
      <c r="D31" s="120"/>
      <c r="E31" s="120"/>
      <c r="F31" s="120"/>
      <c r="G31" s="121"/>
      <c r="H31" s="16"/>
      <c r="I31" s="71"/>
    </row>
    <row r="32" spans="1:9" ht="12.75">
      <c r="A32" s="122" t="s">
        <v>312</v>
      </c>
      <c r="B32" s="123"/>
      <c r="C32" s="123"/>
      <c r="D32" s="124"/>
      <c r="E32" s="122" t="s">
        <v>283</v>
      </c>
      <c r="F32" s="123"/>
      <c r="G32" s="123"/>
      <c r="H32" s="95" t="s">
        <v>313</v>
      </c>
      <c r="I32" s="96"/>
    </row>
    <row r="33" spans="1:9" ht="12.75">
      <c r="A33" s="65"/>
      <c r="B33" s="65"/>
      <c r="C33" s="63"/>
      <c r="D33" s="69"/>
      <c r="E33" s="69"/>
      <c r="F33" s="69"/>
      <c r="G33" s="70"/>
      <c r="H33" s="16"/>
      <c r="I33" s="72"/>
    </row>
    <row r="34" spans="1:9" ht="12.75">
      <c r="A34" s="122"/>
      <c r="B34" s="123"/>
      <c r="C34" s="123"/>
      <c r="D34" s="124"/>
      <c r="E34" s="122"/>
      <c r="F34" s="123"/>
      <c r="G34" s="123"/>
      <c r="H34" s="95"/>
      <c r="I34" s="96"/>
    </row>
    <row r="35" spans="1:9" ht="12.75">
      <c r="A35" s="65"/>
      <c r="B35" s="65"/>
      <c r="C35" s="63"/>
      <c r="D35" s="69"/>
      <c r="E35" s="69"/>
      <c r="F35" s="69"/>
      <c r="G35" s="70"/>
      <c r="H35" s="16"/>
      <c r="I35" s="72"/>
    </row>
    <row r="36" spans="1:9" ht="12.75">
      <c r="A36" s="122"/>
      <c r="B36" s="123"/>
      <c r="C36" s="123"/>
      <c r="D36" s="124"/>
      <c r="E36" s="122"/>
      <c r="F36" s="123"/>
      <c r="G36" s="123"/>
      <c r="H36" s="95"/>
      <c r="I36" s="96"/>
    </row>
    <row r="37" spans="1:9" ht="12.75">
      <c r="A37" s="73"/>
      <c r="B37" s="73"/>
      <c r="C37" s="131"/>
      <c r="D37" s="132"/>
      <c r="E37" s="16"/>
      <c r="F37" s="131"/>
      <c r="G37" s="132"/>
      <c r="H37" s="16"/>
      <c r="I37" s="16"/>
    </row>
    <row r="38" spans="1:9" ht="12.75">
      <c r="A38" s="122"/>
      <c r="B38" s="123"/>
      <c r="C38" s="123"/>
      <c r="D38" s="124"/>
      <c r="E38" s="122"/>
      <c r="F38" s="123"/>
      <c r="G38" s="123"/>
      <c r="H38" s="95"/>
      <c r="I38" s="96"/>
    </row>
    <row r="39" spans="1:9" ht="12.75">
      <c r="A39" s="73"/>
      <c r="B39" s="73"/>
      <c r="C39" s="74"/>
      <c r="D39" s="75"/>
      <c r="E39" s="16"/>
      <c r="F39" s="74"/>
      <c r="G39" s="75"/>
      <c r="H39" s="16"/>
      <c r="I39" s="16"/>
    </row>
    <row r="40" spans="1:9" ht="12.75">
      <c r="A40" s="122"/>
      <c r="B40" s="126"/>
      <c r="C40" s="126"/>
      <c r="D40" s="127"/>
      <c r="E40" s="122"/>
      <c r="F40" s="123"/>
      <c r="G40" s="123"/>
      <c r="H40" s="95"/>
      <c r="I40" s="96"/>
    </row>
    <row r="41" spans="1:9" ht="12.75">
      <c r="A41" s="66"/>
      <c r="B41" s="76"/>
      <c r="C41" s="76"/>
      <c r="D41" s="76"/>
      <c r="E41" s="66"/>
      <c r="F41" s="76"/>
      <c r="G41" s="76"/>
      <c r="H41" s="77"/>
      <c r="I41" s="77"/>
    </row>
    <row r="42" spans="1:9" ht="12.75">
      <c r="A42" s="73"/>
      <c r="B42" s="73"/>
      <c r="C42" s="74"/>
      <c r="D42" s="75"/>
      <c r="E42" s="16"/>
      <c r="F42" s="74"/>
      <c r="G42" s="75"/>
      <c r="H42" s="16"/>
      <c r="I42" s="16"/>
    </row>
    <row r="43" spans="1:9" ht="12.75">
      <c r="A43" s="78"/>
      <c r="B43" s="78"/>
      <c r="C43" s="78"/>
      <c r="D43" s="62"/>
      <c r="E43" s="62"/>
      <c r="F43" s="78"/>
      <c r="G43" s="62"/>
      <c r="H43" s="62"/>
      <c r="I43" s="62"/>
    </row>
    <row r="44" spans="1:9" ht="12.75">
      <c r="A44" s="117" t="s">
        <v>21</v>
      </c>
      <c r="B44" s="94"/>
      <c r="C44" s="95"/>
      <c r="D44" s="96"/>
      <c r="E44" s="56"/>
      <c r="F44" s="103"/>
      <c r="G44" s="123"/>
      <c r="H44" s="123"/>
      <c r="I44" s="124"/>
    </row>
    <row r="45" spans="1:9" ht="12.75">
      <c r="A45" s="73"/>
      <c r="B45" s="73"/>
      <c r="C45" s="131"/>
      <c r="D45" s="132"/>
      <c r="E45" s="16"/>
      <c r="F45" s="131"/>
      <c r="G45" s="133"/>
      <c r="H45" s="79"/>
      <c r="I45" s="79"/>
    </row>
    <row r="46" spans="1:9" ht="12.75">
      <c r="A46" s="117" t="s">
        <v>22</v>
      </c>
      <c r="B46" s="94"/>
      <c r="C46" s="103" t="s">
        <v>291</v>
      </c>
      <c r="D46" s="134"/>
      <c r="E46" s="134"/>
      <c r="F46" s="134"/>
      <c r="G46" s="134"/>
      <c r="H46" s="134"/>
      <c r="I46" s="134"/>
    </row>
    <row r="47" spans="1:9" ht="12.75">
      <c r="A47" s="60"/>
      <c r="B47" s="60"/>
      <c r="C47" s="80" t="s">
        <v>27</v>
      </c>
      <c r="D47" s="56"/>
      <c r="E47" s="56"/>
      <c r="F47" s="56"/>
      <c r="G47" s="56"/>
      <c r="H47" s="56"/>
      <c r="I47" s="56"/>
    </row>
    <row r="48" spans="1:9" ht="12.75">
      <c r="A48" s="117" t="s">
        <v>23</v>
      </c>
      <c r="B48" s="94"/>
      <c r="C48" s="128" t="s">
        <v>292</v>
      </c>
      <c r="D48" s="129"/>
      <c r="E48" s="130"/>
      <c r="F48" s="56"/>
      <c r="G48" s="58" t="s">
        <v>24</v>
      </c>
      <c r="H48" s="128" t="s">
        <v>293</v>
      </c>
      <c r="I48" s="130"/>
    </row>
    <row r="49" spans="1:9" ht="12.75">
      <c r="A49" s="60"/>
      <c r="B49" s="60"/>
      <c r="C49" s="80"/>
      <c r="D49" s="56"/>
      <c r="E49" s="56"/>
      <c r="F49" s="56"/>
      <c r="G49" s="56"/>
      <c r="H49" s="56"/>
      <c r="I49" s="56"/>
    </row>
    <row r="50" spans="1:9" ht="12.75">
      <c r="A50" s="117" t="s">
        <v>25</v>
      </c>
      <c r="B50" s="94"/>
      <c r="C50" s="148" t="s">
        <v>294</v>
      </c>
      <c r="D50" s="129"/>
      <c r="E50" s="129"/>
      <c r="F50" s="129"/>
      <c r="G50" s="129"/>
      <c r="H50" s="129"/>
      <c r="I50" s="130"/>
    </row>
    <row r="51" spans="1:9" ht="12.75">
      <c r="A51" s="60"/>
      <c r="B51" s="60"/>
      <c r="C51" s="56"/>
      <c r="D51" s="56"/>
      <c r="E51" s="56"/>
      <c r="F51" s="56"/>
      <c r="G51" s="56"/>
      <c r="H51" s="56"/>
      <c r="I51" s="56"/>
    </row>
    <row r="52" spans="1:9" ht="12.75">
      <c r="A52" s="100" t="s">
        <v>26</v>
      </c>
      <c r="B52" s="101"/>
      <c r="C52" s="128" t="s">
        <v>314</v>
      </c>
      <c r="D52" s="129"/>
      <c r="E52" s="129"/>
      <c r="F52" s="129"/>
      <c r="G52" s="129"/>
      <c r="H52" s="129"/>
      <c r="I52" s="105"/>
    </row>
    <row r="53" spans="1:9" ht="12.75">
      <c r="A53" s="81"/>
      <c r="B53" s="81"/>
      <c r="C53" s="118" t="s">
        <v>27</v>
      </c>
      <c r="D53" s="118"/>
      <c r="E53" s="118"/>
      <c r="F53" s="118"/>
      <c r="G53" s="118"/>
      <c r="H53" s="118"/>
      <c r="I53" s="11"/>
    </row>
    <row r="54" spans="1:9" ht="12.75">
      <c r="A54" s="81"/>
      <c r="B54" s="81"/>
      <c r="C54" s="31"/>
      <c r="D54" s="31"/>
      <c r="E54" s="31"/>
      <c r="F54" s="31"/>
      <c r="G54" s="31"/>
      <c r="H54" s="31"/>
      <c r="I54" s="11"/>
    </row>
    <row r="55" spans="1:9" ht="12.75">
      <c r="A55" s="81"/>
      <c r="B55" s="136" t="s">
        <v>28</v>
      </c>
      <c r="C55" s="137"/>
      <c r="D55" s="137"/>
      <c r="E55" s="137"/>
      <c r="F55" s="82"/>
      <c r="G55" s="82"/>
      <c r="H55" s="83"/>
      <c r="I55" s="83"/>
    </row>
    <row r="56" spans="1:9" ht="12.75">
      <c r="A56" s="81"/>
      <c r="B56" s="84" t="s">
        <v>281</v>
      </c>
      <c r="C56" s="85"/>
      <c r="D56" s="85"/>
      <c r="E56" s="85"/>
      <c r="F56" s="85"/>
      <c r="G56" s="85"/>
      <c r="H56" s="138"/>
      <c r="I56" s="138"/>
    </row>
    <row r="57" spans="1:9" ht="12.75">
      <c r="A57" s="81"/>
      <c r="B57" s="84" t="s">
        <v>306</v>
      </c>
      <c r="C57" s="85"/>
      <c r="D57" s="85"/>
      <c r="E57" s="85"/>
      <c r="F57" s="85"/>
      <c r="G57" s="85"/>
      <c r="H57" s="138"/>
      <c r="I57" s="138"/>
    </row>
    <row r="58" spans="1:9" ht="12.75">
      <c r="A58" s="81"/>
      <c r="B58" s="86" t="s">
        <v>307</v>
      </c>
      <c r="C58" s="87"/>
      <c r="D58" s="87"/>
      <c r="E58" s="87"/>
      <c r="F58" s="85"/>
      <c r="G58" s="85"/>
      <c r="H58" s="138"/>
      <c r="I58" s="138"/>
    </row>
    <row r="59" spans="1:9" ht="12.75">
      <c r="A59" s="81"/>
      <c r="B59" s="84" t="s">
        <v>274</v>
      </c>
      <c r="C59" s="85"/>
      <c r="D59" s="85"/>
      <c r="E59" s="85"/>
      <c r="F59" s="85"/>
      <c r="G59" s="85"/>
      <c r="H59" s="138"/>
      <c r="I59" s="138"/>
    </row>
    <row r="60" spans="1:9" ht="12.75">
      <c r="A60" s="81"/>
      <c r="B60" s="84"/>
      <c r="C60" s="88"/>
      <c r="D60" s="88"/>
      <c r="E60" s="88"/>
      <c r="F60" s="88"/>
      <c r="G60" s="88"/>
      <c r="H60" s="138"/>
      <c r="I60" s="138"/>
    </row>
    <row r="61" spans="1:9" ht="12.75">
      <c r="A61" s="81"/>
      <c r="B61" s="84"/>
      <c r="C61" s="88"/>
      <c r="D61" s="88"/>
      <c r="E61" s="88"/>
      <c r="F61" s="88"/>
      <c r="G61" s="88"/>
      <c r="H61" s="138"/>
      <c r="I61" s="138"/>
    </row>
    <row r="62" spans="1:9" ht="12.75">
      <c r="A62" s="81"/>
      <c r="B62" s="81"/>
      <c r="C62" s="31"/>
      <c r="D62" s="31"/>
      <c r="E62" s="31"/>
      <c r="F62" s="31"/>
      <c r="G62" s="31"/>
      <c r="H62" s="31"/>
      <c r="I62" s="11"/>
    </row>
    <row r="63" spans="1:9" ht="13.5" thickBot="1">
      <c r="A63" s="89" t="s">
        <v>1</v>
      </c>
      <c r="B63" s="56"/>
      <c r="C63" s="56"/>
      <c r="D63" s="56"/>
      <c r="E63" s="56"/>
      <c r="F63" s="56"/>
      <c r="G63" s="90"/>
      <c r="H63" s="91"/>
      <c r="I63" s="90"/>
    </row>
    <row r="64" spans="1:9" ht="12.75">
      <c r="A64" s="56"/>
      <c r="B64" s="56"/>
      <c r="C64" s="56"/>
      <c r="D64" s="56"/>
      <c r="E64" s="81" t="s">
        <v>2</v>
      </c>
      <c r="F64" s="40"/>
      <c r="G64" s="139" t="s">
        <v>29</v>
      </c>
      <c r="H64" s="140"/>
      <c r="I64" s="141"/>
    </row>
    <row r="65" spans="1:9" ht="12.75">
      <c r="A65" s="92"/>
      <c r="B65" s="92"/>
      <c r="C65" s="37"/>
      <c r="D65" s="37"/>
      <c r="E65" s="37"/>
      <c r="F65" s="37"/>
      <c r="G65" s="142"/>
      <c r="H65" s="143"/>
      <c r="I65" s="37"/>
    </row>
  </sheetData>
  <sheetProtection/>
  <protectedRanges>
    <protectedRange sqref="E2 H2 C6:D6 C8:D8 C10:D10 C12:I12 C14:D14 F14:I14 C16:I16 C24:G24 C22:F22 C26 I26 A30:I30 A32:I32 A34:D34" name="Range1_1"/>
    <protectedRange sqref="C18:I18" name="Range1_1_1"/>
    <protectedRange sqref="C20:I20" name="Range1_2"/>
    <protectedRange sqref="I24" name="Range1_4"/>
  </protectedRanges>
  <mergeCells count="71">
    <mergeCell ref="B55:E55"/>
    <mergeCell ref="H56:I61"/>
    <mergeCell ref="G64:I64"/>
    <mergeCell ref="G65:H65"/>
    <mergeCell ref="A28:D28"/>
    <mergeCell ref="E28:G28"/>
    <mergeCell ref="A50:B50"/>
    <mergeCell ref="C50:I50"/>
    <mergeCell ref="A52:B52"/>
    <mergeCell ref="C52:I52"/>
    <mergeCell ref="A38:D38"/>
    <mergeCell ref="E38:G38"/>
    <mergeCell ref="C37:D37"/>
    <mergeCell ref="A26:B26"/>
    <mergeCell ref="E34:G34"/>
    <mergeCell ref="G26:H26"/>
    <mergeCell ref="H28:I28"/>
    <mergeCell ref="C48:E48"/>
    <mergeCell ref="H48:I48"/>
    <mergeCell ref="C45:D45"/>
    <mergeCell ref="F45:G45"/>
    <mergeCell ref="C46:I46"/>
    <mergeCell ref="H34:I34"/>
    <mergeCell ref="A36:D36"/>
    <mergeCell ref="E36:G36"/>
    <mergeCell ref="H36:I36"/>
    <mergeCell ref="C44:D44"/>
    <mergeCell ref="H38:I38"/>
    <mergeCell ref="A1:C1"/>
    <mergeCell ref="A24:B24"/>
    <mergeCell ref="E40:G40"/>
    <mergeCell ref="H40:I40"/>
    <mergeCell ref="A30:D30"/>
    <mergeCell ref="E30:G30"/>
    <mergeCell ref="A34:D34"/>
    <mergeCell ref="A40:D40"/>
    <mergeCell ref="F37:G37"/>
    <mergeCell ref="A48:B48"/>
    <mergeCell ref="C53:H53"/>
    <mergeCell ref="H30:I30"/>
    <mergeCell ref="D31:G31"/>
    <mergeCell ref="A32:D32"/>
    <mergeCell ref="E32:G32"/>
    <mergeCell ref="H32:I32"/>
    <mergeCell ref="A46:B46"/>
    <mergeCell ref="F44:I44"/>
    <mergeCell ref="A44:B44"/>
    <mergeCell ref="A22:B22"/>
    <mergeCell ref="D22:F22"/>
    <mergeCell ref="G22:H22"/>
    <mergeCell ref="D24:G24"/>
    <mergeCell ref="A18:B18"/>
    <mergeCell ref="C18:I18"/>
    <mergeCell ref="A20:B20"/>
    <mergeCell ref="C20:I20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uprava@lukarijeka.hr"/>
    <hyperlink ref="C20" r:id="rId2" display="www.lukarijeka.hr"/>
    <hyperlink ref="C50" r:id="rId3" display="fin@luka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97">
      <selection activeCell="K8" sqref="K8"/>
    </sheetView>
  </sheetViews>
  <sheetFormatPr defaultColWidth="9.140625" defaultRowHeight="12.75"/>
  <cols>
    <col min="1" max="8" width="9.140625" style="23" customWidth="1"/>
    <col min="9" max="9" width="9.28125" style="23" bestFit="1" customWidth="1"/>
    <col min="10" max="11" width="11.140625" style="23" bestFit="1" customWidth="1"/>
    <col min="12" max="16384" width="9.140625" style="23" customWidth="1"/>
  </cols>
  <sheetData>
    <row r="1" spans="1:11" ht="12.75" customHeight="1">
      <c r="A1" s="186" t="s">
        <v>31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2.75" customHeight="1">
      <c r="A2" s="187" t="s">
        <v>295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2.75">
      <c r="A3" s="188" t="s">
        <v>296</v>
      </c>
      <c r="B3" s="189"/>
      <c r="C3" s="189"/>
      <c r="D3" s="189"/>
      <c r="E3" s="189"/>
      <c r="F3" s="189"/>
      <c r="G3" s="189"/>
      <c r="H3" s="189"/>
      <c r="I3" s="189"/>
      <c r="J3" s="189"/>
      <c r="K3" s="190"/>
    </row>
    <row r="4" spans="1:11" ht="24.75" thickBot="1">
      <c r="A4" s="191" t="s">
        <v>272</v>
      </c>
      <c r="B4" s="191"/>
      <c r="C4" s="191"/>
      <c r="D4" s="191"/>
      <c r="E4" s="191"/>
      <c r="F4" s="191"/>
      <c r="G4" s="191"/>
      <c r="H4" s="191"/>
      <c r="I4" s="33" t="s">
        <v>273</v>
      </c>
      <c r="J4" s="34" t="s">
        <v>266</v>
      </c>
      <c r="K4" s="34" t="s">
        <v>136</v>
      </c>
    </row>
    <row r="5" spans="1:11" ht="12.75">
      <c r="A5" s="182">
        <v>1</v>
      </c>
      <c r="B5" s="182"/>
      <c r="C5" s="182"/>
      <c r="D5" s="182"/>
      <c r="E5" s="182"/>
      <c r="F5" s="182"/>
      <c r="G5" s="182"/>
      <c r="H5" s="182"/>
      <c r="I5" s="36">
        <v>2</v>
      </c>
      <c r="J5" s="35" t="s">
        <v>3</v>
      </c>
      <c r="K5" s="35" t="s">
        <v>4</v>
      </c>
    </row>
    <row r="6" spans="1:11" ht="12.75">
      <c r="A6" s="183" t="s">
        <v>130</v>
      </c>
      <c r="B6" s="184"/>
      <c r="C6" s="184"/>
      <c r="D6" s="184"/>
      <c r="E6" s="184"/>
      <c r="F6" s="184"/>
      <c r="G6" s="184"/>
      <c r="H6" s="184"/>
      <c r="I6" s="184"/>
      <c r="J6" s="184"/>
      <c r="K6" s="185"/>
    </row>
    <row r="7" spans="1:11" ht="12.75">
      <c r="A7" s="158" t="s">
        <v>32</v>
      </c>
      <c r="B7" s="159"/>
      <c r="C7" s="159"/>
      <c r="D7" s="159"/>
      <c r="E7" s="159"/>
      <c r="F7" s="159"/>
      <c r="G7" s="159"/>
      <c r="H7" s="176"/>
      <c r="I7" s="3">
        <v>1</v>
      </c>
      <c r="J7" s="6">
        <v>0</v>
      </c>
      <c r="K7" s="6">
        <v>0</v>
      </c>
    </row>
    <row r="8" spans="1:11" ht="12.75">
      <c r="A8" s="165" t="s">
        <v>33</v>
      </c>
      <c r="B8" s="166"/>
      <c r="C8" s="166"/>
      <c r="D8" s="166"/>
      <c r="E8" s="166"/>
      <c r="F8" s="166"/>
      <c r="G8" s="166"/>
      <c r="H8" s="167"/>
      <c r="I8" s="1">
        <v>2</v>
      </c>
      <c r="J8" s="42">
        <f>J9+J16+J26+J35+J39</f>
        <v>527564163</v>
      </c>
      <c r="K8" s="42">
        <f>K9+K16+K26+K35+K39</f>
        <v>538024430</v>
      </c>
    </row>
    <row r="9" spans="1:11" ht="12.75">
      <c r="A9" s="162" t="s">
        <v>34</v>
      </c>
      <c r="B9" s="163"/>
      <c r="C9" s="163"/>
      <c r="D9" s="163"/>
      <c r="E9" s="163"/>
      <c r="F9" s="163"/>
      <c r="G9" s="163"/>
      <c r="H9" s="164"/>
      <c r="I9" s="1">
        <v>3</v>
      </c>
      <c r="J9" s="42">
        <f>SUM(J10:J15)</f>
        <v>771804</v>
      </c>
      <c r="K9" s="42">
        <f>SUM(K10:K15)</f>
        <v>751844</v>
      </c>
    </row>
    <row r="10" spans="1:11" ht="12.75">
      <c r="A10" s="162" t="s">
        <v>35</v>
      </c>
      <c r="B10" s="163"/>
      <c r="C10" s="163"/>
      <c r="D10" s="163"/>
      <c r="E10" s="163"/>
      <c r="F10" s="163"/>
      <c r="G10" s="163"/>
      <c r="H10" s="164"/>
      <c r="I10" s="1">
        <v>4</v>
      </c>
      <c r="J10" s="7">
        <v>0</v>
      </c>
      <c r="K10" s="7">
        <v>0</v>
      </c>
    </row>
    <row r="11" spans="1:11" ht="12.75">
      <c r="A11" s="162" t="s">
        <v>36</v>
      </c>
      <c r="B11" s="163"/>
      <c r="C11" s="163"/>
      <c r="D11" s="163"/>
      <c r="E11" s="163"/>
      <c r="F11" s="163"/>
      <c r="G11" s="163"/>
      <c r="H11" s="164"/>
      <c r="I11" s="1">
        <v>5</v>
      </c>
      <c r="J11" s="7">
        <v>771804</v>
      </c>
      <c r="K11" s="7">
        <v>751844</v>
      </c>
    </row>
    <row r="12" spans="1:11" ht="12.75">
      <c r="A12" s="162" t="s">
        <v>0</v>
      </c>
      <c r="B12" s="163"/>
      <c r="C12" s="163"/>
      <c r="D12" s="163"/>
      <c r="E12" s="163"/>
      <c r="F12" s="163"/>
      <c r="G12" s="163"/>
      <c r="H12" s="164"/>
      <c r="I12" s="1">
        <v>6</v>
      </c>
      <c r="J12" s="7">
        <v>0</v>
      </c>
      <c r="K12" s="7">
        <v>0</v>
      </c>
    </row>
    <row r="13" spans="1:11" ht="12.75">
      <c r="A13" s="162" t="s">
        <v>37</v>
      </c>
      <c r="B13" s="163"/>
      <c r="C13" s="163"/>
      <c r="D13" s="163"/>
      <c r="E13" s="163"/>
      <c r="F13" s="163"/>
      <c r="G13" s="163"/>
      <c r="H13" s="164"/>
      <c r="I13" s="1">
        <v>7</v>
      </c>
      <c r="J13" s="7">
        <v>0</v>
      </c>
      <c r="K13" s="7">
        <v>0</v>
      </c>
    </row>
    <row r="14" spans="1:11" ht="12.75">
      <c r="A14" s="162" t="s">
        <v>38</v>
      </c>
      <c r="B14" s="163"/>
      <c r="C14" s="163"/>
      <c r="D14" s="163"/>
      <c r="E14" s="163"/>
      <c r="F14" s="163"/>
      <c r="G14" s="163"/>
      <c r="H14" s="164"/>
      <c r="I14" s="1">
        <v>8</v>
      </c>
      <c r="J14" s="7">
        <v>0</v>
      </c>
      <c r="K14" s="7">
        <v>0</v>
      </c>
    </row>
    <row r="15" spans="1:11" ht="12.75">
      <c r="A15" s="162" t="s">
        <v>39</v>
      </c>
      <c r="B15" s="163"/>
      <c r="C15" s="163"/>
      <c r="D15" s="163"/>
      <c r="E15" s="163"/>
      <c r="F15" s="163"/>
      <c r="G15" s="163"/>
      <c r="H15" s="164"/>
      <c r="I15" s="1">
        <v>9</v>
      </c>
      <c r="J15" s="7">
        <v>0</v>
      </c>
      <c r="K15" s="7">
        <v>0</v>
      </c>
    </row>
    <row r="16" spans="1:11" ht="12.75">
      <c r="A16" s="162" t="s">
        <v>40</v>
      </c>
      <c r="B16" s="163"/>
      <c r="C16" s="163"/>
      <c r="D16" s="163"/>
      <c r="E16" s="163"/>
      <c r="F16" s="163"/>
      <c r="G16" s="163"/>
      <c r="H16" s="164"/>
      <c r="I16" s="1">
        <v>10</v>
      </c>
      <c r="J16" s="42">
        <f>SUM(J17:J25)</f>
        <v>419393563</v>
      </c>
      <c r="K16" s="42">
        <f>SUM(K17:K25)</f>
        <v>431843347</v>
      </c>
    </row>
    <row r="17" spans="1:11" ht="12.75">
      <c r="A17" s="162" t="s">
        <v>41</v>
      </c>
      <c r="B17" s="163"/>
      <c r="C17" s="163"/>
      <c r="D17" s="163"/>
      <c r="E17" s="163"/>
      <c r="F17" s="163"/>
      <c r="G17" s="163"/>
      <c r="H17" s="164"/>
      <c r="I17" s="1">
        <v>11</v>
      </c>
      <c r="J17" s="7">
        <v>228973255</v>
      </c>
      <c r="K17" s="7">
        <v>228973255</v>
      </c>
    </row>
    <row r="18" spans="1:11" ht="12.75">
      <c r="A18" s="162" t="s">
        <v>42</v>
      </c>
      <c r="B18" s="163"/>
      <c r="C18" s="163"/>
      <c r="D18" s="163"/>
      <c r="E18" s="163"/>
      <c r="F18" s="163"/>
      <c r="G18" s="163"/>
      <c r="H18" s="164"/>
      <c r="I18" s="1">
        <v>12</v>
      </c>
      <c r="J18" s="7">
        <v>109753187</v>
      </c>
      <c r="K18" s="7">
        <v>109216360</v>
      </c>
    </row>
    <row r="19" spans="1:11" ht="12.75">
      <c r="A19" s="162" t="s">
        <v>43</v>
      </c>
      <c r="B19" s="163"/>
      <c r="C19" s="163"/>
      <c r="D19" s="163"/>
      <c r="E19" s="163"/>
      <c r="F19" s="163"/>
      <c r="G19" s="163"/>
      <c r="H19" s="164"/>
      <c r="I19" s="1">
        <v>13</v>
      </c>
      <c r="J19" s="7">
        <v>2122367</v>
      </c>
      <c r="K19" s="7">
        <v>2015140</v>
      </c>
    </row>
    <row r="20" spans="1:11" ht="12.75">
      <c r="A20" s="162" t="s">
        <v>44</v>
      </c>
      <c r="B20" s="163"/>
      <c r="C20" s="163"/>
      <c r="D20" s="163"/>
      <c r="E20" s="163"/>
      <c r="F20" s="163"/>
      <c r="G20" s="163"/>
      <c r="H20" s="164"/>
      <c r="I20" s="1">
        <v>14</v>
      </c>
      <c r="J20" s="7">
        <v>54032561</v>
      </c>
      <c r="K20" s="7">
        <v>59195806</v>
      </c>
    </row>
    <row r="21" spans="1:11" ht="12.75">
      <c r="A21" s="162" t="s">
        <v>45</v>
      </c>
      <c r="B21" s="163"/>
      <c r="C21" s="163"/>
      <c r="D21" s="163"/>
      <c r="E21" s="163"/>
      <c r="F21" s="163"/>
      <c r="G21" s="163"/>
      <c r="H21" s="164"/>
      <c r="I21" s="1">
        <v>15</v>
      </c>
      <c r="J21" s="7">
        <v>0</v>
      </c>
      <c r="K21" s="7">
        <v>0</v>
      </c>
    </row>
    <row r="22" spans="1:11" ht="12.75">
      <c r="A22" s="162" t="s">
        <v>46</v>
      </c>
      <c r="B22" s="163"/>
      <c r="C22" s="163"/>
      <c r="D22" s="163"/>
      <c r="E22" s="163"/>
      <c r="F22" s="163"/>
      <c r="G22" s="163"/>
      <c r="H22" s="164"/>
      <c r="I22" s="1">
        <v>16</v>
      </c>
      <c r="J22" s="7">
        <v>3895</v>
      </c>
      <c r="K22" s="7">
        <v>3895</v>
      </c>
    </row>
    <row r="23" spans="1:11" ht="12.75">
      <c r="A23" s="162" t="s">
        <v>47</v>
      </c>
      <c r="B23" s="163"/>
      <c r="C23" s="163"/>
      <c r="D23" s="163"/>
      <c r="E23" s="163"/>
      <c r="F23" s="163"/>
      <c r="G23" s="163"/>
      <c r="H23" s="164"/>
      <c r="I23" s="1">
        <v>17</v>
      </c>
      <c r="J23" s="7">
        <v>17034734</v>
      </c>
      <c r="K23" s="7">
        <v>25053301</v>
      </c>
    </row>
    <row r="24" spans="1:11" ht="12.75">
      <c r="A24" s="162" t="s">
        <v>48</v>
      </c>
      <c r="B24" s="163"/>
      <c r="C24" s="163"/>
      <c r="D24" s="163"/>
      <c r="E24" s="163"/>
      <c r="F24" s="163"/>
      <c r="G24" s="163"/>
      <c r="H24" s="164"/>
      <c r="I24" s="1">
        <v>18</v>
      </c>
      <c r="J24" s="7">
        <v>325736</v>
      </c>
      <c r="K24" s="7">
        <v>325736</v>
      </c>
    </row>
    <row r="25" spans="1:11" ht="12.75">
      <c r="A25" s="162" t="s">
        <v>49</v>
      </c>
      <c r="B25" s="163"/>
      <c r="C25" s="163"/>
      <c r="D25" s="163"/>
      <c r="E25" s="163"/>
      <c r="F25" s="163"/>
      <c r="G25" s="163"/>
      <c r="H25" s="164"/>
      <c r="I25" s="1">
        <v>19</v>
      </c>
      <c r="J25" s="7">
        <v>7147828</v>
      </c>
      <c r="K25" s="7">
        <v>7059854</v>
      </c>
    </row>
    <row r="26" spans="1:11" ht="12.75">
      <c r="A26" s="162" t="s">
        <v>50</v>
      </c>
      <c r="B26" s="163"/>
      <c r="C26" s="163"/>
      <c r="D26" s="163"/>
      <c r="E26" s="163"/>
      <c r="F26" s="163"/>
      <c r="G26" s="163"/>
      <c r="H26" s="164"/>
      <c r="I26" s="1">
        <v>20</v>
      </c>
      <c r="J26" s="42">
        <f>SUM(J27:J34)</f>
        <v>91421146</v>
      </c>
      <c r="K26" s="42">
        <f>SUM(K27:K34)</f>
        <v>89388273</v>
      </c>
    </row>
    <row r="27" spans="1:11" ht="12.75">
      <c r="A27" s="162" t="s">
        <v>51</v>
      </c>
      <c r="B27" s="163"/>
      <c r="C27" s="163"/>
      <c r="D27" s="163"/>
      <c r="E27" s="163"/>
      <c r="F27" s="163"/>
      <c r="G27" s="163"/>
      <c r="H27" s="164"/>
      <c r="I27" s="1">
        <v>21</v>
      </c>
      <c r="J27" s="7">
        <v>89164264</v>
      </c>
      <c r="K27" s="7">
        <v>89164264</v>
      </c>
    </row>
    <row r="28" spans="1:11" ht="12.75">
      <c r="A28" s="162" t="s">
        <v>52</v>
      </c>
      <c r="B28" s="163"/>
      <c r="C28" s="163"/>
      <c r="D28" s="163"/>
      <c r="E28" s="163"/>
      <c r="F28" s="163"/>
      <c r="G28" s="163"/>
      <c r="H28" s="164"/>
      <c r="I28" s="1">
        <v>22</v>
      </c>
      <c r="J28" s="7">
        <v>0</v>
      </c>
      <c r="K28" s="7">
        <v>0</v>
      </c>
    </row>
    <row r="29" spans="1:11" ht="12.75">
      <c r="A29" s="162" t="s">
        <v>53</v>
      </c>
      <c r="B29" s="163"/>
      <c r="C29" s="163"/>
      <c r="D29" s="163"/>
      <c r="E29" s="163"/>
      <c r="F29" s="163"/>
      <c r="G29" s="163"/>
      <c r="H29" s="164"/>
      <c r="I29" s="1">
        <v>23</v>
      </c>
      <c r="J29" s="7">
        <v>40000</v>
      </c>
      <c r="K29" s="7">
        <v>40000</v>
      </c>
    </row>
    <row r="30" spans="1:11" ht="12.75">
      <c r="A30" s="162" t="s">
        <v>54</v>
      </c>
      <c r="B30" s="163"/>
      <c r="C30" s="163"/>
      <c r="D30" s="163"/>
      <c r="E30" s="163"/>
      <c r="F30" s="163"/>
      <c r="G30" s="163"/>
      <c r="H30" s="164"/>
      <c r="I30" s="1">
        <v>24</v>
      </c>
      <c r="J30" s="7">
        <v>0</v>
      </c>
      <c r="K30" s="7">
        <v>0</v>
      </c>
    </row>
    <row r="31" spans="1:11" ht="12.75">
      <c r="A31" s="162" t="s">
        <v>55</v>
      </c>
      <c r="B31" s="163"/>
      <c r="C31" s="163"/>
      <c r="D31" s="163"/>
      <c r="E31" s="163"/>
      <c r="F31" s="163"/>
      <c r="G31" s="163"/>
      <c r="H31" s="164"/>
      <c r="I31" s="1">
        <v>25</v>
      </c>
      <c r="J31" s="7">
        <v>2216882</v>
      </c>
      <c r="K31" s="7">
        <v>184009</v>
      </c>
    </row>
    <row r="32" spans="1:11" ht="12.75">
      <c r="A32" s="162" t="s">
        <v>56</v>
      </c>
      <c r="B32" s="163"/>
      <c r="C32" s="163"/>
      <c r="D32" s="163"/>
      <c r="E32" s="163"/>
      <c r="F32" s="163"/>
      <c r="G32" s="163"/>
      <c r="H32" s="164"/>
      <c r="I32" s="1">
        <v>26</v>
      </c>
      <c r="J32" s="7">
        <v>0</v>
      </c>
      <c r="K32" s="7">
        <v>0</v>
      </c>
    </row>
    <row r="33" spans="1:11" ht="12.75">
      <c r="A33" s="162" t="s">
        <v>57</v>
      </c>
      <c r="B33" s="163"/>
      <c r="C33" s="163"/>
      <c r="D33" s="163"/>
      <c r="E33" s="163"/>
      <c r="F33" s="163"/>
      <c r="G33" s="163"/>
      <c r="H33" s="164"/>
      <c r="I33" s="1">
        <v>27</v>
      </c>
      <c r="J33" s="7">
        <v>0</v>
      </c>
      <c r="K33" s="7">
        <v>0</v>
      </c>
    </row>
    <row r="34" spans="1:11" ht="12.75">
      <c r="A34" s="162" t="s">
        <v>58</v>
      </c>
      <c r="B34" s="163"/>
      <c r="C34" s="163"/>
      <c r="D34" s="163"/>
      <c r="E34" s="163"/>
      <c r="F34" s="163"/>
      <c r="G34" s="163"/>
      <c r="H34" s="164"/>
      <c r="I34" s="1">
        <v>28</v>
      </c>
      <c r="J34" s="7">
        <v>0</v>
      </c>
      <c r="K34" s="7">
        <v>0</v>
      </c>
    </row>
    <row r="35" spans="1:11" ht="12.75">
      <c r="A35" s="162" t="s">
        <v>59</v>
      </c>
      <c r="B35" s="163"/>
      <c r="C35" s="163"/>
      <c r="D35" s="163"/>
      <c r="E35" s="163"/>
      <c r="F35" s="163"/>
      <c r="G35" s="163"/>
      <c r="H35" s="164"/>
      <c r="I35" s="1">
        <v>29</v>
      </c>
      <c r="J35" s="42">
        <f>SUM(J36:J38)</f>
        <v>8697493</v>
      </c>
      <c r="K35" s="42">
        <f>SUM(K36:K38)</f>
        <v>8697493</v>
      </c>
    </row>
    <row r="36" spans="1:11" ht="12.75">
      <c r="A36" s="162" t="s">
        <v>60</v>
      </c>
      <c r="B36" s="163"/>
      <c r="C36" s="163"/>
      <c r="D36" s="163"/>
      <c r="E36" s="163"/>
      <c r="F36" s="163"/>
      <c r="G36" s="163"/>
      <c r="H36" s="164"/>
      <c r="I36" s="1">
        <v>30</v>
      </c>
      <c r="J36" s="7">
        <v>0</v>
      </c>
      <c r="K36" s="7">
        <v>0</v>
      </c>
    </row>
    <row r="37" spans="1:11" ht="12.75">
      <c r="A37" s="162" t="s">
        <v>61</v>
      </c>
      <c r="B37" s="163"/>
      <c r="C37" s="163"/>
      <c r="D37" s="163"/>
      <c r="E37" s="163"/>
      <c r="F37" s="163"/>
      <c r="G37" s="163"/>
      <c r="H37" s="164"/>
      <c r="I37" s="1">
        <v>31</v>
      </c>
      <c r="J37" s="7">
        <v>8379109</v>
      </c>
      <c r="K37" s="7">
        <v>8379109</v>
      </c>
    </row>
    <row r="38" spans="1:11" ht="12.75">
      <c r="A38" s="162" t="s">
        <v>62</v>
      </c>
      <c r="B38" s="163"/>
      <c r="C38" s="163"/>
      <c r="D38" s="163"/>
      <c r="E38" s="163"/>
      <c r="F38" s="163"/>
      <c r="G38" s="163"/>
      <c r="H38" s="164"/>
      <c r="I38" s="1">
        <v>32</v>
      </c>
      <c r="J38" s="7">
        <v>318384</v>
      </c>
      <c r="K38" s="7">
        <v>318384</v>
      </c>
    </row>
    <row r="39" spans="1:11" ht="12.75">
      <c r="A39" s="162" t="s">
        <v>63</v>
      </c>
      <c r="B39" s="163"/>
      <c r="C39" s="163"/>
      <c r="D39" s="163"/>
      <c r="E39" s="163"/>
      <c r="F39" s="163"/>
      <c r="G39" s="163"/>
      <c r="H39" s="164"/>
      <c r="I39" s="1">
        <v>33</v>
      </c>
      <c r="J39" s="7">
        <v>7280157</v>
      </c>
      <c r="K39" s="7">
        <v>7343473</v>
      </c>
    </row>
    <row r="40" spans="1:11" ht="12.75">
      <c r="A40" s="165" t="s">
        <v>64</v>
      </c>
      <c r="B40" s="166"/>
      <c r="C40" s="166"/>
      <c r="D40" s="166"/>
      <c r="E40" s="166"/>
      <c r="F40" s="166"/>
      <c r="G40" s="166"/>
      <c r="H40" s="167"/>
      <c r="I40" s="1">
        <v>34</v>
      </c>
      <c r="J40" s="42">
        <f>J41+J49+J56+J64</f>
        <v>60889363</v>
      </c>
      <c r="K40" s="42">
        <f>K41+K49+K56+K64</f>
        <v>289281842</v>
      </c>
    </row>
    <row r="41" spans="1:11" ht="12.75">
      <c r="A41" s="162" t="s">
        <v>65</v>
      </c>
      <c r="B41" s="163"/>
      <c r="C41" s="163"/>
      <c r="D41" s="163"/>
      <c r="E41" s="163"/>
      <c r="F41" s="163"/>
      <c r="G41" s="163"/>
      <c r="H41" s="164"/>
      <c r="I41" s="1">
        <v>35</v>
      </c>
      <c r="J41" s="42">
        <f>SUM(J42:J48)</f>
        <v>1083877</v>
      </c>
      <c r="K41" s="42">
        <f>SUM(K42:K48)</f>
        <v>1270084</v>
      </c>
    </row>
    <row r="42" spans="1:11" ht="12.75">
      <c r="A42" s="162" t="s">
        <v>66</v>
      </c>
      <c r="B42" s="163"/>
      <c r="C42" s="163"/>
      <c r="D42" s="163"/>
      <c r="E42" s="163"/>
      <c r="F42" s="163"/>
      <c r="G42" s="163"/>
      <c r="H42" s="164"/>
      <c r="I42" s="1">
        <v>36</v>
      </c>
      <c r="J42" s="7">
        <v>1083877</v>
      </c>
      <c r="K42" s="7">
        <v>1270084</v>
      </c>
    </row>
    <row r="43" spans="1:11" ht="12.75">
      <c r="A43" s="162" t="s">
        <v>67</v>
      </c>
      <c r="B43" s="163"/>
      <c r="C43" s="163"/>
      <c r="D43" s="163"/>
      <c r="E43" s="163"/>
      <c r="F43" s="163"/>
      <c r="G43" s="163"/>
      <c r="H43" s="164"/>
      <c r="I43" s="1">
        <v>37</v>
      </c>
      <c r="J43" s="7">
        <v>0</v>
      </c>
      <c r="K43" s="7">
        <v>0</v>
      </c>
    </row>
    <row r="44" spans="1:11" ht="12.75">
      <c r="A44" s="162" t="s">
        <v>68</v>
      </c>
      <c r="B44" s="163"/>
      <c r="C44" s="163"/>
      <c r="D44" s="163"/>
      <c r="E44" s="163"/>
      <c r="F44" s="163"/>
      <c r="G44" s="163"/>
      <c r="H44" s="164"/>
      <c r="I44" s="1">
        <v>38</v>
      </c>
      <c r="J44" s="7">
        <v>0</v>
      </c>
      <c r="K44" s="7">
        <v>0</v>
      </c>
    </row>
    <row r="45" spans="1:11" ht="12.75">
      <c r="A45" s="162" t="s">
        <v>69</v>
      </c>
      <c r="B45" s="163"/>
      <c r="C45" s="163"/>
      <c r="D45" s="163"/>
      <c r="E45" s="163"/>
      <c r="F45" s="163"/>
      <c r="G45" s="163"/>
      <c r="H45" s="164"/>
      <c r="I45" s="1">
        <v>39</v>
      </c>
      <c r="J45" s="7">
        <v>0</v>
      </c>
      <c r="K45" s="7">
        <v>0</v>
      </c>
    </row>
    <row r="46" spans="1:11" ht="12.75">
      <c r="A46" s="162" t="s">
        <v>70</v>
      </c>
      <c r="B46" s="163"/>
      <c r="C46" s="163"/>
      <c r="D46" s="163"/>
      <c r="E46" s="163"/>
      <c r="F46" s="163"/>
      <c r="G46" s="163"/>
      <c r="H46" s="164"/>
      <c r="I46" s="1">
        <v>40</v>
      </c>
      <c r="J46" s="7">
        <v>0</v>
      </c>
      <c r="K46" s="7">
        <v>0</v>
      </c>
    </row>
    <row r="47" spans="1:11" ht="12.75">
      <c r="A47" s="162" t="s">
        <v>71</v>
      </c>
      <c r="B47" s="163"/>
      <c r="C47" s="163"/>
      <c r="D47" s="163"/>
      <c r="E47" s="163"/>
      <c r="F47" s="163"/>
      <c r="G47" s="163"/>
      <c r="H47" s="164"/>
      <c r="I47" s="1">
        <v>41</v>
      </c>
      <c r="J47" s="7">
        <v>0</v>
      </c>
      <c r="K47" s="7">
        <v>0</v>
      </c>
    </row>
    <row r="48" spans="1:11" ht="12.75">
      <c r="A48" s="162" t="s">
        <v>72</v>
      </c>
      <c r="B48" s="163"/>
      <c r="C48" s="163"/>
      <c r="D48" s="163"/>
      <c r="E48" s="163"/>
      <c r="F48" s="163"/>
      <c r="G48" s="163"/>
      <c r="H48" s="164"/>
      <c r="I48" s="1">
        <v>42</v>
      </c>
      <c r="J48" s="7">
        <v>0</v>
      </c>
      <c r="K48" s="7">
        <v>0</v>
      </c>
    </row>
    <row r="49" spans="1:11" ht="12.75">
      <c r="A49" s="162" t="s">
        <v>73</v>
      </c>
      <c r="B49" s="163"/>
      <c r="C49" s="163"/>
      <c r="D49" s="163"/>
      <c r="E49" s="163"/>
      <c r="F49" s="163"/>
      <c r="G49" s="163"/>
      <c r="H49" s="164"/>
      <c r="I49" s="1">
        <v>43</v>
      </c>
      <c r="J49" s="42">
        <f>SUM(J50:J55)</f>
        <v>37972160</v>
      </c>
      <c r="K49" s="42">
        <f>SUM(K50:K55)</f>
        <v>29621334</v>
      </c>
    </row>
    <row r="50" spans="1:11" ht="12.75">
      <c r="A50" s="162" t="s">
        <v>74</v>
      </c>
      <c r="B50" s="163"/>
      <c r="C50" s="163"/>
      <c r="D50" s="163"/>
      <c r="E50" s="163"/>
      <c r="F50" s="163"/>
      <c r="G50" s="163"/>
      <c r="H50" s="164"/>
      <c r="I50" s="1">
        <v>44</v>
      </c>
      <c r="J50" s="7">
        <v>303586</v>
      </c>
      <c r="K50" s="7">
        <v>299509</v>
      </c>
    </row>
    <row r="51" spans="1:11" ht="12.75">
      <c r="A51" s="162" t="s">
        <v>75</v>
      </c>
      <c r="B51" s="163"/>
      <c r="C51" s="163"/>
      <c r="D51" s="163"/>
      <c r="E51" s="163"/>
      <c r="F51" s="163"/>
      <c r="G51" s="163"/>
      <c r="H51" s="164"/>
      <c r="I51" s="1">
        <v>45</v>
      </c>
      <c r="J51" s="7">
        <v>36634547</v>
      </c>
      <c r="K51" s="7">
        <v>26787739</v>
      </c>
    </row>
    <row r="52" spans="1:11" ht="12.75">
      <c r="A52" s="162" t="s">
        <v>76</v>
      </c>
      <c r="B52" s="163"/>
      <c r="C52" s="163"/>
      <c r="D52" s="163"/>
      <c r="E52" s="163"/>
      <c r="F52" s="163"/>
      <c r="G52" s="163"/>
      <c r="H52" s="164"/>
      <c r="I52" s="1">
        <v>46</v>
      </c>
      <c r="J52" s="7">
        <v>0</v>
      </c>
      <c r="K52" s="7">
        <v>0</v>
      </c>
    </row>
    <row r="53" spans="1:11" ht="12.75">
      <c r="A53" s="162" t="s">
        <v>77</v>
      </c>
      <c r="B53" s="163"/>
      <c r="C53" s="163"/>
      <c r="D53" s="163"/>
      <c r="E53" s="163"/>
      <c r="F53" s="163"/>
      <c r="G53" s="163"/>
      <c r="H53" s="164"/>
      <c r="I53" s="1">
        <v>47</v>
      </c>
      <c r="J53" s="7">
        <v>3672</v>
      </c>
      <c r="K53" s="7">
        <v>2774</v>
      </c>
    </row>
    <row r="54" spans="1:11" ht="12.75">
      <c r="A54" s="162" t="s">
        <v>78</v>
      </c>
      <c r="B54" s="163"/>
      <c r="C54" s="163"/>
      <c r="D54" s="163"/>
      <c r="E54" s="163"/>
      <c r="F54" s="163"/>
      <c r="G54" s="163"/>
      <c r="H54" s="164"/>
      <c r="I54" s="1">
        <v>48</v>
      </c>
      <c r="J54" s="7">
        <v>876883</v>
      </c>
      <c r="K54" s="7">
        <v>1761545</v>
      </c>
    </row>
    <row r="55" spans="1:11" ht="12.75">
      <c r="A55" s="162" t="s">
        <v>79</v>
      </c>
      <c r="B55" s="163"/>
      <c r="C55" s="163"/>
      <c r="D55" s="163"/>
      <c r="E55" s="163"/>
      <c r="F55" s="163"/>
      <c r="G55" s="163"/>
      <c r="H55" s="164"/>
      <c r="I55" s="1">
        <v>49</v>
      </c>
      <c r="J55" s="7">
        <v>153472</v>
      </c>
      <c r="K55" s="7">
        <v>769767</v>
      </c>
    </row>
    <row r="56" spans="1:11" ht="12.75">
      <c r="A56" s="162" t="s">
        <v>80</v>
      </c>
      <c r="B56" s="163"/>
      <c r="C56" s="163"/>
      <c r="D56" s="163"/>
      <c r="E56" s="163"/>
      <c r="F56" s="163"/>
      <c r="G56" s="163"/>
      <c r="H56" s="164"/>
      <c r="I56" s="1">
        <v>50</v>
      </c>
      <c r="J56" s="42">
        <f>SUM(J57:J63)</f>
        <v>19211742</v>
      </c>
      <c r="K56" s="42">
        <f>SUM(K57:K63)</f>
        <v>254932974</v>
      </c>
    </row>
    <row r="57" spans="1:11" ht="12.75">
      <c r="A57" s="162" t="s">
        <v>81</v>
      </c>
      <c r="B57" s="163"/>
      <c r="C57" s="163"/>
      <c r="D57" s="163"/>
      <c r="E57" s="163"/>
      <c r="F57" s="163"/>
      <c r="G57" s="163"/>
      <c r="H57" s="164"/>
      <c r="I57" s="1">
        <v>51</v>
      </c>
      <c r="J57" s="7">
        <v>0</v>
      </c>
      <c r="K57" s="7">
        <v>0</v>
      </c>
    </row>
    <row r="58" spans="1:11" ht="12.75">
      <c r="A58" s="162" t="s">
        <v>82</v>
      </c>
      <c r="B58" s="163"/>
      <c r="C58" s="163"/>
      <c r="D58" s="163"/>
      <c r="E58" s="163"/>
      <c r="F58" s="163"/>
      <c r="G58" s="163"/>
      <c r="H58" s="164"/>
      <c r="I58" s="1">
        <v>52</v>
      </c>
      <c r="J58" s="7">
        <v>0</v>
      </c>
      <c r="K58" s="7">
        <v>0</v>
      </c>
    </row>
    <row r="59" spans="1:11" ht="12.75">
      <c r="A59" s="162" t="s">
        <v>83</v>
      </c>
      <c r="B59" s="163"/>
      <c r="C59" s="163"/>
      <c r="D59" s="163"/>
      <c r="E59" s="163"/>
      <c r="F59" s="163"/>
      <c r="G59" s="163"/>
      <c r="H59" s="164"/>
      <c r="I59" s="1">
        <v>53</v>
      </c>
      <c r="J59" s="7">
        <v>0</v>
      </c>
      <c r="K59" s="7">
        <v>0</v>
      </c>
    </row>
    <row r="60" spans="1:11" ht="12.75">
      <c r="A60" s="162" t="s">
        <v>54</v>
      </c>
      <c r="B60" s="163"/>
      <c r="C60" s="163"/>
      <c r="D60" s="163"/>
      <c r="E60" s="163"/>
      <c r="F60" s="163"/>
      <c r="G60" s="163"/>
      <c r="H60" s="164"/>
      <c r="I60" s="1">
        <v>54</v>
      </c>
      <c r="J60" s="7">
        <v>0</v>
      </c>
      <c r="K60" s="7">
        <v>0</v>
      </c>
    </row>
    <row r="61" spans="1:11" ht="12.75">
      <c r="A61" s="162" t="s">
        <v>55</v>
      </c>
      <c r="B61" s="163"/>
      <c r="C61" s="163"/>
      <c r="D61" s="163"/>
      <c r="E61" s="163"/>
      <c r="F61" s="163"/>
      <c r="G61" s="163"/>
      <c r="H61" s="164"/>
      <c r="I61" s="1">
        <v>55</v>
      </c>
      <c r="J61" s="7">
        <v>0</v>
      </c>
      <c r="K61" s="7">
        <v>0</v>
      </c>
    </row>
    <row r="62" spans="1:11" ht="12.75">
      <c r="A62" s="162" t="s">
        <v>84</v>
      </c>
      <c r="B62" s="163"/>
      <c r="C62" s="163"/>
      <c r="D62" s="163"/>
      <c r="E62" s="163"/>
      <c r="F62" s="163"/>
      <c r="G62" s="163"/>
      <c r="H62" s="164"/>
      <c r="I62" s="1">
        <v>56</v>
      </c>
      <c r="J62" s="7">
        <v>19211742</v>
      </c>
      <c r="K62" s="7">
        <v>254932974</v>
      </c>
    </row>
    <row r="63" spans="1:11" ht="12.75">
      <c r="A63" s="162" t="s">
        <v>85</v>
      </c>
      <c r="B63" s="163"/>
      <c r="C63" s="163"/>
      <c r="D63" s="163"/>
      <c r="E63" s="163"/>
      <c r="F63" s="163"/>
      <c r="G63" s="163"/>
      <c r="H63" s="164"/>
      <c r="I63" s="1">
        <v>57</v>
      </c>
      <c r="J63" s="7">
        <v>0</v>
      </c>
      <c r="K63" s="7">
        <v>0</v>
      </c>
    </row>
    <row r="64" spans="1:11" ht="12.75">
      <c r="A64" s="162" t="s">
        <v>86</v>
      </c>
      <c r="B64" s="163"/>
      <c r="C64" s="163"/>
      <c r="D64" s="163"/>
      <c r="E64" s="163"/>
      <c r="F64" s="163"/>
      <c r="G64" s="163"/>
      <c r="H64" s="164"/>
      <c r="I64" s="1">
        <v>58</v>
      </c>
      <c r="J64" s="7">
        <v>2621584</v>
      </c>
      <c r="K64" s="7">
        <v>3457450</v>
      </c>
    </row>
    <row r="65" spans="1:11" ht="12.75">
      <c r="A65" s="165" t="s">
        <v>87</v>
      </c>
      <c r="B65" s="166"/>
      <c r="C65" s="166"/>
      <c r="D65" s="166"/>
      <c r="E65" s="166"/>
      <c r="F65" s="166"/>
      <c r="G65" s="166"/>
      <c r="H65" s="167"/>
      <c r="I65" s="1">
        <v>59</v>
      </c>
      <c r="J65" s="7">
        <v>527037</v>
      </c>
      <c r="K65" s="7">
        <v>8591274</v>
      </c>
    </row>
    <row r="66" spans="1:11" ht="12.75">
      <c r="A66" s="165" t="s">
        <v>88</v>
      </c>
      <c r="B66" s="166"/>
      <c r="C66" s="166"/>
      <c r="D66" s="166"/>
      <c r="E66" s="166"/>
      <c r="F66" s="166"/>
      <c r="G66" s="166"/>
      <c r="H66" s="167"/>
      <c r="I66" s="1">
        <v>60</v>
      </c>
      <c r="J66" s="42">
        <f>J7+J8+J40+J65</f>
        <v>588980563</v>
      </c>
      <c r="K66" s="42">
        <f>K7+K8+K40+K65</f>
        <v>835897546</v>
      </c>
    </row>
    <row r="67" spans="1:11" ht="12.75">
      <c r="A67" s="177" t="s">
        <v>89</v>
      </c>
      <c r="B67" s="178"/>
      <c r="C67" s="178"/>
      <c r="D67" s="178"/>
      <c r="E67" s="178"/>
      <c r="F67" s="178"/>
      <c r="G67" s="178"/>
      <c r="H67" s="179"/>
      <c r="I67" s="4">
        <v>61</v>
      </c>
      <c r="J67" s="8">
        <v>804016</v>
      </c>
      <c r="K67" s="8">
        <v>804016</v>
      </c>
    </row>
    <row r="68" spans="1:11" ht="12.75">
      <c r="A68" s="154" t="s">
        <v>129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1"/>
    </row>
    <row r="69" spans="1:11" ht="12.75">
      <c r="A69" s="158" t="s">
        <v>90</v>
      </c>
      <c r="B69" s="159"/>
      <c r="C69" s="159"/>
      <c r="D69" s="159"/>
      <c r="E69" s="159"/>
      <c r="F69" s="159"/>
      <c r="G69" s="159"/>
      <c r="H69" s="176"/>
      <c r="I69" s="3">
        <v>62</v>
      </c>
      <c r="J69" s="43">
        <f>J70+J71+J72+J78+J79+J82+J85</f>
        <v>390013988</v>
      </c>
      <c r="K69" s="43">
        <f>K70+K71+K72+K78+K79+K82+K85</f>
        <v>691612223</v>
      </c>
    </row>
    <row r="70" spans="1:11" ht="12.75">
      <c r="A70" s="162" t="s">
        <v>91</v>
      </c>
      <c r="B70" s="163"/>
      <c r="C70" s="163"/>
      <c r="D70" s="163"/>
      <c r="E70" s="163"/>
      <c r="F70" s="163"/>
      <c r="G70" s="163"/>
      <c r="H70" s="164"/>
      <c r="I70" s="1">
        <v>63</v>
      </c>
      <c r="J70" s="7">
        <v>598047500</v>
      </c>
      <c r="K70" s="7">
        <v>539219000</v>
      </c>
    </row>
    <row r="71" spans="1:11" ht="12.75">
      <c r="A71" s="162" t="s">
        <v>92</v>
      </c>
      <c r="B71" s="163"/>
      <c r="C71" s="163"/>
      <c r="D71" s="163"/>
      <c r="E71" s="163"/>
      <c r="F71" s="163"/>
      <c r="G71" s="163"/>
      <c r="H71" s="164"/>
      <c r="I71" s="1">
        <v>64</v>
      </c>
      <c r="J71" s="7">
        <v>4967857</v>
      </c>
      <c r="K71" s="7">
        <v>40752572</v>
      </c>
    </row>
    <row r="72" spans="1:11" ht="12.75">
      <c r="A72" s="162" t="s">
        <v>93</v>
      </c>
      <c r="B72" s="163"/>
      <c r="C72" s="163"/>
      <c r="D72" s="163"/>
      <c r="E72" s="163"/>
      <c r="F72" s="163"/>
      <c r="G72" s="163"/>
      <c r="H72" s="164"/>
      <c r="I72" s="1">
        <v>65</v>
      </c>
      <c r="J72" s="42">
        <f>SUM(J73:J77)</f>
        <v>0</v>
      </c>
      <c r="K72" s="42">
        <f>SUM(K73:K77)</f>
        <v>0</v>
      </c>
    </row>
    <row r="73" spans="1:11" ht="12.75">
      <c r="A73" s="162" t="s">
        <v>94</v>
      </c>
      <c r="B73" s="163"/>
      <c r="C73" s="163"/>
      <c r="D73" s="163"/>
      <c r="E73" s="163"/>
      <c r="F73" s="163"/>
      <c r="G73" s="163"/>
      <c r="H73" s="164"/>
      <c r="I73" s="1">
        <v>66</v>
      </c>
      <c r="J73" s="7">
        <v>0</v>
      </c>
      <c r="K73" s="7">
        <v>0</v>
      </c>
    </row>
    <row r="74" spans="1:11" ht="12.75">
      <c r="A74" s="162" t="s">
        <v>95</v>
      </c>
      <c r="B74" s="163"/>
      <c r="C74" s="163"/>
      <c r="D74" s="163"/>
      <c r="E74" s="163"/>
      <c r="F74" s="163"/>
      <c r="G74" s="163"/>
      <c r="H74" s="164"/>
      <c r="I74" s="1">
        <v>67</v>
      </c>
      <c r="J74" s="7">
        <v>0</v>
      </c>
      <c r="K74" s="7">
        <v>0</v>
      </c>
    </row>
    <row r="75" spans="1:11" ht="12.75">
      <c r="A75" s="162" t="s">
        <v>96</v>
      </c>
      <c r="B75" s="163"/>
      <c r="C75" s="163"/>
      <c r="D75" s="163"/>
      <c r="E75" s="163"/>
      <c r="F75" s="163"/>
      <c r="G75" s="163"/>
      <c r="H75" s="164"/>
      <c r="I75" s="1">
        <v>68</v>
      </c>
      <c r="J75" s="7">
        <v>0</v>
      </c>
      <c r="K75" s="7">
        <v>0</v>
      </c>
    </row>
    <row r="76" spans="1:11" ht="12.75">
      <c r="A76" s="162" t="s">
        <v>97</v>
      </c>
      <c r="B76" s="163"/>
      <c r="C76" s="163"/>
      <c r="D76" s="163"/>
      <c r="E76" s="163"/>
      <c r="F76" s="163"/>
      <c r="G76" s="163"/>
      <c r="H76" s="164"/>
      <c r="I76" s="1">
        <v>69</v>
      </c>
      <c r="J76" s="7">
        <v>0</v>
      </c>
      <c r="K76" s="7">
        <v>0</v>
      </c>
    </row>
    <row r="77" spans="1:11" ht="12.75">
      <c r="A77" s="162" t="s">
        <v>98</v>
      </c>
      <c r="B77" s="163"/>
      <c r="C77" s="163"/>
      <c r="D77" s="163"/>
      <c r="E77" s="163"/>
      <c r="F77" s="163"/>
      <c r="G77" s="163"/>
      <c r="H77" s="164"/>
      <c r="I77" s="1">
        <v>70</v>
      </c>
      <c r="J77" s="7">
        <v>0</v>
      </c>
      <c r="K77" s="7">
        <v>0</v>
      </c>
    </row>
    <row r="78" spans="1:11" ht="12.75">
      <c r="A78" s="162" t="s">
        <v>99</v>
      </c>
      <c r="B78" s="163"/>
      <c r="C78" s="163"/>
      <c r="D78" s="163"/>
      <c r="E78" s="163"/>
      <c r="F78" s="163"/>
      <c r="G78" s="163"/>
      <c r="H78" s="164"/>
      <c r="I78" s="1">
        <v>71</v>
      </c>
      <c r="J78" s="7">
        <v>36110845</v>
      </c>
      <c r="K78" s="7">
        <v>35752056</v>
      </c>
    </row>
    <row r="79" spans="1:11" ht="12.75">
      <c r="A79" s="162" t="s">
        <v>100</v>
      </c>
      <c r="B79" s="163"/>
      <c r="C79" s="163"/>
      <c r="D79" s="163"/>
      <c r="E79" s="163"/>
      <c r="F79" s="163"/>
      <c r="G79" s="163"/>
      <c r="H79" s="164"/>
      <c r="I79" s="1">
        <v>72</v>
      </c>
      <c r="J79" s="42">
        <f>J80-J81</f>
        <v>-243323339</v>
      </c>
      <c r="K79" s="42">
        <f>K80-K81</f>
        <v>73931357</v>
      </c>
    </row>
    <row r="80" spans="1:11" ht="12.75">
      <c r="A80" s="173" t="s">
        <v>101</v>
      </c>
      <c r="B80" s="174"/>
      <c r="C80" s="174"/>
      <c r="D80" s="174"/>
      <c r="E80" s="174"/>
      <c r="F80" s="174"/>
      <c r="G80" s="174"/>
      <c r="H80" s="175"/>
      <c r="I80" s="1">
        <v>73</v>
      </c>
      <c r="J80" s="7">
        <v>1635962</v>
      </c>
      <c r="K80" s="7">
        <v>73931357</v>
      </c>
    </row>
    <row r="81" spans="1:11" ht="12.75">
      <c r="A81" s="173" t="s">
        <v>102</v>
      </c>
      <c r="B81" s="174"/>
      <c r="C81" s="174"/>
      <c r="D81" s="174"/>
      <c r="E81" s="174"/>
      <c r="F81" s="174"/>
      <c r="G81" s="174"/>
      <c r="H81" s="175"/>
      <c r="I81" s="1">
        <v>74</v>
      </c>
      <c r="J81" s="7">
        <v>244959301</v>
      </c>
      <c r="K81" s="7">
        <v>0</v>
      </c>
    </row>
    <row r="82" spans="1:11" ht="12.75">
      <c r="A82" s="162" t="s">
        <v>103</v>
      </c>
      <c r="B82" s="163"/>
      <c r="C82" s="163"/>
      <c r="D82" s="163"/>
      <c r="E82" s="163"/>
      <c r="F82" s="163"/>
      <c r="G82" s="163"/>
      <c r="H82" s="164"/>
      <c r="I82" s="1">
        <v>75</v>
      </c>
      <c r="J82" s="42">
        <f>J83-J84</f>
        <v>-5788875</v>
      </c>
      <c r="K82" s="42">
        <f>K83-K84</f>
        <v>1957238</v>
      </c>
    </row>
    <row r="83" spans="1:11" ht="12.75">
      <c r="A83" s="173" t="s">
        <v>104</v>
      </c>
      <c r="B83" s="174"/>
      <c r="C83" s="174"/>
      <c r="D83" s="174"/>
      <c r="E83" s="174"/>
      <c r="F83" s="174"/>
      <c r="G83" s="174"/>
      <c r="H83" s="175"/>
      <c r="I83" s="1">
        <v>76</v>
      </c>
      <c r="J83" s="7">
        <v>0</v>
      </c>
      <c r="K83" s="7">
        <v>1957238</v>
      </c>
    </row>
    <row r="84" spans="1:11" ht="12.75">
      <c r="A84" s="173" t="s">
        <v>105</v>
      </c>
      <c r="B84" s="174"/>
      <c r="C84" s="174"/>
      <c r="D84" s="174"/>
      <c r="E84" s="174"/>
      <c r="F84" s="174"/>
      <c r="G84" s="174"/>
      <c r="H84" s="175"/>
      <c r="I84" s="1">
        <v>77</v>
      </c>
      <c r="J84" s="7">
        <v>5788875</v>
      </c>
      <c r="K84" s="7">
        <v>0</v>
      </c>
    </row>
    <row r="85" spans="1:11" ht="12.75">
      <c r="A85" s="162" t="s">
        <v>275</v>
      </c>
      <c r="B85" s="163"/>
      <c r="C85" s="163"/>
      <c r="D85" s="163"/>
      <c r="E85" s="163"/>
      <c r="F85" s="163"/>
      <c r="G85" s="163"/>
      <c r="H85" s="164"/>
      <c r="I85" s="1">
        <v>78</v>
      </c>
      <c r="J85" s="7">
        <v>0</v>
      </c>
      <c r="K85" s="7">
        <v>0</v>
      </c>
    </row>
    <row r="86" spans="1:11" ht="12.75">
      <c r="A86" s="165" t="s">
        <v>106</v>
      </c>
      <c r="B86" s="166"/>
      <c r="C86" s="166"/>
      <c r="D86" s="166"/>
      <c r="E86" s="166"/>
      <c r="F86" s="166"/>
      <c r="G86" s="166"/>
      <c r="H86" s="167"/>
      <c r="I86" s="1">
        <v>79</v>
      </c>
      <c r="J86" s="42">
        <f>SUM(J87:J89)</f>
        <v>17824835</v>
      </c>
      <c r="K86" s="42">
        <f>SUM(K87:K89)</f>
        <v>17301835</v>
      </c>
    </row>
    <row r="87" spans="1:11" ht="12.75">
      <c r="A87" s="162" t="s">
        <v>107</v>
      </c>
      <c r="B87" s="163"/>
      <c r="C87" s="163"/>
      <c r="D87" s="163"/>
      <c r="E87" s="163"/>
      <c r="F87" s="163"/>
      <c r="G87" s="163"/>
      <c r="H87" s="164"/>
      <c r="I87" s="1">
        <v>80</v>
      </c>
      <c r="J87" s="7">
        <v>4751555</v>
      </c>
      <c r="K87" s="7">
        <v>4228555</v>
      </c>
    </row>
    <row r="88" spans="1:11" ht="12.75">
      <c r="A88" s="162" t="s">
        <v>108</v>
      </c>
      <c r="B88" s="163"/>
      <c r="C88" s="163"/>
      <c r="D88" s="163"/>
      <c r="E88" s="163"/>
      <c r="F88" s="163"/>
      <c r="G88" s="163"/>
      <c r="H88" s="164"/>
      <c r="I88" s="1">
        <v>81</v>
      </c>
      <c r="J88" s="7">
        <v>0</v>
      </c>
      <c r="K88" s="7">
        <v>0</v>
      </c>
    </row>
    <row r="89" spans="1:11" ht="12.75">
      <c r="A89" s="162" t="s">
        <v>109</v>
      </c>
      <c r="B89" s="163"/>
      <c r="C89" s="163"/>
      <c r="D89" s="163"/>
      <c r="E89" s="163"/>
      <c r="F89" s="163"/>
      <c r="G89" s="163"/>
      <c r="H89" s="164"/>
      <c r="I89" s="1">
        <v>82</v>
      </c>
      <c r="J89" s="7">
        <v>13073280</v>
      </c>
      <c r="K89" s="7">
        <v>13073280</v>
      </c>
    </row>
    <row r="90" spans="1:11" ht="12.75">
      <c r="A90" s="165" t="s">
        <v>110</v>
      </c>
      <c r="B90" s="166"/>
      <c r="C90" s="166"/>
      <c r="D90" s="166"/>
      <c r="E90" s="166"/>
      <c r="F90" s="166"/>
      <c r="G90" s="166"/>
      <c r="H90" s="167"/>
      <c r="I90" s="1">
        <v>83</v>
      </c>
      <c r="J90" s="42">
        <f>SUM(J91:J99)</f>
        <v>79493950</v>
      </c>
      <c r="K90" s="42">
        <f>SUM(K91:K99)</f>
        <v>86902113</v>
      </c>
    </row>
    <row r="91" spans="1:11" ht="12.75">
      <c r="A91" s="162" t="s">
        <v>111</v>
      </c>
      <c r="B91" s="163"/>
      <c r="C91" s="163"/>
      <c r="D91" s="163"/>
      <c r="E91" s="163"/>
      <c r="F91" s="163"/>
      <c r="G91" s="163"/>
      <c r="H91" s="164"/>
      <c r="I91" s="1">
        <v>84</v>
      </c>
      <c r="J91" s="7">
        <v>0</v>
      </c>
      <c r="K91" s="7">
        <v>0</v>
      </c>
    </row>
    <row r="92" spans="1:11" ht="12.75">
      <c r="A92" s="162" t="s">
        <v>112</v>
      </c>
      <c r="B92" s="163"/>
      <c r="C92" s="163"/>
      <c r="D92" s="163"/>
      <c r="E92" s="163"/>
      <c r="F92" s="163"/>
      <c r="G92" s="163"/>
      <c r="H92" s="164"/>
      <c r="I92" s="1">
        <v>85</v>
      </c>
      <c r="J92" s="7">
        <v>14818613</v>
      </c>
      <c r="K92" s="7">
        <v>14818613</v>
      </c>
    </row>
    <row r="93" spans="1:11" ht="12.75">
      <c r="A93" s="162" t="s">
        <v>113</v>
      </c>
      <c r="B93" s="163"/>
      <c r="C93" s="163"/>
      <c r="D93" s="163"/>
      <c r="E93" s="163"/>
      <c r="F93" s="163"/>
      <c r="G93" s="163"/>
      <c r="H93" s="164"/>
      <c r="I93" s="1">
        <v>86</v>
      </c>
      <c r="J93" s="7">
        <v>34278790</v>
      </c>
      <c r="K93" s="7">
        <v>41686953</v>
      </c>
    </row>
    <row r="94" spans="1:11" ht="12.75">
      <c r="A94" s="162" t="s">
        <v>114</v>
      </c>
      <c r="B94" s="163"/>
      <c r="C94" s="163"/>
      <c r="D94" s="163"/>
      <c r="E94" s="163"/>
      <c r="F94" s="163"/>
      <c r="G94" s="163"/>
      <c r="H94" s="164"/>
      <c r="I94" s="1">
        <v>87</v>
      </c>
      <c r="J94" s="7">
        <v>0</v>
      </c>
      <c r="K94" s="7">
        <v>0</v>
      </c>
    </row>
    <row r="95" spans="1:11" ht="12.75">
      <c r="A95" s="162" t="s">
        <v>115</v>
      </c>
      <c r="B95" s="163"/>
      <c r="C95" s="163"/>
      <c r="D95" s="163"/>
      <c r="E95" s="163"/>
      <c r="F95" s="163"/>
      <c r="G95" s="163"/>
      <c r="H95" s="164"/>
      <c r="I95" s="1">
        <v>88</v>
      </c>
      <c r="J95" s="7">
        <v>15843734</v>
      </c>
      <c r="K95" s="7">
        <v>15843734</v>
      </c>
    </row>
    <row r="96" spans="1:11" ht="12.75">
      <c r="A96" s="162" t="s">
        <v>116</v>
      </c>
      <c r="B96" s="163"/>
      <c r="C96" s="163"/>
      <c r="D96" s="163"/>
      <c r="E96" s="163"/>
      <c r="F96" s="163"/>
      <c r="G96" s="163"/>
      <c r="H96" s="164"/>
      <c r="I96" s="1">
        <v>89</v>
      </c>
      <c r="J96" s="7">
        <v>0</v>
      </c>
      <c r="K96" s="7">
        <v>0</v>
      </c>
    </row>
    <row r="97" spans="1:11" ht="12.75">
      <c r="A97" s="162" t="s">
        <v>117</v>
      </c>
      <c r="B97" s="163"/>
      <c r="C97" s="163"/>
      <c r="D97" s="163"/>
      <c r="E97" s="163"/>
      <c r="F97" s="163"/>
      <c r="G97" s="163"/>
      <c r="H97" s="164"/>
      <c r="I97" s="1">
        <v>90</v>
      </c>
      <c r="J97" s="7">
        <v>0</v>
      </c>
      <c r="K97" s="7">
        <v>0</v>
      </c>
    </row>
    <row r="98" spans="1:11" ht="12.75">
      <c r="A98" s="162" t="s">
        <v>118</v>
      </c>
      <c r="B98" s="163"/>
      <c r="C98" s="163"/>
      <c r="D98" s="163"/>
      <c r="E98" s="163"/>
      <c r="F98" s="163"/>
      <c r="G98" s="163"/>
      <c r="H98" s="164"/>
      <c r="I98" s="1">
        <v>91</v>
      </c>
      <c r="J98" s="7">
        <v>0</v>
      </c>
      <c r="K98" s="7">
        <v>0</v>
      </c>
    </row>
    <row r="99" spans="1:11" ht="12.75">
      <c r="A99" s="162" t="s">
        <v>119</v>
      </c>
      <c r="B99" s="163"/>
      <c r="C99" s="163"/>
      <c r="D99" s="163"/>
      <c r="E99" s="163"/>
      <c r="F99" s="163"/>
      <c r="G99" s="163"/>
      <c r="H99" s="164"/>
      <c r="I99" s="1">
        <v>92</v>
      </c>
      <c r="J99" s="7">
        <v>14552813</v>
      </c>
      <c r="K99" s="7">
        <v>14552813</v>
      </c>
    </row>
    <row r="100" spans="1:11" ht="12.75">
      <c r="A100" s="165" t="s">
        <v>120</v>
      </c>
      <c r="B100" s="166"/>
      <c r="C100" s="166"/>
      <c r="D100" s="166"/>
      <c r="E100" s="166"/>
      <c r="F100" s="166"/>
      <c r="G100" s="166"/>
      <c r="H100" s="167"/>
      <c r="I100" s="1">
        <v>93</v>
      </c>
      <c r="J100" s="42">
        <f>SUM(J101:J112)</f>
        <v>101200627</v>
      </c>
      <c r="K100" s="42">
        <f>SUM(K101:K112)</f>
        <v>40077278</v>
      </c>
    </row>
    <row r="101" spans="1:11" ht="12.75">
      <c r="A101" s="162" t="s">
        <v>111</v>
      </c>
      <c r="B101" s="163"/>
      <c r="C101" s="163"/>
      <c r="D101" s="163"/>
      <c r="E101" s="163"/>
      <c r="F101" s="163"/>
      <c r="G101" s="163"/>
      <c r="H101" s="164"/>
      <c r="I101" s="1">
        <v>94</v>
      </c>
      <c r="J101" s="7">
        <v>0</v>
      </c>
      <c r="K101" s="7">
        <v>11798</v>
      </c>
    </row>
    <row r="102" spans="1:11" ht="12.75">
      <c r="A102" s="162" t="s">
        <v>112</v>
      </c>
      <c r="B102" s="163"/>
      <c r="C102" s="163"/>
      <c r="D102" s="163"/>
      <c r="E102" s="163"/>
      <c r="F102" s="163"/>
      <c r="G102" s="163"/>
      <c r="H102" s="164"/>
      <c r="I102" s="1">
        <v>95</v>
      </c>
      <c r="J102" s="7">
        <v>13335435</v>
      </c>
      <c r="K102" s="7">
        <v>6371843</v>
      </c>
    </row>
    <row r="103" spans="1:11" ht="12.75">
      <c r="A103" s="162" t="s">
        <v>113</v>
      </c>
      <c r="B103" s="163"/>
      <c r="C103" s="163"/>
      <c r="D103" s="163"/>
      <c r="E103" s="163"/>
      <c r="F103" s="163"/>
      <c r="G103" s="163"/>
      <c r="H103" s="164"/>
      <c r="I103" s="1">
        <v>96</v>
      </c>
      <c r="J103" s="7">
        <v>39904581</v>
      </c>
      <c r="K103" s="7">
        <v>2887953</v>
      </c>
    </row>
    <row r="104" spans="1:11" ht="12.75">
      <c r="A104" s="162" t="s">
        <v>114</v>
      </c>
      <c r="B104" s="163"/>
      <c r="C104" s="163"/>
      <c r="D104" s="163"/>
      <c r="E104" s="163"/>
      <c r="F104" s="163"/>
      <c r="G104" s="163"/>
      <c r="H104" s="164"/>
      <c r="I104" s="1">
        <v>97</v>
      </c>
      <c r="J104" s="7">
        <v>0</v>
      </c>
      <c r="K104" s="7">
        <v>0</v>
      </c>
    </row>
    <row r="105" spans="1:11" ht="12.75">
      <c r="A105" s="162" t="s">
        <v>115</v>
      </c>
      <c r="B105" s="163"/>
      <c r="C105" s="163"/>
      <c r="D105" s="163"/>
      <c r="E105" s="163"/>
      <c r="F105" s="163"/>
      <c r="G105" s="163"/>
      <c r="H105" s="164"/>
      <c r="I105" s="1">
        <v>98</v>
      </c>
      <c r="J105" s="7">
        <v>35391381</v>
      </c>
      <c r="K105" s="7">
        <v>22315483</v>
      </c>
    </row>
    <row r="106" spans="1:11" ht="12.75">
      <c r="A106" s="162" t="s">
        <v>116</v>
      </c>
      <c r="B106" s="163"/>
      <c r="C106" s="163"/>
      <c r="D106" s="163"/>
      <c r="E106" s="163"/>
      <c r="F106" s="163"/>
      <c r="G106" s="163"/>
      <c r="H106" s="164"/>
      <c r="I106" s="1">
        <v>99</v>
      </c>
      <c r="J106" s="7">
        <v>0</v>
      </c>
      <c r="K106" s="7">
        <v>0</v>
      </c>
    </row>
    <row r="107" spans="1:11" ht="12.75">
      <c r="A107" s="162" t="s">
        <v>117</v>
      </c>
      <c r="B107" s="163"/>
      <c r="C107" s="163"/>
      <c r="D107" s="163"/>
      <c r="E107" s="163"/>
      <c r="F107" s="163"/>
      <c r="G107" s="163"/>
      <c r="H107" s="164"/>
      <c r="I107" s="1">
        <v>100</v>
      </c>
      <c r="J107" s="7">
        <v>0</v>
      </c>
      <c r="K107" s="7">
        <v>0</v>
      </c>
    </row>
    <row r="108" spans="1:11" ht="12.75">
      <c r="A108" s="162" t="s">
        <v>121</v>
      </c>
      <c r="B108" s="163"/>
      <c r="C108" s="163"/>
      <c r="D108" s="163"/>
      <c r="E108" s="163"/>
      <c r="F108" s="163"/>
      <c r="G108" s="163"/>
      <c r="H108" s="164"/>
      <c r="I108" s="1">
        <v>101</v>
      </c>
      <c r="J108" s="7">
        <v>4178132</v>
      </c>
      <c r="K108" s="7">
        <v>3649313</v>
      </c>
    </row>
    <row r="109" spans="1:11" ht="12.75">
      <c r="A109" s="162" t="s">
        <v>122</v>
      </c>
      <c r="B109" s="163"/>
      <c r="C109" s="163"/>
      <c r="D109" s="163"/>
      <c r="E109" s="163"/>
      <c r="F109" s="163"/>
      <c r="G109" s="163"/>
      <c r="H109" s="164"/>
      <c r="I109" s="1">
        <v>102</v>
      </c>
      <c r="J109" s="7">
        <v>4300719</v>
      </c>
      <c r="K109" s="7">
        <v>2913158</v>
      </c>
    </row>
    <row r="110" spans="1:11" ht="12.75">
      <c r="A110" s="162" t="s">
        <v>123</v>
      </c>
      <c r="B110" s="163"/>
      <c r="C110" s="163"/>
      <c r="D110" s="163"/>
      <c r="E110" s="163"/>
      <c r="F110" s="163"/>
      <c r="G110" s="163"/>
      <c r="H110" s="164"/>
      <c r="I110" s="1">
        <v>103</v>
      </c>
      <c r="J110" s="7">
        <v>0</v>
      </c>
      <c r="K110" s="7">
        <v>0</v>
      </c>
    </row>
    <row r="111" spans="1:11" ht="12.75">
      <c r="A111" s="162" t="s">
        <v>124</v>
      </c>
      <c r="B111" s="163"/>
      <c r="C111" s="163"/>
      <c r="D111" s="163"/>
      <c r="E111" s="163"/>
      <c r="F111" s="163"/>
      <c r="G111" s="163"/>
      <c r="H111" s="164"/>
      <c r="I111" s="1">
        <v>104</v>
      </c>
      <c r="J111" s="7">
        <v>0</v>
      </c>
      <c r="K111" s="7">
        <v>0</v>
      </c>
    </row>
    <row r="112" spans="1:11" ht="12.75">
      <c r="A112" s="162" t="s">
        <v>125</v>
      </c>
      <c r="B112" s="163"/>
      <c r="C112" s="163"/>
      <c r="D112" s="163"/>
      <c r="E112" s="163"/>
      <c r="F112" s="163"/>
      <c r="G112" s="163"/>
      <c r="H112" s="164"/>
      <c r="I112" s="1">
        <v>105</v>
      </c>
      <c r="J112" s="7">
        <v>4090379</v>
      </c>
      <c r="K112" s="7">
        <v>1927730</v>
      </c>
    </row>
    <row r="113" spans="1:11" ht="12.75">
      <c r="A113" s="165" t="s">
        <v>126</v>
      </c>
      <c r="B113" s="166"/>
      <c r="C113" s="166"/>
      <c r="D113" s="166"/>
      <c r="E113" s="166"/>
      <c r="F113" s="166"/>
      <c r="G113" s="166"/>
      <c r="H113" s="167"/>
      <c r="I113" s="1">
        <v>106</v>
      </c>
      <c r="J113" s="7">
        <v>447163</v>
      </c>
      <c r="K113" s="7">
        <v>4097</v>
      </c>
    </row>
    <row r="114" spans="1:11" ht="12.75">
      <c r="A114" s="165" t="s">
        <v>127</v>
      </c>
      <c r="B114" s="166"/>
      <c r="C114" s="166"/>
      <c r="D114" s="166"/>
      <c r="E114" s="166"/>
      <c r="F114" s="166"/>
      <c r="G114" s="166"/>
      <c r="H114" s="167"/>
      <c r="I114" s="1">
        <v>107</v>
      </c>
      <c r="J114" s="42">
        <f>J69+J86+J90+J100+J113</f>
        <v>588980563</v>
      </c>
      <c r="K114" s="42">
        <f>K69+K86+K90+K100+K113</f>
        <v>835897546</v>
      </c>
    </row>
    <row r="115" spans="1:11" ht="12.75">
      <c r="A115" s="151" t="s">
        <v>128</v>
      </c>
      <c r="B115" s="152"/>
      <c r="C115" s="152"/>
      <c r="D115" s="152"/>
      <c r="E115" s="152"/>
      <c r="F115" s="152"/>
      <c r="G115" s="152"/>
      <c r="H115" s="153"/>
      <c r="I115" s="2">
        <v>108</v>
      </c>
      <c r="J115" s="8">
        <v>804016</v>
      </c>
      <c r="K115" s="8">
        <v>804016</v>
      </c>
    </row>
    <row r="116" spans="1:11" ht="12.75">
      <c r="A116" s="154" t="s">
        <v>131</v>
      </c>
      <c r="B116" s="155"/>
      <c r="C116" s="155"/>
      <c r="D116" s="155"/>
      <c r="E116" s="155"/>
      <c r="F116" s="155"/>
      <c r="G116" s="155"/>
      <c r="H116" s="155"/>
      <c r="I116" s="156"/>
      <c r="J116" s="156"/>
      <c r="K116" s="157"/>
    </row>
    <row r="117" spans="1:11" ht="12.75">
      <c r="A117" s="158" t="s">
        <v>134</v>
      </c>
      <c r="B117" s="159"/>
      <c r="C117" s="159"/>
      <c r="D117" s="159"/>
      <c r="E117" s="159"/>
      <c r="F117" s="159"/>
      <c r="G117" s="159"/>
      <c r="H117" s="159"/>
      <c r="I117" s="160"/>
      <c r="J117" s="160"/>
      <c r="K117" s="161"/>
    </row>
    <row r="118" spans="1:11" ht="12.75">
      <c r="A118" s="162" t="s">
        <v>132</v>
      </c>
      <c r="B118" s="163"/>
      <c r="C118" s="163"/>
      <c r="D118" s="163"/>
      <c r="E118" s="163"/>
      <c r="F118" s="163"/>
      <c r="G118" s="163"/>
      <c r="H118" s="164"/>
      <c r="I118" s="1">
        <v>109</v>
      </c>
      <c r="J118" s="7">
        <v>390013988</v>
      </c>
      <c r="K118" s="7">
        <v>691612223</v>
      </c>
    </row>
    <row r="119" spans="1:11" ht="12.75">
      <c r="A119" s="168" t="s">
        <v>133</v>
      </c>
      <c r="B119" s="169"/>
      <c r="C119" s="169"/>
      <c r="D119" s="169"/>
      <c r="E119" s="169"/>
      <c r="F119" s="169"/>
      <c r="G119" s="169"/>
      <c r="H119" s="170"/>
      <c r="I119" s="4">
        <v>110</v>
      </c>
      <c r="J119" s="8">
        <f>J85</f>
        <v>0</v>
      </c>
      <c r="K119" s="8">
        <f>K85</f>
        <v>0</v>
      </c>
    </row>
    <row r="120" spans="1:11" ht="12.75">
      <c r="A120" s="171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</row>
    <row r="121" spans="1:11" ht="12.75">
      <c r="A121" s="149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10" zoomScalePageLayoutView="0" workbookViewId="0" topLeftCell="D19">
      <selection activeCell="M12" sqref="M12"/>
    </sheetView>
  </sheetViews>
  <sheetFormatPr defaultColWidth="9.140625" defaultRowHeight="12.75"/>
  <cols>
    <col min="1" max="8" width="9.140625" style="23" customWidth="1"/>
    <col min="9" max="9" width="7.140625" style="23" customWidth="1"/>
    <col min="10" max="10" width="13.00390625" style="23" customWidth="1"/>
    <col min="11" max="11" width="13.421875" style="24" customWidth="1"/>
    <col min="12" max="12" width="11.57421875" style="23" customWidth="1"/>
    <col min="13" max="13" width="12.00390625" style="23" customWidth="1"/>
    <col min="14" max="16384" width="9.140625" style="23" customWidth="1"/>
  </cols>
  <sheetData>
    <row r="1" spans="1:11" ht="12.75" customHeight="1">
      <c r="A1" s="193" t="s">
        <v>135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2" t="s">
        <v>297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 customHeight="1">
      <c r="A4" s="188" t="s">
        <v>287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3" ht="34.5" thickBot="1">
      <c r="A5" s="191" t="s">
        <v>272</v>
      </c>
      <c r="B5" s="191"/>
      <c r="C5" s="191"/>
      <c r="D5" s="191"/>
      <c r="E5" s="191"/>
      <c r="F5" s="191"/>
      <c r="G5" s="191"/>
      <c r="H5" s="191"/>
      <c r="I5" s="33" t="s">
        <v>273</v>
      </c>
      <c r="J5" s="34" t="s">
        <v>278</v>
      </c>
      <c r="K5" s="34" t="s">
        <v>279</v>
      </c>
      <c r="L5" s="34" t="s">
        <v>280</v>
      </c>
      <c r="M5" s="34" t="s">
        <v>280</v>
      </c>
    </row>
    <row r="6" spans="1:13" ht="13.5" thickBot="1">
      <c r="A6" s="182">
        <v>1</v>
      </c>
      <c r="B6" s="182"/>
      <c r="C6" s="182"/>
      <c r="D6" s="182"/>
      <c r="E6" s="182"/>
      <c r="F6" s="182"/>
      <c r="G6" s="182"/>
      <c r="H6" s="182"/>
      <c r="I6" s="36">
        <v>2</v>
      </c>
      <c r="J6" s="35" t="s">
        <v>3</v>
      </c>
      <c r="K6" s="34">
        <v>4</v>
      </c>
      <c r="L6" s="34">
        <v>5</v>
      </c>
      <c r="M6" s="34">
        <v>6</v>
      </c>
    </row>
    <row r="7" spans="1:13" ht="12.75">
      <c r="A7" s="158" t="s">
        <v>137</v>
      </c>
      <c r="B7" s="159"/>
      <c r="C7" s="159"/>
      <c r="D7" s="159"/>
      <c r="E7" s="159"/>
      <c r="F7" s="159"/>
      <c r="G7" s="159"/>
      <c r="H7" s="176"/>
      <c r="I7" s="3">
        <v>111</v>
      </c>
      <c r="J7" s="43">
        <f>SUM(J8:J9)</f>
        <v>133856658</v>
      </c>
      <c r="K7" s="43">
        <f>SUM(K8:K9)</f>
        <v>40272597</v>
      </c>
      <c r="L7" s="43">
        <f>SUM(L8:L9)</f>
        <v>135963493</v>
      </c>
      <c r="M7" s="43">
        <f>SUM(M8:M9)</f>
        <v>44612914</v>
      </c>
    </row>
    <row r="8" spans="1:13" ht="12.75">
      <c r="A8" s="165" t="s">
        <v>138</v>
      </c>
      <c r="B8" s="166"/>
      <c r="C8" s="166"/>
      <c r="D8" s="166"/>
      <c r="E8" s="166"/>
      <c r="F8" s="166"/>
      <c r="G8" s="166"/>
      <c r="H8" s="167"/>
      <c r="I8" s="1">
        <v>112</v>
      </c>
      <c r="J8" s="7">
        <v>120550812</v>
      </c>
      <c r="K8" s="7">
        <v>36981101</v>
      </c>
      <c r="L8" s="7">
        <v>126734287</v>
      </c>
      <c r="M8" s="7">
        <v>41692681</v>
      </c>
    </row>
    <row r="9" spans="1:13" ht="12.75">
      <c r="A9" s="165" t="s">
        <v>139</v>
      </c>
      <c r="B9" s="166"/>
      <c r="C9" s="166"/>
      <c r="D9" s="166"/>
      <c r="E9" s="166"/>
      <c r="F9" s="166"/>
      <c r="G9" s="166"/>
      <c r="H9" s="167"/>
      <c r="I9" s="1">
        <v>113</v>
      </c>
      <c r="J9" s="7">
        <v>13305846</v>
      </c>
      <c r="K9" s="7">
        <v>3291496</v>
      </c>
      <c r="L9" s="7">
        <v>9229206</v>
      </c>
      <c r="M9" s="7">
        <v>2920233</v>
      </c>
    </row>
    <row r="10" spans="1:13" ht="12.75">
      <c r="A10" s="165" t="s">
        <v>140</v>
      </c>
      <c r="B10" s="166"/>
      <c r="C10" s="166"/>
      <c r="D10" s="166"/>
      <c r="E10" s="166"/>
      <c r="F10" s="166"/>
      <c r="G10" s="166"/>
      <c r="H10" s="167"/>
      <c r="I10" s="1">
        <v>114</v>
      </c>
      <c r="J10" s="42">
        <f>J11+J12+J16+J20+J21+J22+J25+J26</f>
        <v>130416769</v>
      </c>
      <c r="K10" s="42">
        <f>K11+K12+K16+K20+K21+K22+K25+K26</f>
        <v>40319772</v>
      </c>
      <c r="L10" s="42">
        <f>L11+L12+L16+L20+L21+L22+L25+L26</f>
        <v>132539626</v>
      </c>
      <c r="M10" s="42">
        <f>M11+M12+M16+M20+M21+M22+M25+M26</f>
        <v>45011365</v>
      </c>
    </row>
    <row r="11" spans="1:13" ht="12.75">
      <c r="A11" s="165" t="s">
        <v>141</v>
      </c>
      <c r="B11" s="166"/>
      <c r="C11" s="166"/>
      <c r="D11" s="166"/>
      <c r="E11" s="166"/>
      <c r="F11" s="166"/>
      <c r="G11" s="166"/>
      <c r="H11" s="167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65" t="s">
        <v>142</v>
      </c>
      <c r="B12" s="166"/>
      <c r="C12" s="166"/>
      <c r="D12" s="166"/>
      <c r="E12" s="166"/>
      <c r="F12" s="166"/>
      <c r="G12" s="166"/>
      <c r="H12" s="167"/>
      <c r="I12" s="1">
        <v>116</v>
      </c>
      <c r="J12" s="42">
        <f>SUM(J13:J15)</f>
        <v>45474228</v>
      </c>
      <c r="K12" s="42">
        <f>SUM(K13:K15)</f>
        <v>12209271</v>
      </c>
      <c r="L12" s="42">
        <f>SUM(L13:L15)</f>
        <v>48057993</v>
      </c>
      <c r="M12" s="42">
        <f>SUM(M13:M15)</f>
        <v>16505157</v>
      </c>
    </row>
    <row r="13" spans="1:13" ht="12.75">
      <c r="A13" s="162" t="s">
        <v>143</v>
      </c>
      <c r="B13" s="163"/>
      <c r="C13" s="163"/>
      <c r="D13" s="163"/>
      <c r="E13" s="163"/>
      <c r="F13" s="163"/>
      <c r="G13" s="163"/>
      <c r="H13" s="164"/>
      <c r="I13" s="1">
        <v>117</v>
      </c>
      <c r="J13" s="7">
        <v>16321266</v>
      </c>
      <c r="K13" s="7">
        <v>5176718</v>
      </c>
      <c r="L13" s="7">
        <v>16032239</v>
      </c>
      <c r="M13" s="7">
        <v>5161021</v>
      </c>
    </row>
    <row r="14" spans="1:13" ht="12.75">
      <c r="A14" s="162" t="s">
        <v>144</v>
      </c>
      <c r="B14" s="163"/>
      <c r="C14" s="163"/>
      <c r="D14" s="163"/>
      <c r="E14" s="163"/>
      <c r="F14" s="163"/>
      <c r="G14" s="163"/>
      <c r="H14" s="164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162" t="s">
        <v>145</v>
      </c>
      <c r="B15" s="163"/>
      <c r="C15" s="163"/>
      <c r="D15" s="163"/>
      <c r="E15" s="163"/>
      <c r="F15" s="163"/>
      <c r="G15" s="163"/>
      <c r="H15" s="164"/>
      <c r="I15" s="1">
        <v>119</v>
      </c>
      <c r="J15" s="7">
        <v>29152962</v>
      </c>
      <c r="K15" s="7">
        <v>7032553</v>
      </c>
      <c r="L15" s="7">
        <v>32025754</v>
      </c>
      <c r="M15" s="7">
        <v>11344136</v>
      </c>
    </row>
    <row r="16" spans="1:13" ht="12.75">
      <c r="A16" s="165" t="s">
        <v>146</v>
      </c>
      <c r="B16" s="166"/>
      <c r="C16" s="166"/>
      <c r="D16" s="166"/>
      <c r="E16" s="166"/>
      <c r="F16" s="166"/>
      <c r="G16" s="166"/>
      <c r="H16" s="167"/>
      <c r="I16" s="1">
        <v>120</v>
      </c>
      <c r="J16" s="42">
        <f>SUM(J17:J19)</f>
        <v>57071144</v>
      </c>
      <c r="K16" s="42">
        <f>SUM(K17:K19)</f>
        <v>19259964</v>
      </c>
      <c r="L16" s="42">
        <f>SUM(L17:L19)</f>
        <v>56191056</v>
      </c>
      <c r="M16" s="42">
        <f>SUM(M17:M19)</f>
        <v>19122315</v>
      </c>
    </row>
    <row r="17" spans="1:13" ht="12.75">
      <c r="A17" s="162" t="s">
        <v>147</v>
      </c>
      <c r="B17" s="163"/>
      <c r="C17" s="163"/>
      <c r="D17" s="163"/>
      <c r="E17" s="163"/>
      <c r="F17" s="163"/>
      <c r="G17" s="163"/>
      <c r="H17" s="164"/>
      <c r="I17" s="1">
        <v>121</v>
      </c>
      <c r="J17" s="7">
        <v>34910055</v>
      </c>
      <c r="K17" s="7">
        <v>11676114</v>
      </c>
      <c r="L17" s="7">
        <v>34690969</v>
      </c>
      <c r="M17" s="7">
        <v>12306736</v>
      </c>
    </row>
    <row r="18" spans="1:13" ht="12.75">
      <c r="A18" s="162" t="s">
        <v>148</v>
      </c>
      <c r="B18" s="163"/>
      <c r="C18" s="163"/>
      <c r="D18" s="163"/>
      <c r="E18" s="163"/>
      <c r="F18" s="163"/>
      <c r="G18" s="163"/>
      <c r="H18" s="164"/>
      <c r="I18" s="1">
        <v>122</v>
      </c>
      <c r="J18" s="7">
        <v>14021719</v>
      </c>
      <c r="K18" s="7">
        <v>4744516</v>
      </c>
      <c r="L18" s="7">
        <v>13211276</v>
      </c>
      <c r="M18" s="7">
        <v>3995126</v>
      </c>
    </row>
    <row r="19" spans="1:13" ht="12.75">
      <c r="A19" s="162" t="s">
        <v>149</v>
      </c>
      <c r="B19" s="163"/>
      <c r="C19" s="163"/>
      <c r="D19" s="163"/>
      <c r="E19" s="163"/>
      <c r="F19" s="163"/>
      <c r="G19" s="163"/>
      <c r="H19" s="164"/>
      <c r="I19" s="1">
        <v>123</v>
      </c>
      <c r="J19" s="7">
        <v>8139370</v>
      </c>
      <c r="K19" s="7">
        <v>2839334</v>
      </c>
      <c r="L19" s="7">
        <v>8288811</v>
      </c>
      <c r="M19" s="7">
        <v>2820453</v>
      </c>
    </row>
    <row r="20" spans="1:13" ht="12.75">
      <c r="A20" s="165" t="s">
        <v>150</v>
      </c>
      <c r="B20" s="166"/>
      <c r="C20" s="166"/>
      <c r="D20" s="166"/>
      <c r="E20" s="166"/>
      <c r="F20" s="166"/>
      <c r="G20" s="166"/>
      <c r="H20" s="167"/>
      <c r="I20" s="1">
        <v>124</v>
      </c>
      <c r="J20" s="7">
        <v>6798930</v>
      </c>
      <c r="K20" s="7">
        <v>1505025</v>
      </c>
      <c r="L20" s="7">
        <v>7323942</v>
      </c>
      <c r="M20" s="7">
        <v>2036202</v>
      </c>
    </row>
    <row r="21" spans="1:13" ht="12.75">
      <c r="A21" s="165" t="s">
        <v>151</v>
      </c>
      <c r="B21" s="166"/>
      <c r="C21" s="166"/>
      <c r="D21" s="166"/>
      <c r="E21" s="166"/>
      <c r="F21" s="166"/>
      <c r="G21" s="166"/>
      <c r="H21" s="167"/>
      <c r="I21" s="1">
        <v>125</v>
      </c>
      <c r="J21" s="7">
        <v>17856400</v>
      </c>
      <c r="K21" s="7">
        <v>6813320</v>
      </c>
      <c r="L21" s="7">
        <v>18894907</v>
      </c>
      <c r="M21" s="7">
        <v>7112159</v>
      </c>
    </row>
    <row r="22" spans="1:13" ht="12.75">
      <c r="A22" s="165" t="s">
        <v>152</v>
      </c>
      <c r="B22" s="166"/>
      <c r="C22" s="166"/>
      <c r="D22" s="166"/>
      <c r="E22" s="166"/>
      <c r="F22" s="166"/>
      <c r="G22" s="166"/>
      <c r="H22" s="167"/>
      <c r="I22" s="1">
        <v>126</v>
      </c>
      <c r="J22" s="42">
        <f>SUM(J23:J24)</f>
        <v>1207732</v>
      </c>
      <c r="K22" s="42">
        <f>SUM(K23:K24)</f>
        <v>0</v>
      </c>
      <c r="L22" s="42">
        <f>SUM(L23:L24)</f>
        <v>25466</v>
      </c>
      <c r="M22" s="42">
        <f>SUM(M23:M24)</f>
        <v>25466</v>
      </c>
    </row>
    <row r="23" spans="1:13" ht="12.75">
      <c r="A23" s="162" t="s">
        <v>153</v>
      </c>
      <c r="B23" s="163"/>
      <c r="C23" s="163"/>
      <c r="D23" s="163"/>
      <c r="E23" s="163"/>
      <c r="F23" s="163"/>
      <c r="G23" s="163"/>
      <c r="H23" s="164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162" t="s">
        <v>154</v>
      </c>
      <c r="B24" s="163"/>
      <c r="C24" s="163"/>
      <c r="D24" s="163"/>
      <c r="E24" s="163"/>
      <c r="F24" s="163"/>
      <c r="G24" s="163"/>
      <c r="H24" s="164"/>
      <c r="I24" s="1">
        <v>128</v>
      </c>
      <c r="J24" s="7">
        <v>1207732</v>
      </c>
      <c r="K24" s="7">
        <v>0</v>
      </c>
      <c r="L24" s="7">
        <v>25466</v>
      </c>
      <c r="M24" s="7">
        <v>25466</v>
      </c>
    </row>
    <row r="25" spans="1:13" ht="12.75">
      <c r="A25" s="165" t="s">
        <v>155</v>
      </c>
      <c r="B25" s="166"/>
      <c r="C25" s="166"/>
      <c r="D25" s="166"/>
      <c r="E25" s="166"/>
      <c r="F25" s="166"/>
      <c r="G25" s="166"/>
      <c r="H25" s="167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65" t="s">
        <v>156</v>
      </c>
      <c r="B26" s="166"/>
      <c r="C26" s="166"/>
      <c r="D26" s="166"/>
      <c r="E26" s="166"/>
      <c r="F26" s="166"/>
      <c r="G26" s="166"/>
      <c r="H26" s="167"/>
      <c r="I26" s="1">
        <v>130</v>
      </c>
      <c r="J26" s="7">
        <v>2008335</v>
      </c>
      <c r="K26" s="7">
        <v>532192</v>
      </c>
      <c r="L26" s="7">
        <v>2046262</v>
      </c>
      <c r="M26" s="7">
        <v>210066</v>
      </c>
    </row>
    <row r="27" spans="1:13" ht="12.75">
      <c r="A27" s="165" t="s">
        <v>157</v>
      </c>
      <c r="B27" s="166"/>
      <c r="C27" s="166"/>
      <c r="D27" s="166"/>
      <c r="E27" s="166"/>
      <c r="F27" s="166"/>
      <c r="G27" s="166"/>
      <c r="H27" s="167"/>
      <c r="I27" s="1">
        <v>131</v>
      </c>
      <c r="J27" s="42">
        <f>SUM(J28:J32)</f>
        <v>1723092</v>
      </c>
      <c r="K27" s="42">
        <f>SUM(K28:K32)</f>
        <v>500260</v>
      </c>
      <c r="L27" s="42">
        <f>SUM(L28:L32)</f>
        <v>1408836</v>
      </c>
      <c r="M27" s="42">
        <f>SUM(M28:M32)</f>
        <v>833427</v>
      </c>
    </row>
    <row r="28" spans="1:13" ht="12.75">
      <c r="A28" s="165" t="s">
        <v>158</v>
      </c>
      <c r="B28" s="166"/>
      <c r="C28" s="166"/>
      <c r="D28" s="166"/>
      <c r="E28" s="166"/>
      <c r="F28" s="166"/>
      <c r="G28" s="166"/>
      <c r="H28" s="167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165" t="s">
        <v>159</v>
      </c>
      <c r="B29" s="166"/>
      <c r="C29" s="166"/>
      <c r="D29" s="166"/>
      <c r="E29" s="166"/>
      <c r="F29" s="166"/>
      <c r="G29" s="166"/>
      <c r="H29" s="167"/>
      <c r="I29" s="1">
        <v>133</v>
      </c>
      <c r="J29" s="7">
        <v>1723092</v>
      </c>
      <c r="K29" s="7">
        <v>500260</v>
      </c>
      <c r="L29" s="7">
        <v>956292</v>
      </c>
      <c r="M29" s="7">
        <v>833427</v>
      </c>
    </row>
    <row r="30" spans="1:13" ht="12.75">
      <c r="A30" s="165" t="s">
        <v>160</v>
      </c>
      <c r="B30" s="166"/>
      <c r="C30" s="166"/>
      <c r="D30" s="166"/>
      <c r="E30" s="166"/>
      <c r="F30" s="166"/>
      <c r="G30" s="166"/>
      <c r="H30" s="167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65" t="s">
        <v>161</v>
      </c>
      <c r="B31" s="166"/>
      <c r="C31" s="166"/>
      <c r="D31" s="166"/>
      <c r="E31" s="166"/>
      <c r="F31" s="166"/>
      <c r="G31" s="166"/>
      <c r="H31" s="167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65" t="s">
        <v>162</v>
      </c>
      <c r="B32" s="166"/>
      <c r="C32" s="166"/>
      <c r="D32" s="166"/>
      <c r="E32" s="166"/>
      <c r="F32" s="166"/>
      <c r="G32" s="166"/>
      <c r="H32" s="167"/>
      <c r="I32" s="1">
        <v>136</v>
      </c>
      <c r="J32" s="7">
        <v>0</v>
      </c>
      <c r="K32" s="7">
        <v>0</v>
      </c>
      <c r="L32" s="7">
        <v>452544</v>
      </c>
      <c r="M32" s="7">
        <v>0</v>
      </c>
    </row>
    <row r="33" spans="1:13" ht="12.75">
      <c r="A33" s="165" t="s">
        <v>267</v>
      </c>
      <c r="B33" s="166"/>
      <c r="C33" s="166"/>
      <c r="D33" s="166"/>
      <c r="E33" s="166"/>
      <c r="F33" s="166"/>
      <c r="G33" s="166"/>
      <c r="H33" s="167"/>
      <c r="I33" s="1">
        <v>137</v>
      </c>
      <c r="J33" s="42">
        <f>SUM(J34:J37)</f>
        <v>3364272</v>
      </c>
      <c r="K33" s="42">
        <f>SUM(K34:K37)</f>
        <v>846334</v>
      </c>
      <c r="L33" s="42">
        <f>SUM(L34:L37)</f>
        <v>2875465</v>
      </c>
      <c r="M33" s="42">
        <f>SUM(M34:M37)</f>
        <v>668772</v>
      </c>
    </row>
    <row r="34" spans="1:13" ht="12.75">
      <c r="A34" s="165" t="s">
        <v>163</v>
      </c>
      <c r="B34" s="166"/>
      <c r="C34" s="166"/>
      <c r="D34" s="166"/>
      <c r="E34" s="166"/>
      <c r="F34" s="166"/>
      <c r="G34" s="166"/>
      <c r="H34" s="167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165" t="s">
        <v>164</v>
      </c>
      <c r="B35" s="166"/>
      <c r="C35" s="166"/>
      <c r="D35" s="166"/>
      <c r="E35" s="166"/>
      <c r="F35" s="166"/>
      <c r="G35" s="166"/>
      <c r="H35" s="167"/>
      <c r="I35" s="1">
        <v>139</v>
      </c>
      <c r="J35" s="7">
        <v>3364272</v>
      </c>
      <c r="K35" s="7">
        <v>846334</v>
      </c>
      <c r="L35" s="7">
        <v>2875465</v>
      </c>
      <c r="M35" s="7">
        <v>668772</v>
      </c>
    </row>
    <row r="36" spans="1:13" ht="12.75">
      <c r="A36" s="165" t="s">
        <v>165</v>
      </c>
      <c r="B36" s="166"/>
      <c r="C36" s="166"/>
      <c r="D36" s="166"/>
      <c r="E36" s="166"/>
      <c r="F36" s="166"/>
      <c r="G36" s="166"/>
      <c r="H36" s="167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65" t="s">
        <v>166</v>
      </c>
      <c r="B37" s="166"/>
      <c r="C37" s="166"/>
      <c r="D37" s="166"/>
      <c r="E37" s="166"/>
      <c r="F37" s="166"/>
      <c r="G37" s="166"/>
      <c r="H37" s="167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65" t="s">
        <v>167</v>
      </c>
      <c r="B38" s="166"/>
      <c r="C38" s="166"/>
      <c r="D38" s="166"/>
      <c r="E38" s="166"/>
      <c r="F38" s="166"/>
      <c r="G38" s="166"/>
      <c r="H38" s="167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65" t="s">
        <v>168</v>
      </c>
      <c r="B39" s="166"/>
      <c r="C39" s="166"/>
      <c r="D39" s="166"/>
      <c r="E39" s="166"/>
      <c r="F39" s="166"/>
      <c r="G39" s="166"/>
      <c r="H39" s="167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65" t="s">
        <v>169</v>
      </c>
      <c r="B40" s="166"/>
      <c r="C40" s="166"/>
      <c r="D40" s="166"/>
      <c r="E40" s="166"/>
      <c r="F40" s="166"/>
      <c r="G40" s="166"/>
      <c r="H40" s="167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65" t="s">
        <v>170</v>
      </c>
      <c r="B41" s="166"/>
      <c r="C41" s="166"/>
      <c r="D41" s="166"/>
      <c r="E41" s="166"/>
      <c r="F41" s="166"/>
      <c r="G41" s="166"/>
      <c r="H41" s="167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65" t="s">
        <v>171</v>
      </c>
      <c r="B42" s="166"/>
      <c r="C42" s="166"/>
      <c r="D42" s="166"/>
      <c r="E42" s="166"/>
      <c r="F42" s="166"/>
      <c r="G42" s="166"/>
      <c r="H42" s="167"/>
      <c r="I42" s="1">
        <v>146</v>
      </c>
      <c r="J42" s="42">
        <f>J7+J27+J38+J40</f>
        <v>135579750</v>
      </c>
      <c r="K42" s="42">
        <f>K7+K27+K38+K40</f>
        <v>40772857</v>
      </c>
      <c r="L42" s="42">
        <f>L7+L27+L38+L40</f>
        <v>137372329</v>
      </c>
      <c r="M42" s="42">
        <f>M7+M27+M38+M40</f>
        <v>45446341</v>
      </c>
    </row>
    <row r="43" spans="1:13" ht="12.75">
      <c r="A43" s="165" t="s">
        <v>172</v>
      </c>
      <c r="B43" s="166"/>
      <c r="C43" s="166"/>
      <c r="D43" s="166"/>
      <c r="E43" s="166"/>
      <c r="F43" s="166"/>
      <c r="G43" s="166"/>
      <c r="H43" s="167"/>
      <c r="I43" s="1">
        <v>147</v>
      </c>
      <c r="J43" s="42">
        <f>J10+J33+J39+J41</f>
        <v>133781041</v>
      </c>
      <c r="K43" s="42">
        <f>K10+K33+K39+K41</f>
        <v>41166106</v>
      </c>
      <c r="L43" s="42">
        <f>L10+L33+L39+L41</f>
        <v>135415091</v>
      </c>
      <c r="M43" s="42">
        <f>M10+M33+M39+M41</f>
        <v>45680137</v>
      </c>
    </row>
    <row r="44" spans="1:13" ht="12.75">
      <c r="A44" s="165" t="s">
        <v>173</v>
      </c>
      <c r="B44" s="166"/>
      <c r="C44" s="166"/>
      <c r="D44" s="166"/>
      <c r="E44" s="166"/>
      <c r="F44" s="166"/>
      <c r="G44" s="166"/>
      <c r="H44" s="167"/>
      <c r="I44" s="1">
        <v>148</v>
      </c>
      <c r="J44" s="42">
        <f>J42-J43</f>
        <v>1798709</v>
      </c>
      <c r="K44" s="42">
        <f>K42-K43</f>
        <v>-393249</v>
      </c>
      <c r="L44" s="42">
        <f>L42-L43</f>
        <v>1957238</v>
      </c>
      <c r="M44" s="42">
        <f>M42-M43</f>
        <v>-233796</v>
      </c>
    </row>
    <row r="45" spans="1:13" ht="12.75">
      <c r="A45" s="173" t="s">
        <v>174</v>
      </c>
      <c r="B45" s="174"/>
      <c r="C45" s="174"/>
      <c r="D45" s="174"/>
      <c r="E45" s="174"/>
      <c r="F45" s="174"/>
      <c r="G45" s="174"/>
      <c r="H45" s="175"/>
      <c r="I45" s="1">
        <v>149</v>
      </c>
      <c r="J45" s="42">
        <f>IF(J42&gt;J43,J42-J43,0)</f>
        <v>1798709</v>
      </c>
      <c r="K45" s="42">
        <f>IF(K42&gt;K43,K42-K43,0)</f>
        <v>0</v>
      </c>
      <c r="L45" s="42">
        <f>IF(L42&gt;L43,L42-L43,0)</f>
        <v>1957238</v>
      </c>
      <c r="M45" s="42">
        <f>IF(M42&gt;M43,M42-M43,0)</f>
        <v>0</v>
      </c>
    </row>
    <row r="46" spans="1:13" ht="12.75">
      <c r="A46" s="173" t="s">
        <v>175</v>
      </c>
      <c r="B46" s="174"/>
      <c r="C46" s="174"/>
      <c r="D46" s="174"/>
      <c r="E46" s="174"/>
      <c r="F46" s="174"/>
      <c r="G46" s="174"/>
      <c r="H46" s="175"/>
      <c r="I46" s="1">
        <v>150</v>
      </c>
      <c r="J46" s="42">
        <f>IF(J43&gt;J42,J43-J42,0)</f>
        <v>0</v>
      </c>
      <c r="K46" s="42">
        <f>IF(K43&gt;K42,K43-K42,0)</f>
        <v>393249</v>
      </c>
      <c r="L46" s="42">
        <f>IF(L43&gt;L42,L43-L42,0)</f>
        <v>0</v>
      </c>
      <c r="M46" s="42">
        <f>IF(M43&gt;M42,M43-M42,0)</f>
        <v>233796</v>
      </c>
    </row>
    <row r="47" spans="1:13" ht="12.75">
      <c r="A47" s="165" t="s">
        <v>176</v>
      </c>
      <c r="B47" s="166"/>
      <c r="C47" s="166"/>
      <c r="D47" s="166"/>
      <c r="E47" s="166"/>
      <c r="F47" s="166"/>
      <c r="G47" s="166"/>
      <c r="H47" s="167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165" t="s">
        <v>177</v>
      </c>
      <c r="B48" s="166"/>
      <c r="C48" s="166"/>
      <c r="D48" s="166"/>
      <c r="E48" s="166"/>
      <c r="F48" s="166"/>
      <c r="G48" s="166"/>
      <c r="H48" s="167"/>
      <c r="I48" s="1">
        <v>152</v>
      </c>
      <c r="J48" s="42">
        <f>J44-J47</f>
        <v>1798709</v>
      </c>
      <c r="K48" s="42">
        <f>K44-K47</f>
        <v>-393249</v>
      </c>
      <c r="L48" s="42">
        <f>L44-L47</f>
        <v>1957238</v>
      </c>
      <c r="M48" s="42">
        <f>M44-M47</f>
        <v>-233796</v>
      </c>
    </row>
    <row r="49" spans="1:13" ht="12.75">
      <c r="A49" s="173" t="s">
        <v>178</v>
      </c>
      <c r="B49" s="174"/>
      <c r="C49" s="174"/>
      <c r="D49" s="174"/>
      <c r="E49" s="174"/>
      <c r="F49" s="174"/>
      <c r="G49" s="174"/>
      <c r="H49" s="175"/>
      <c r="I49" s="1">
        <v>153</v>
      </c>
      <c r="J49" s="42">
        <f>IF(J48&gt;0,J48,0)</f>
        <v>1798709</v>
      </c>
      <c r="K49" s="42">
        <f>IF(K48&gt;0,K48,0)</f>
        <v>0</v>
      </c>
      <c r="L49" s="42">
        <f>IF(L48&gt;0,L48,0)</f>
        <v>1957238</v>
      </c>
      <c r="M49" s="42">
        <f>IF(M48&gt;0,M48,0)</f>
        <v>0</v>
      </c>
    </row>
    <row r="50" spans="1:13" ht="12.75">
      <c r="A50" s="203" t="s">
        <v>179</v>
      </c>
      <c r="B50" s="204"/>
      <c r="C50" s="204"/>
      <c r="D50" s="204"/>
      <c r="E50" s="204"/>
      <c r="F50" s="204"/>
      <c r="G50" s="204"/>
      <c r="H50" s="205"/>
      <c r="I50" s="4">
        <v>154</v>
      </c>
      <c r="J50" s="44">
        <f>IF(J48&lt;0,-J48,0)</f>
        <v>0</v>
      </c>
      <c r="K50" s="44">
        <f>IF(K48&lt;0,-K48,0)</f>
        <v>393249</v>
      </c>
      <c r="L50" s="44">
        <f>IF(L48&lt;0,-L48,0)</f>
        <v>0</v>
      </c>
      <c r="M50" s="44">
        <f>IF(M48&lt;0,-M48,0)</f>
        <v>233796</v>
      </c>
    </row>
    <row r="51" spans="1:11" ht="12.75" customHeight="1">
      <c r="A51" s="154" t="s">
        <v>180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</row>
    <row r="52" spans="1:11" ht="12.75" customHeight="1">
      <c r="A52" s="154" t="s">
        <v>181</v>
      </c>
      <c r="B52" s="155"/>
      <c r="C52" s="155"/>
      <c r="D52" s="155"/>
      <c r="E52" s="155"/>
      <c r="F52" s="155"/>
      <c r="G52" s="155"/>
      <c r="H52" s="155"/>
      <c r="I52" s="30"/>
      <c r="J52" s="30"/>
      <c r="K52" s="30"/>
    </row>
    <row r="53" spans="1:13" ht="12.75">
      <c r="A53" s="197" t="s">
        <v>182</v>
      </c>
      <c r="B53" s="198"/>
      <c r="C53" s="198"/>
      <c r="D53" s="198"/>
      <c r="E53" s="198"/>
      <c r="F53" s="198"/>
      <c r="G53" s="198"/>
      <c r="H53" s="199"/>
      <c r="I53" s="3">
        <v>155</v>
      </c>
      <c r="J53" s="7">
        <v>1798709</v>
      </c>
      <c r="K53" s="7">
        <v>-393249</v>
      </c>
      <c r="L53" s="7">
        <v>1957238</v>
      </c>
      <c r="M53" s="7">
        <v>-233796</v>
      </c>
    </row>
    <row r="54" spans="1:13" ht="12.75">
      <c r="A54" s="200" t="s">
        <v>183</v>
      </c>
      <c r="B54" s="201"/>
      <c r="C54" s="201"/>
      <c r="D54" s="201"/>
      <c r="E54" s="201"/>
      <c r="F54" s="201"/>
      <c r="G54" s="201"/>
      <c r="H54" s="202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1" ht="12.75" customHeight="1">
      <c r="A55" s="154" t="s">
        <v>184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</row>
    <row r="56" spans="1:13" ht="12.75">
      <c r="A56" s="158" t="s">
        <v>185</v>
      </c>
      <c r="B56" s="159"/>
      <c r="C56" s="159"/>
      <c r="D56" s="159"/>
      <c r="E56" s="159"/>
      <c r="F56" s="159"/>
      <c r="G56" s="159"/>
      <c r="H56" s="176"/>
      <c r="I56" s="9">
        <v>157</v>
      </c>
      <c r="J56" s="6">
        <f>J48</f>
        <v>1798709</v>
      </c>
      <c r="K56" s="6">
        <f>K48</f>
        <v>-393249</v>
      </c>
      <c r="L56" s="6">
        <f>L48</f>
        <v>1957238</v>
      </c>
      <c r="M56" s="6">
        <f>M48</f>
        <v>-233796</v>
      </c>
    </row>
    <row r="57" spans="1:13" ht="12.75">
      <c r="A57" s="165" t="s">
        <v>268</v>
      </c>
      <c r="B57" s="166"/>
      <c r="C57" s="166"/>
      <c r="D57" s="166"/>
      <c r="E57" s="166"/>
      <c r="F57" s="166"/>
      <c r="G57" s="166"/>
      <c r="H57" s="167"/>
      <c r="I57" s="1">
        <v>158</v>
      </c>
      <c r="J57" s="42">
        <f>SUM(J58:J64)</f>
        <v>0</v>
      </c>
      <c r="K57" s="42">
        <f>SUM(K58:K64)</f>
        <v>0</v>
      </c>
      <c r="L57" s="42">
        <f>SUM(L58:L64)</f>
        <v>-422105</v>
      </c>
      <c r="M57" s="42">
        <f>SUM(M58:M64)</f>
        <v>0</v>
      </c>
    </row>
    <row r="58" spans="1:13" ht="12.75">
      <c r="A58" s="165" t="s">
        <v>186</v>
      </c>
      <c r="B58" s="166"/>
      <c r="C58" s="166"/>
      <c r="D58" s="166"/>
      <c r="E58" s="166"/>
      <c r="F58" s="166"/>
      <c r="G58" s="166"/>
      <c r="H58" s="167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65" t="s">
        <v>187</v>
      </c>
      <c r="B59" s="166"/>
      <c r="C59" s="166"/>
      <c r="D59" s="166"/>
      <c r="E59" s="166"/>
      <c r="F59" s="166"/>
      <c r="G59" s="166"/>
      <c r="H59" s="167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65" t="s">
        <v>188</v>
      </c>
      <c r="B60" s="166"/>
      <c r="C60" s="166"/>
      <c r="D60" s="166"/>
      <c r="E60" s="166"/>
      <c r="F60" s="166"/>
      <c r="G60" s="166"/>
      <c r="H60" s="167"/>
      <c r="I60" s="1">
        <v>161</v>
      </c>
      <c r="J60" s="7">
        <v>0</v>
      </c>
      <c r="K60" s="7">
        <v>0</v>
      </c>
      <c r="L60" s="7">
        <v>-422105</v>
      </c>
      <c r="M60" s="7">
        <v>0</v>
      </c>
    </row>
    <row r="61" spans="1:13" ht="12.75">
      <c r="A61" s="165" t="s">
        <v>189</v>
      </c>
      <c r="B61" s="166"/>
      <c r="C61" s="166"/>
      <c r="D61" s="166"/>
      <c r="E61" s="166"/>
      <c r="F61" s="166"/>
      <c r="G61" s="166"/>
      <c r="H61" s="167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65" t="s">
        <v>190</v>
      </c>
      <c r="B62" s="166"/>
      <c r="C62" s="166"/>
      <c r="D62" s="166"/>
      <c r="E62" s="166"/>
      <c r="F62" s="166"/>
      <c r="G62" s="166"/>
      <c r="H62" s="167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65" t="s">
        <v>191</v>
      </c>
      <c r="B63" s="166"/>
      <c r="C63" s="166"/>
      <c r="D63" s="166"/>
      <c r="E63" s="166"/>
      <c r="F63" s="166"/>
      <c r="G63" s="166"/>
      <c r="H63" s="167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65" t="s">
        <v>192</v>
      </c>
      <c r="B64" s="166"/>
      <c r="C64" s="166"/>
      <c r="D64" s="166"/>
      <c r="E64" s="166"/>
      <c r="F64" s="166"/>
      <c r="G64" s="166"/>
      <c r="H64" s="167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65" t="s">
        <v>193</v>
      </c>
      <c r="B65" s="166"/>
      <c r="C65" s="166"/>
      <c r="D65" s="166"/>
      <c r="E65" s="166"/>
      <c r="F65" s="166"/>
      <c r="G65" s="166"/>
      <c r="H65" s="167"/>
      <c r="I65" s="1">
        <v>166</v>
      </c>
      <c r="J65" s="7">
        <v>0</v>
      </c>
      <c r="K65" s="7">
        <v>0</v>
      </c>
      <c r="L65" s="7">
        <v>-63316</v>
      </c>
      <c r="M65" s="7">
        <v>0</v>
      </c>
    </row>
    <row r="66" spans="1:13" ht="12.75">
      <c r="A66" s="165" t="s">
        <v>194</v>
      </c>
      <c r="B66" s="166"/>
      <c r="C66" s="166"/>
      <c r="D66" s="166"/>
      <c r="E66" s="166"/>
      <c r="F66" s="166"/>
      <c r="G66" s="166"/>
      <c r="H66" s="167"/>
      <c r="I66" s="1">
        <v>167</v>
      </c>
      <c r="J66" s="42">
        <f>J57-J65</f>
        <v>0</v>
      </c>
      <c r="K66" s="42">
        <f>K57-K65</f>
        <v>0</v>
      </c>
      <c r="L66" s="42">
        <f>L57-L65</f>
        <v>-358789</v>
      </c>
      <c r="M66" s="42">
        <f>M57-M65</f>
        <v>0</v>
      </c>
    </row>
    <row r="67" spans="1:13" ht="12.75">
      <c r="A67" s="165" t="s">
        <v>195</v>
      </c>
      <c r="B67" s="166"/>
      <c r="C67" s="166"/>
      <c r="D67" s="166"/>
      <c r="E67" s="166"/>
      <c r="F67" s="166"/>
      <c r="G67" s="166"/>
      <c r="H67" s="167"/>
      <c r="I67" s="1">
        <v>168</v>
      </c>
      <c r="J67" s="44">
        <f>J56+J66</f>
        <v>1798709</v>
      </c>
      <c r="K67" s="44">
        <f>K56+K66</f>
        <v>-393249</v>
      </c>
      <c r="L67" s="44">
        <f>L56+L66</f>
        <v>1598449</v>
      </c>
      <c r="M67" s="44">
        <f>M56+M66</f>
        <v>-233796</v>
      </c>
    </row>
    <row r="68" spans="1:11" ht="12.75" customHeight="1">
      <c r="A68" s="154" t="s">
        <v>196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</row>
    <row r="69" spans="1:11" ht="12.75" customHeight="1">
      <c r="A69" s="154" t="s">
        <v>197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</row>
    <row r="70" spans="1:13" ht="12.75">
      <c r="A70" s="197" t="s">
        <v>182</v>
      </c>
      <c r="B70" s="198"/>
      <c r="C70" s="198"/>
      <c r="D70" s="198"/>
      <c r="E70" s="198"/>
      <c r="F70" s="198"/>
      <c r="G70" s="198"/>
      <c r="H70" s="199"/>
      <c r="I70" s="3">
        <v>169</v>
      </c>
      <c r="J70" s="7">
        <v>1798709</v>
      </c>
      <c r="K70" s="7">
        <v>-393249</v>
      </c>
      <c r="L70" s="7">
        <v>1598449</v>
      </c>
      <c r="M70" s="7">
        <v>-233796</v>
      </c>
    </row>
    <row r="71" spans="1:13" ht="12.75">
      <c r="A71" s="194" t="s">
        <v>183</v>
      </c>
      <c r="B71" s="195"/>
      <c r="C71" s="195"/>
      <c r="D71" s="195"/>
      <c r="E71" s="195"/>
      <c r="F71" s="195"/>
      <c r="G71" s="195"/>
      <c r="H71" s="196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0">
    <mergeCell ref="A8:H8"/>
    <mergeCell ref="A9:H9"/>
    <mergeCell ref="A4:K4"/>
    <mergeCell ref="A5:H5"/>
    <mergeCell ref="A6:H6"/>
    <mergeCell ref="A7:H7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3:M54 J70:L71 J47:M47 K66:M67 K56:M57 J56:J67 K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9">
      <selection activeCell="K53" sqref="K53"/>
    </sheetView>
  </sheetViews>
  <sheetFormatPr defaultColWidth="9.140625" defaultRowHeight="12.75"/>
  <cols>
    <col min="1" max="7" width="9.140625" style="23" customWidth="1"/>
    <col min="8" max="8" width="7.8515625" style="23" customWidth="1"/>
    <col min="9" max="9" width="6.57421875" style="23" bestFit="1" customWidth="1"/>
    <col min="10" max="11" width="9.57421875" style="23" bestFit="1" customWidth="1"/>
    <col min="12" max="16384" width="9.140625" style="23" customWidth="1"/>
  </cols>
  <sheetData>
    <row r="1" spans="1:11" ht="12.75" customHeight="1">
      <c r="A1" s="208" t="s">
        <v>198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 customHeight="1">
      <c r="A2" s="209" t="s">
        <v>298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>
      <c r="A3" s="188" t="s">
        <v>301</v>
      </c>
      <c r="B3" s="189"/>
      <c r="C3" s="189"/>
      <c r="D3" s="189"/>
      <c r="E3" s="189"/>
      <c r="F3" s="189"/>
      <c r="G3" s="189"/>
      <c r="H3" s="189"/>
      <c r="I3" s="189"/>
      <c r="J3" s="189"/>
      <c r="K3" s="190"/>
    </row>
    <row r="4" spans="1:11" ht="24.75" thickBot="1">
      <c r="A4" s="191" t="s">
        <v>272</v>
      </c>
      <c r="B4" s="191"/>
      <c r="C4" s="191"/>
      <c r="D4" s="191"/>
      <c r="E4" s="191"/>
      <c r="F4" s="191"/>
      <c r="G4" s="191"/>
      <c r="H4" s="191"/>
      <c r="I4" s="33" t="s">
        <v>273</v>
      </c>
      <c r="J4" s="34" t="s">
        <v>266</v>
      </c>
      <c r="K4" s="34" t="s">
        <v>136</v>
      </c>
    </row>
    <row r="5" spans="1:11" ht="12.75">
      <c r="A5" s="182">
        <v>1</v>
      </c>
      <c r="B5" s="182"/>
      <c r="C5" s="182"/>
      <c r="D5" s="182"/>
      <c r="E5" s="182"/>
      <c r="F5" s="182"/>
      <c r="G5" s="182"/>
      <c r="H5" s="182"/>
      <c r="I5" s="36">
        <v>2</v>
      </c>
      <c r="J5" s="35" t="s">
        <v>3</v>
      </c>
      <c r="K5" s="35" t="s">
        <v>4</v>
      </c>
    </row>
    <row r="6" spans="1:11" ht="12.75">
      <c r="A6" s="154" t="s">
        <v>199</v>
      </c>
      <c r="B6" s="155"/>
      <c r="C6" s="155"/>
      <c r="D6" s="155"/>
      <c r="E6" s="155"/>
      <c r="F6" s="155"/>
      <c r="G6" s="155"/>
      <c r="H6" s="155"/>
      <c r="I6" s="206"/>
      <c r="J6" s="206"/>
      <c r="K6" s="207"/>
    </row>
    <row r="7" spans="1:11" ht="12.75">
      <c r="A7" s="162" t="s">
        <v>200</v>
      </c>
      <c r="B7" s="163"/>
      <c r="C7" s="163"/>
      <c r="D7" s="163"/>
      <c r="E7" s="163"/>
      <c r="F7" s="163"/>
      <c r="G7" s="163"/>
      <c r="H7" s="163"/>
      <c r="I7" s="1">
        <v>1</v>
      </c>
      <c r="J7" s="5">
        <v>1798709</v>
      </c>
      <c r="K7" s="7">
        <v>1957238</v>
      </c>
    </row>
    <row r="8" spans="1:11" ht="12.75">
      <c r="A8" s="162" t="s">
        <v>201</v>
      </c>
      <c r="B8" s="163"/>
      <c r="C8" s="163"/>
      <c r="D8" s="163"/>
      <c r="E8" s="163"/>
      <c r="F8" s="163"/>
      <c r="G8" s="163"/>
      <c r="H8" s="163"/>
      <c r="I8" s="1">
        <v>2</v>
      </c>
      <c r="J8" s="5">
        <v>6798930</v>
      </c>
      <c r="K8" s="7">
        <v>7323942</v>
      </c>
    </row>
    <row r="9" spans="1:11" ht="12.75">
      <c r="A9" s="162" t="s">
        <v>202</v>
      </c>
      <c r="B9" s="163"/>
      <c r="C9" s="163"/>
      <c r="D9" s="163"/>
      <c r="E9" s="163"/>
      <c r="F9" s="163"/>
      <c r="G9" s="163"/>
      <c r="H9" s="163"/>
      <c r="I9" s="1">
        <v>3</v>
      </c>
      <c r="J9" s="5">
        <v>0</v>
      </c>
      <c r="K9" s="7">
        <v>0</v>
      </c>
    </row>
    <row r="10" spans="1:11" ht="12.75">
      <c r="A10" s="162" t="s">
        <v>203</v>
      </c>
      <c r="B10" s="163"/>
      <c r="C10" s="163"/>
      <c r="D10" s="163"/>
      <c r="E10" s="163"/>
      <c r="F10" s="163"/>
      <c r="G10" s="163"/>
      <c r="H10" s="163"/>
      <c r="I10" s="1">
        <v>4</v>
      </c>
      <c r="J10" s="5">
        <v>0</v>
      </c>
      <c r="K10" s="7">
        <v>8350826</v>
      </c>
    </row>
    <row r="11" spans="1:11" ht="12.75">
      <c r="A11" s="162" t="s">
        <v>204</v>
      </c>
      <c r="B11" s="163"/>
      <c r="C11" s="163"/>
      <c r="D11" s="163"/>
      <c r="E11" s="163"/>
      <c r="F11" s="163"/>
      <c r="G11" s="163"/>
      <c r="H11" s="163"/>
      <c r="I11" s="1">
        <v>5</v>
      </c>
      <c r="J11" s="5">
        <v>0</v>
      </c>
      <c r="K11" s="7">
        <v>0</v>
      </c>
    </row>
    <row r="12" spans="1:11" ht="12.75">
      <c r="A12" s="162" t="s">
        <v>205</v>
      </c>
      <c r="B12" s="163"/>
      <c r="C12" s="163"/>
      <c r="D12" s="163"/>
      <c r="E12" s="163"/>
      <c r="F12" s="163"/>
      <c r="G12" s="163"/>
      <c r="H12" s="163"/>
      <c r="I12" s="1">
        <v>6</v>
      </c>
      <c r="J12" s="5">
        <v>0</v>
      </c>
      <c r="K12" s="7">
        <v>3746619</v>
      </c>
    </row>
    <row r="13" spans="1:11" ht="12.75">
      <c r="A13" s="165" t="s">
        <v>206</v>
      </c>
      <c r="B13" s="166"/>
      <c r="C13" s="166"/>
      <c r="D13" s="166"/>
      <c r="E13" s="166"/>
      <c r="F13" s="166"/>
      <c r="G13" s="166"/>
      <c r="H13" s="166"/>
      <c r="I13" s="1">
        <v>7</v>
      </c>
      <c r="J13" s="45">
        <f>SUM(J7:J12)</f>
        <v>8597639</v>
      </c>
      <c r="K13" s="42">
        <f>SUM(K7:K12)</f>
        <v>21378625</v>
      </c>
    </row>
    <row r="14" spans="1:11" ht="12.75">
      <c r="A14" s="162" t="s">
        <v>207</v>
      </c>
      <c r="B14" s="163"/>
      <c r="C14" s="163"/>
      <c r="D14" s="163"/>
      <c r="E14" s="163"/>
      <c r="F14" s="163"/>
      <c r="G14" s="163"/>
      <c r="H14" s="163"/>
      <c r="I14" s="1">
        <v>8</v>
      </c>
      <c r="J14" s="5">
        <v>2171293</v>
      </c>
      <c r="K14" s="7">
        <v>17143129</v>
      </c>
    </row>
    <row r="15" spans="1:11" ht="12.75">
      <c r="A15" s="162" t="s">
        <v>208</v>
      </c>
      <c r="B15" s="163"/>
      <c r="C15" s="163"/>
      <c r="D15" s="163"/>
      <c r="E15" s="163"/>
      <c r="F15" s="163"/>
      <c r="G15" s="163"/>
      <c r="H15" s="163"/>
      <c r="I15" s="1">
        <v>9</v>
      </c>
      <c r="J15" s="5">
        <v>2288542</v>
      </c>
      <c r="K15" s="7">
        <v>0</v>
      </c>
    </row>
    <row r="16" spans="1:11" ht="12.75">
      <c r="A16" s="162" t="s">
        <v>209</v>
      </c>
      <c r="B16" s="163"/>
      <c r="C16" s="163"/>
      <c r="D16" s="163"/>
      <c r="E16" s="163"/>
      <c r="F16" s="163"/>
      <c r="G16" s="163"/>
      <c r="H16" s="163"/>
      <c r="I16" s="1">
        <v>10</v>
      </c>
      <c r="J16" s="5">
        <v>131614</v>
      </c>
      <c r="K16" s="7">
        <v>186207</v>
      </c>
    </row>
    <row r="17" spans="1:11" ht="12.75">
      <c r="A17" s="162" t="s">
        <v>210</v>
      </c>
      <c r="B17" s="163"/>
      <c r="C17" s="163"/>
      <c r="D17" s="163"/>
      <c r="E17" s="163"/>
      <c r="F17" s="163"/>
      <c r="G17" s="163"/>
      <c r="H17" s="163"/>
      <c r="I17" s="1">
        <v>11</v>
      </c>
      <c r="J17" s="5">
        <v>291565</v>
      </c>
      <c r="K17" s="7">
        <v>0</v>
      </c>
    </row>
    <row r="18" spans="1:11" ht="12.75">
      <c r="A18" s="165" t="s">
        <v>211</v>
      </c>
      <c r="B18" s="166"/>
      <c r="C18" s="166"/>
      <c r="D18" s="166"/>
      <c r="E18" s="166"/>
      <c r="F18" s="166"/>
      <c r="G18" s="166"/>
      <c r="H18" s="166"/>
      <c r="I18" s="1">
        <v>12</v>
      </c>
      <c r="J18" s="45">
        <f>SUM(J14:J17)</f>
        <v>4883014</v>
      </c>
      <c r="K18" s="42">
        <f>SUM(K14:K17)</f>
        <v>17329336</v>
      </c>
    </row>
    <row r="19" spans="1:11" ht="12.75">
      <c r="A19" s="165" t="s">
        <v>212</v>
      </c>
      <c r="B19" s="166"/>
      <c r="C19" s="166"/>
      <c r="D19" s="166"/>
      <c r="E19" s="166"/>
      <c r="F19" s="166"/>
      <c r="G19" s="166"/>
      <c r="H19" s="166"/>
      <c r="I19" s="1">
        <v>13</v>
      </c>
      <c r="J19" s="45">
        <f>IF(J13&gt;J18,J13-J18,0)</f>
        <v>3714625</v>
      </c>
      <c r="K19" s="42">
        <f>IF(K13&gt;K18,K13-K18,0)</f>
        <v>4049289</v>
      </c>
    </row>
    <row r="20" spans="1:11" ht="12.75">
      <c r="A20" s="165" t="s">
        <v>213</v>
      </c>
      <c r="B20" s="166"/>
      <c r="C20" s="166"/>
      <c r="D20" s="166"/>
      <c r="E20" s="166"/>
      <c r="F20" s="166"/>
      <c r="G20" s="166"/>
      <c r="H20" s="166"/>
      <c r="I20" s="1">
        <v>14</v>
      </c>
      <c r="J20" s="45">
        <f>IF(J18&gt;J13,J18-J13,0)</f>
        <v>0</v>
      </c>
      <c r="K20" s="42">
        <f>IF(K18&gt;K13,K18-K13,0)</f>
        <v>0</v>
      </c>
    </row>
    <row r="21" spans="1:11" ht="12.75">
      <c r="A21" s="154" t="s">
        <v>214</v>
      </c>
      <c r="B21" s="155"/>
      <c r="C21" s="155"/>
      <c r="D21" s="155"/>
      <c r="E21" s="155"/>
      <c r="F21" s="155"/>
      <c r="G21" s="155"/>
      <c r="H21" s="155"/>
      <c r="I21" s="206"/>
      <c r="J21" s="206"/>
      <c r="K21" s="207"/>
    </row>
    <row r="22" spans="1:11" ht="12.75">
      <c r="A22" s="162" t="s">
        <v>215</v>
      </c>
      <c r="B22" s="163"/>
      <c r="C22" s="163"/>
      <c r="D22" s="163"/>
      <c r="E22" s="163"/>
      <c r="F22" s="163"/>
      <c r="G22" s="163"/>
      <c r="H22" s="163"/>
      <c r="I22" s="1">
        <v>15</v>
      </c>
      <c r="J22" s="5">
        <v>1558738</v>
      </c>
      <c r="K22" s="7">
        <v>22480</v>
      </c>
    </row>
    <row r="23" spans="1:11" ht="12.75">
      <c r="A23" s="162" t="s">
        <v>216</v>
      </c>
      <c r="B23" s="163"/>
      <c r="C23" s="163"/>
      <c r="D23" s="163"/>
      <c r="E23" s="163"/>
      <c r="F23" s="163"/>
      <c r="G23" s="163"/>
      <c r="H23" s="163"/>
      <c r="I23" s="1">
        <v>16</v>
      </c>
      <c r="J23" s="5">
        <v>0</v>
      </c>
      <c r="K23" s="7">
        <v>0</v>
      </c>
    </row>
    <row r="24" spans="1:11" ht="12.75">
      <c r="A24" s="162" t="s">
        <v>217</v>
      </c>
      <c r="B24" s="163"/>
      <c r="C24" s="163"/>
      <c r="D24" s="163"/>
      <c r="E24" s="163"/>
      <c r="F24" s="163"/>
      <c r="G24" s="163"/>
      <c r="H24" s="163"/>
      <c r="I24" s="1">
        <v>17</v>
      </c>
      <c r="J24" s="5">
        <v>302252</v>
      </c>
      <c r="K24" s="7">
        <v>593754</v>
      </c>
    </row>
    <row r="25" spans="1:11" ht="12.75">
      <c r="A25" s="162" t="s">
        <v>218</v>
      </c>
      <c r="B25" s="163"/>
      <c r="C25" s="163"/>
      <c r="D25" s="163"/>
      <c r="E25" s="163"/>
      <c r="F25" s="163"/>
      <c r="G25" s="163"/>
      <c r="H25" s="163"/>
      <c r="I25" s="1">
        <v>18</v>
      </c>
      <c r="J25" s="5">
        <v>95537</v>
      </c>
      <c r="K25" s="7">
        <v>0</v>
      </c>
    </row>
    <row r="26" spans="1:11" ht="12.75">
      <c r="A26" s="162" t="s">
        <v>219</v>
      </c>
      <c r="B26" s="163"/>
      <c r="C26" s="163"/>
      <c r="D26" s="163"/>
      <c r="E26" s="163"/>
      <c r="F26" s="163"/>
      <c r="G26" s="163"/>
      <c r="H26" s="163"/>
      <c r="I26" s="1">
        <v>19</v>
      </c>
      <c r="J26" s="5">
        <v>2246325</v>
      </c>
      <c r="K26" s="7">
        <v>2349936</v>
      </c>
    </row>
    <row r="27" spans="1:11" ht="12.75">
      <c r="A27" s="165" t="s">
        <v>220</v>
      </c>
      <c r="B27" s="166"/>
      <c r="C27" s="166"/>
      <c r="D27" s="166"/>
      <c r="E27" s="166"/>
      <c r="F27" s="166"/>
      <c r="G27" s="166"/>
      <c r="H27" s="166"/>
      <c r="I27" s="1">
        <v>20</v>
      </c>
      <c r="J27" s="45">
        <f>SUM(J22:J26)</f>
        <v>4202852</v>
      </c>
      <c r="K27" s="42">
        <f>SUM(K22:K26)</f>
        <v>2966170</v>
      </c>
    </row>
    <row r="28" spans="1:11" ht="12.75">
      <c r="A28" s="162" t="s">
        <v>221</v>
      </c>
      <c r="B28" s="163"/>
      <c r="C28" s="163"/>
      <c r="D28" s="163"/>
      <c r="E28" s="163"/>
      <c r="F28" s="163"/>
      <c r="G28" s="163"/>
      <c r="H28" s="163"/>
      <c r="I28" s="1">
        <v>21</v>
      </c>
      <c r="J28" s="5">
        <v>3681064</v>
      </c>
      <c r="K28" s="7">
        <v>17235083</v>
      </c>
    </row>
    <row r="29" spans="1:11" ht="12.75">
      <c r="A29" s="162" t="s">
        <v>222</v>
      </c>
      <c r="B29" s="163"/>
      <c r="C29" s="163"/>
      <c r="D29" s="163"/>
      <c r="E29" s="163"/>
      <c r="F29" s="163"/>
      <c r="G29" s="163"/>
      <c r="H29" s="163"/>
      <c r="I29" s="1">
        <v>22</v>
      </c>
      <c r="J29" s="5">
        <v>0</v>
      </c>
      <c r="K29" s="7">
        <v>0</v>
      </c>
    </row>
    <row r="30" spans="1:11" ht="12.75">
      <c r="A30" s="162" t="s">
        <v>223</v>
      </c>
      <c r="B30" s="163"/>
      <c r="C30" s="163"/>
      <c r="D30" s="163"/>
      <c r="E30" s="163"/>
      <c r="F30" s="163"/>
      <c r="G30" s="163"/>
      <c r="H30" s="163"/>
      <c r="I30" s="1">
        <v>23</v>
      </c>
      <c r="J30" s="5">
        <v>0</v>
      </c>
      <c r="K30" s="7">
        <v>0</v>
      </c>
    </row>
    <row r="31" spans="1:11" ht="12.75">
      <c r="A31" s="165" t="s">
        <v>269</v>
      </c>
      <c r="B31" s="166"/>
      <c r="C31" s="166"/>
      <c r="D31" s="166"/>
      <c r="E31" s="166"/>
      <c r="F31" s="166"/>
      <c r="G31" s="166"/>
      <c r="H31" s="166"/>
      <c r="I31" s="1">
        <v>24</v>
      </c>
      <c r="J31" s="45">
        <f>SUM(J28:J30)</f>
        <v>3681064</v>
      </c>
      <c r="K31" s="42">
        <f>SUM(K28:K30)</f>
        <v>17235083</v>
      </c>
    </row>
    <row r="32" spans="1:11" ht="12.75">
      <c r="A32" s="165" t="s">
        <v>224</v>
      </c>
      <c r="B32" s="166"/>
      <c r="C32" s="166"/>
      <c r="D32" s="166"/>
      <c r="E32" s="166"/>
      <c r="F32" s="166"/>
      <c r="G32" s="166"/>
      <c r="H32" s="166"/>
      <c r="I32" s="1">
        <v>25</v>
      </c>
      <c r="J32" s="45">
        <f>IF(J27&gt;J31,J27-J31,0)</f>
        <v>521788</v>
      </c>
      <c r="K32" s="42">
        <f>IF(K27&gt;K31,K27-K31,0)</f>
        <v>0</v>
      </c>
    </row>
    <row r="33" spans="1:11" ht="12.75">
      <c r="A33" s="165" t="s">
        <v>225</v>
      </c>
      <c r="B33" s="166"/>
      <c r="C33" s="166"/>
      <c r="D33" s="166"/>
      <c r="E33" s="166"/>
      <c r="F33" s="166"/>
      <c r="G33" s="166"/>
      <c r="H33" s="166"/>
      <c r="I33" s="1">
        <v>26</v>
      </c>
      <c r="J33" s="45">
        <f>IF(J31&gt;J27,J31-J27,0)</f>
        <v>0</v>
      </c>
      <c r="K33" s="42">
        <f>IF(K31&gt;K27,K31-K27,0)</f>
        <v>14268913</v>
      </c>
    </row>
    <row r="34" spans="1:11" ht="12.75">
      <c r="A34" s="154" t="s">
        <v>226</v>
      </c>
      <c r="B34" s="155"/>
      <c r="C34" s="155"/>
      <c r="D34" s="155"/>
      <c r="E34" s="155"/>
      <c r="F34" s="155"/>
      <c r="G34" s="155"/>
      <c r="H34" s="155"/>
      <c r="I34" s="206"/>
      <c r="J34" s="206"/>
      <c r="K34" s="207"/>
    </row>
    <row r="35" spans="1:11" ht="12.75">
      <c r="A35" s="162" t="s">
        <v>227</v>
      </c>
      <c r="B35" s="163"/>
      <c r="C35" s="163"/>
      <c r="D35" s="163"/>
      <c r="E35" s="163"/>
      <c r="F35" s="163"/>
      <c r="G35" s="163"/>
      <c r="H35" s="163"/>
      <c r="I35" s="1">
        <v>27</v>
      </c>
      <c r="J35" s="5">
        <v>0</v>
      </c>
      <c r="K35" s="7">
        <v>300000000</v>
      </c>
    </row>
    <row r="36" spans="1:11" ht="12.75">
      <c r="A36" s="162" t="s">
        <v>228</v>
      </c>
      <c r="B36" s="163"/>
      <c r="C36" s="163"/>
      <c r="D36" s="163"/>
      <c r="E36" s="163"/>
      <c r="F36" s="163"/>
      <c r="G36" s="163"/>
      <c r="H36" s="163"/>
      <c r="I36" s="1">
        <v>28</v>
      </c>
      <c r="J36" s="5">
        <v>29400000</v>
      </c>
      <c r="K36" s="7">
        <v>15552601</v>
      </c>
    </row>
    <row r="37" spans="1:11" ht="12.75">
      <c r="A37" s="162" t="s">
        <v>229</v>
      </c>
      <c r="B37" s="163"/>
      <c r="C37" s="163"/>
      <c r="D37" s="163"/>
      <c r="E37" s="163"/>
      <c r="F37" s="163"/>
      <c r="G37" s="163"/>
      <c r="H37" s="163"/>
      <c r="I37" s="1">
        <v>29</v>
      </c>
      <c r="J37" s="5">
        <v>0</v>
      </c>
      <c r="K37" s="7">
        <v>2063312</v>
      </c>
    </row>
    <row r="38" spans="1:11" ht="12.75">
      <c r="A38" s="165" t="s">
        <v>230</v>
      </c>
      <c r="B38" s="166"/>
      <c r="C38" s="166"/>
      <c r="D38" s="166"/>
      <c r="E38" s="166"/>
      <c r="F38" s="166"/>
      <c r="G38" s="166"/>
      <c r="H38" s="166"/>
      <c r="I38" s="1">
        <v>30</v>
      </c>
      <c r="J38" s="45">
        <f>SUM(J35:J37)</f>
        <v>29400000</v>
      </c>
      <c r="K38" s="42">
        <f>SUM(K35:K37)</f>
        <v>317615913</v>
      </c>
    </row>
    <row r="39" spans="1:11" ht="12.75">
      <c r="A39" s="162" t="s">
        <v>231</v>
      </c>
      <c r="B39" s="163"/>
      <c r="C39" s="163"/>
      <c r="D39" s="163"/>
      <c r="E39" s="163"/>
      <c r="F39" s="163"/>
      <c r="G39" s="163"/>
      <c r="H39" s="163"/>
      <c r="I39" s="1">
        <v>31</v>
      </c>
      <c r="J39" s="5">
        <v>32870850</v>
      </c>
      <c r="K39" s="7">
        <v>50605991</v>
      </c>
    </row>
    <row r="40" spans="1:11" ht="12.75">
      <c r="A40" s="162" t="s">
        <v>232</v>
      </c>
      <c r="B40" s="163"/>
      <c r="C40" s="163"/>
      <c r="D40" s="163"/>
      <c r="E40" s="163"/>
      <c r="F40" s="163"/>
      <c r="G40" s="163"/>
      <c r="H40" s="163"/>
      <c r="I40" s="1">
        <v>32</v>
      </c>
      <c r="J40" s="5">
        <v>0</v>
      </c>
      <c r="K40" s="7">
        <v>0</v>
      </c>
    </row>
    <row r="41" spans="1:11" ht="12.75">
      <c r="A41" s="162" t="s">
        <v>233</v>
      </c>
      <c r="B41" s="163"/>
      <c r="C41" s="163"/>
      <c r="D41" s="163"/>
      <c r="E41" s="163"/>
      <c r="F41" s="163"/>
      <c r="G41" s="163"/>
      <c r="H41" s="163"/>
      <c r="I41" s="1">
        <v>33</v>
      </c>
      <c r="J41" s="5">
        <v>861632</v>
      </c>
      <c r="K41" s="7">
        <v>1021458</v>
      </c>
    </row>
    <row r="42" spans="1:11" ht="12.75">
      <c r="A42" s="162" t="s">
        <v>234</v>
      </c>
      <c r="B42" s="163"/>
      <c r="C42" s="163"/>
      <c r="D42" s="163"/>
      <c r="E42" s="163"/>
      <c r="F42" s="163"/>
      <c r="G42" s="163"/>
      <c r="H42" s="163"/>
      <c r="I42" s="1">
        <v>34</v>
      </c>
      <c r="J42" s="5">
        <v>0</v>
      </c>
      <c r="K42" s="7">
        <v>0</v>
      </c>
    </row>
    <row r="43" spans="1:11" ht="12.75">
      <c r="A43" s="162" t="s">
        <v>235</v>
      </c>
      <c r="B43" s="163"/>
      <c r="C43" s="163"/>
      <c r="D43" s="163"/>
      <c r="E43" s="163"/>
      <c r="F43" s="163"/>
      <c r="G43" s="163"/>
      <c r="H43" s="163"/>
      <c r="I43" s="1">
        <v>35</v>
      </c>
      <c r="J43" s="5">
        <v>0</v>
      </c>
      <c r="K43" s="7">
        <v>254932974</v>
      </c>
    </row>
    <row r="44" spans="1:11" ht="12.75">
      <c r="A44" s="165" t="s">
        <v>236</v>
      </c>
      <c r="B44" s="166"/>
      <c r="C44" s="166"/>
      <c r="D44" s="166"/>
      <c r="E44" s="166"/>
      <c r="F44" s="166"/>
      <c r="G44" s="166"/>
      <c r="H44" s="166"/>
      <c r="I44" s="1">
        <v>36</v>
      </c>
      <c r="J44" s="45">
        <f>SUM(J39:J43)</f>
        <v>33732482</v>
      </c>
      <c r="K44" s="7">
        <f>SUM(K39:K43)</f>
        <v>306560423</v>
      </c>
    </row>
    <row r="45" spans="1:11" ht="12.75">
      <c r="A45" s="165" t="s">
        <v>237</v>
      </c>
      <c r="B45" s="166"/>
      <c r="C45" s="166"/>
      <c r="D45" s="166"/>
      <c r="E45" s="166"/>
      <c r="F45" s="166"/>
      <c r="G45" s="166"/>
      <c r="H45" s="166"/>
      <c r="I45" s="1">
        <v>37</v>
      </c>
      <c r="J45" s="45">
        <f>IF(J38&gt;J44,J38-J44,0)</f>
        <v>0</v>
      </c>
      <c r="K45" s="42">
        <f>IF(K38&gt;K44,K38-K44,0)</f>
        <v>11055490</v>
      </c>
    </row>
    <row r="46" spans="1:11" ht="12.75">
      <c r="A46" s="165" t="s">
        <v>238</v>
      </c>
      <c r="B46" s="166"/>
      <c r="C46" s="166"/>
      <c r="D46" s="166"/>
      <c r="E46" s="166"/>
      <c r="F46" s="166"/>
      <c r="G46" s="166"/>
      <c r="H46" s="166"/>
      <c r="I46" s="1">
        <v>38</v>
      </c>
      <c r="J46" s="45">
        <f>IF(J44&gt;J38,J44-J38,0)</f>
        <v>4332482</v>
      </c>
      <c r="K46" s="42">
        <f>IF(K44&gt;K38,K44-K38,0)</f>
        <v>0</v>
      </c>
    </row>
    <row r="47" spans="1:11" ht="12.75">
      <c r="A47" s="162" t="s">
        <v>239</v>
      </c>
      <c r="B47" s="163"/>
      <c r="C47" s="163"/>
      <c r="D47" s="163"/>
      <c r="E47" s="163"/>
      <c r="F47" s="163"/>
      <c r="G47" s="163"/>
      <c r="H47" s="163"/>
      <c r="I47" s="1">
        <v>39</v>
      </c>
      <c r="J47" s="45">
        <f>IF(J19-J20+J32-J33+J45-J46&gt;0,J19-J20+J32-J33+J45-J46,0)</f>
        <v>0</v>
      </c>
      <c r="K47" s="42">
        <f>IF(K19-K20+K32-K33+K45-K46&gt;0,K19-K20+K32-K33+K45-K46,0)</f>
        <v>835866</v>
      </c>
    </row>
    <row r="48" spans="1:11" ht="12.75">
      <c r="A48" s="162" t="s">
        <v>240</v>
      </c>
      <c r="B48" s="163"/>
      <c r="C48" s="163"/>
      <c r="D48" s="163"/>
      <c r="E48" s="163"/>
      <c r="F48" s="163"/>
      <c r="G48" s="163"/>
      <c r="H48" s="163"/>
      <c r="I48" s="1">
        <v>40</v>
      </c>
      <c r="J48" s="45">
        <f>IF(J20-J19+J33-J32+J46-J45&gt;0,J20-J19+J33-J32+J46-J45,0)</f>
        <v>96069</v>
      </c>
      <c r="K48" s="42">
        <f>IF(K20-K19+K33-K32+K46-K45&gt;0,K20-K19+K33-K32+K46-K45,0)</f>
        <v>0</v>
      </c>
    </row>
    <row r="49" spans="1:11" ht="12.75">
      <c r="A49" s="162" t="s">
        <v>241</v>
      </c>
      <c r="B49" s="163"/>
      <c r="C49" s="163"/>
      <c r="D49" s="163"/>
      <c r="E49" s="163"/>
      <c r="F49" s="163"/>
      <c r="G49" s="163"/>
      <c r="H49" s="163"/>
      <c r="I49" s="1">
        <v>41</v>
      </c>
      <c r="J49" s="5">
        <v>2411852</v>
      </c>
      <c r="K49" s="7">
        <v>2621584</v>
      </c>
    </row>
    <row r="50" spans="1:11" ht="12.75">
      <c r="A50" s="162" t="s">
        <v>242</v>
      </c>
      <c r="B50" s="163"/>
      <c r="C50" s="163"/>
      <c r="D50" s="163"/>
      <c r="E50" s="163"/>
      <c r="F50" s="163"/>
      <c r="G50" s="163"/>
      <c r="H50" s="163"/>
      <c r="I50" s="1">
        <v>42</v>
      </c>
      <c r="J50" s="5">
        <f>J47</f>
        <v>0</v>
      </c>
      <c r="K50" s="7">
        <f>K47</f>
        <v>835866</v>
      </c>
    </row>
    <row r="51" spans="1:11" ht="12.75">
      <c r="A51" s="162" t="s">
        <v>243</v>
      </c>
      <c r="B51" s="163"/>
      <c r="C51" s="163"/>
      <c r="D51" s="163"/>
      <c r="E51" s="163"/>
      <c r="F51" s="163"/>
      <c r="G51" s="163"/>
      <c r="H51" s="163"/>
      <c r="I51" s="1">
        <v>43</v>
      </c>
      <c r="J51" s="5">
        <f>J48</f>
        <v>96069</v>
      </c>
      <c r="K51" s="7">
        <f>K48</f>
        <v>0</v>
      </c>
    </row>
    <row r="52" spans="1:11" ht="12.75">
      <c r="A52" s="168" t="s">
        <v>244</v>
      </c>
      <c r="B52" s="169"/>
      <c r="C52" s="169"/>
      <c r="D52" s="169"/>
      <c r="E52" s="169"/>
      <c r="F52" s="169"/>
      <c r="G52" s="169"/>
      <c r="H52" s="169"/>
      <c r="I52" s="4">
        <v>44</v>
      </c>
      <c r="J52" s="46">
        <f>J49+J50-J51</f>
        <v>2315783</v>
      </c>
      <c r="K52" s="44">
        <f>K49+K50-K51</f>
        <v>3457450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22:K26 J7:K12 J28:K30 J49:K51 J39:K43 J35:K37 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8:K20 J13:K13 J52:K52 J38:K38 J44:J48 K45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25" zoomScalePageLayoutView="0" workbookViewId="0" topLeftCell="A1">
      <selection activeCell="L24" sqref="L24"/>
    </sheetView>
  </sheetViews>
  <sheetFormatPr defaultColWidth="9.140625" defaultRowHeight="12.75"/>
  <cols>
    <col min="1" max="4" width="9.140625" style="27" customWidth="1"/>
    <col min="5" max="5" width="10.421875" style="27" bestFit="1" customWidth="1"/>
    <col min="6" max="8" width="9.140625" style="27" customWidth="1"/>
    <col min="9" max="9" width="9.28125" style="27" bestFit="1" customWidth="1"/>
    <col min="10" max="11" width="11.00390625" style="27" bestFit="1" customWidth="1"/>
    <col min="12" max="16384" width="9.140625" style="27" customWidth="1"/>
  </cols>
  <sheetData>
    <row r="1" spans="1:12" ht="12.75" customHeight="1">
      <c r="A1" s="224" t="s">
        <v>245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6"/>
    </row>
    <row r="2" spans="1:12" ht="15.75">
      <c r="A2" s="18"/>
      <c r="B2" s="25"/>
      <c r="C2" s="212" t="s">
        <v>246</v>
      </c>
      <c r="D2" s="213"/>
      <c r="E2" s="28">
        <v>42005</v>
      </c>
      <c r="F2" s="19" t="s">
        <v>265</v>
      </c>
      <c r="G2" s="214">
        <v>42277</v>
      </c>
      <c r="H2" s="215"/>
      <c r="I2" s="25"/>
      <c r="J2" s="25"/>
      <c r="K2" s="25"/>
      <c r="L2" s="29"/>
    </row>
    <row r="3" spans="1:11" ht="24.75" thickBot="1">
      <c r="A3" s="191" t="s">
        <v>272</v>
      </c>
      <c r="B3" s="191"/>
      <c r="C3" s="191"/>
      <c r="D3" s="191"/>
      <c r="E3" s="191"/>
      <c r="F3" s="191"/>
      <c r="G3" s="191"/>
      <c r="H3" s="191"/>
      <c r="I3" s="33" t="s">
        <v>273</v>
      </c>
      <c r="J3" s="34" t="s">
        <v>266</v>
      </c>
      <c r="K3" s="34" t="s">
        <v>136</v>
      </c>
    </row>
    <row r="4" spans="1:11" ht="12.75">
      <c r="A4" s="182">
        <v>1</v>
      </c>
      <c r="B4" s="182"/>
      <c r="C4" s="182"/>
      <c r="D4" s="182"/>
      <c r="E4" s="182"/>
      <c r="F4" s="182"/>
      <c r="G4" s="182"/>
      <c r="H4" s="182"/>
      <c r="I4" s="36">
        <v>2</v>
      </c>
      <c r="J4" s="35" t="s">
        <v>3</v>
      </c>
      <c r="K4" s="35" t="s">
        <v>4</v>
      </c>
    </row>
    <row r="5" spans="1:11" ht="12.75">
      <c r="A5" s="210" t="s">
        <v>247</v>
      </c>
      <c r="B5" s="211"/>
      <c r="C5" s="211"/>
      <c r="D5" s="211"/>
      <c r="E5" s="211"/>
      <c r="F5" s="211"/>
      <c r="G5" s="211"/>
      <c r="H5" s="211"/>
      <c r="I5" s="20">
        <v>1</v>
      </c>
      <c r="J5" s="47">
        <v>598047500</v>
      </c>
      <c r="K5" s="47">
        <v>539219000</v>
      </c>
    </row>
    <row r="6" spans="1:11" ht="12.75">
      <c r="A6" s="210" t="s">
        <v>248</v>
      </c>
      <c r="B6" s="211"/>
      <c r="C6" s="211"/>
      <c r="D6" s="211"/>
      <c r="E6" s="211"/>
      <c r="F6" s="211"/>
      <c r="G6" s="211"/>
      <c r="H6" s="211"/>
      <c r="I6" s="20">
        <v>2</v>
      </c>
      <c r="J6" s="48">
        <v>66</v>
      </c>
      <c r="K6" s="48">
        <v>40752572</v>
      </c>
    </row>
    <row r="7" spans="1:11" ht="12.75">
      <c r="A7" s="210" t="s">
        <v>249</v>
      </c>
      <c r="B7" s="211"/>
      <c r="C7" s="211"/>
      <c r="D7" s="211"/>
      <c r="E7" s="211"/>
      <c r="F7" s="211"/>
      <c r="G7" s="211"/>
      <c r="H7" s="211"/>
      <c r="I7" s="20">
        <v>3</v>
      </c>
      <c r="J7" s="48">
        <v>0</v>
      </c>
      <c r="K7" s="48">
        <v>0</v>
      </c>
    </row>
    <row r="8" spans="1:11" ht="12.75">
      <c r="A8" s="210" t="s">
        <v>250</v>
      </c>
      <c r="B8" s="211"/>
      <c r="C8" s="211"/>
      <c r="D8" s="211"/>
      <c r="E8" s="211"/>
      <c r="F8" s="211"/>
      <c r="G8" s="211"/>
      <c r="H8" s="211"/>
      <c r="I8" s="20">
        <v>4</v>
      </c>
      <c r="J8" s="48">
        <v>-193782250</v>
      </c>
      <c r="K8" s="48">
        <v>73931357</v>
      </c>
    </row>
    <row r="9" spans="1:11" ht="12.75">
      <c r="A9" s="210" t="s">
        <v>251</v>
      </c>
      <c r="B9" s="211"/>
      <c r="C9" s="211"/>
      <c r="D9" s="211"/>
      <c r="E9" s="211"/>
      <c r="F9" s="211"/>
      <c r="G9" s="211"/>
      <c r="H9" s="211"/>
      <c r="I9" s="20">
        <v>5</v>
      </c>
      <c r="J9" s="48">
        <v>1798709</v>
      </c>
      <c r="K9" s="48">
        <v>1957238</v>
      </c>
    </row>
    <row r="10" spans="1:11" ht="12.75">
      <c r="A10" s="210" t="s">
        <v>252</v>
      </c>
      <c r="B10" s="211"/>
      <c r="C10" s="211"/>
      <c r="D10" s="211"/>
      <c r="E10" s="211"/>
      <c r="F10" s="211"/>
      <c r="G10" s="211"/>
      <c r="H10" s="211"/>
      <c r="I10" s="20">
        <v>6</v>
      </c>
      <c r="J10" s="48">
        <v>22196140</v>
      </c>
      <c r="K10" s="48">
        <v>35752056</v>
      </c>
    </row>
    <row r="11" spans="1:11" ht="12.75">
      <c r="A11" s="210" t="s">
        <v>253</v>
      </c>
      <c r="B11" s="211"/>
      <c r="C11" s="211"/>
      <c r="D11" s="211"/>
      <c r="E11" s="211"/>
      <c r="F11" s="211"/>
      <c r="G11" s="211"/>
      <c r="H11" s="211"/>
      <c r="I11" s="20">
        <v>7</v>
      </c>
      <c r="J11" s="48">
        <v>0</v>
      </c>
      <c r="K11" s="48">
        <v>0</v>
      </c>
    </row>
    <row r="12" spans="1:11" ht="12.75">
      <c r="A12" s="210" t="s">
        <v>254</v>
      </c>
      <c r="B12" s="211"/>
      <c r="C12" s="211"/>
      <c r="D12" s="211"/>
      <c r="E12" s="211"/>
      <c r="F12" s="211"/>
      <c r="G12" s="211"/>
      <c r="H12" s="211"/>
      <c r="I12" s="20">
        <v>8</v>
      </c>
      <c r="J12" s="48">
        <v>0</v>
      </c>
      <c r="K12" s="48">
        <v>0</v>
      </c>
    </row>
    <row r="13" spans="1:11" ht="12.75">
      <c r="A13" s="210" t="s">
        <v>255</v>
      </c>
      <c r="B13" s="211"/>
      <c r="C13" s="211"/>
      <c r="D13" s="211"/>
      <c r="E13" s="211"/>
      <c r="F13" s="211"/>
      <c r="G13" s="211"/>
      <c r="H13" s="211"/>
      <c r="I13" s="20">
        <v>9</v>
      </c>
      <c r="J13" s="48">
        <v>0</v>
      </c>
      <c r="K13" s="48">
        <v>0</v>
      </c>
    </row>
    <row r="14" spans="1:11" ht="12.75">
      <c r="A14" s="216" t="s">
        <v>271</v>
      </c>
      <c r="B14" s="217"/>
      <c r="C14" s="217"/>
      <c r="D14" s="217"/>
      <c r="E14" s="217"/>
      <c r="F14" s="217"/>
      <c r="G14" s="217"/>
      <c r="H14" s="217"/>
      <c r="I14" s="20">
        <v>10</v>
      </c>
      <c r="J14" s="49">
        <f>SUM(J5:J13)</f>
        <v>428260165</v>
      </c>
      <c r="K14" s="49">
        <f>SUM(K5:K13)</f>
        <v>691612223</v>
      </c>
    </row>
    <row r="15" spans="1:11" ht="12.75">
      <c r="A15" s="210" t="s">
        <v>256</v>
      </c>
      <c r="B15" s="211"/>
      <c r="C15" s="211"/>
      <c r="D15" s="211"/>
      <c r="E15" s="211"/>
      <c r="F15" s="211"/>
      <c r="G15" s="211"/>
      <c r="H15" s="211"/>
      <c r="I15" s="20">
        <v>11</v>
      </c>
      <c r="J15" s="48">
        <v>0</v>
      </c>
      <c r="K15" s="48">
        <v>0</v>
      </c>
    </row>
    <row r="16" spans="1:11" ht="12.75">
      <c r="A16" s="210" t="s">
        <v>257</v>
      </c>
      <c r="B16" s="211"/>
      <c r="C16" s="211"/>
      <c r="D16" s="211"/>
      <c r="E16" s="211"/>
      <c r="F16" s="211"/>
      <c r="G16" s="211"/>
      <c r="H16" s="211"/>
      <c r="I16" s="20">
        <v>12</v>
      </c>
      <c r="J16" s="48">
        <v>0</v>
      </c>
      <c r="K16" s="48">
        <v>0</v>
      </c>
    </row>
    <row r="17" spans="1:11" ht="12.75">
      <c r="A17" s="210" t="s">
        <v>258</v>
      </c>
      <c r="B17" s="211"/>
      <c r="C17" s="211"/>
      <c r="D17" s="211"/>
      <c r="E17" s="211"/>
      <c r="F17" s="211"/>
      <c r="G17" s="211"/>
      <c r="H17" s="211"/>
      <c r="I17" s="20">
        <v>13</v>
      </c>
      <c r="J17" s="48">
        <v>0</v>
      </c>
      <c r="K17" s="48">
        <v>0</v>
      </c>
    </row>
    <row r="18" spans="1:11" ht="12.75">
      <c r="A18" s="210" t="s">
        <v>259</v>
      </c>
      <c r="B18" s="211"/>
      <c r="C18" s="211"/>
      <c r="D18" s="211"/>
      <c r="E18" s="211"/>
      <c r="F18" s="211"/>
      <c r="G18" s="211"/>
      <c r="H18" s="211"/>
      <c r="I18" s="20">
        <v>14</v>
      </c>
      <c r="J18" s="48">
        <v>0</v>
      </c>
      <c r="K18" s="48">
        <v>0</v>
      </c>
    </row>
    <row r="19" spans="1:11" ht="12.75">
      <c r="A19" s="210" t="s">
        <v>260</v>
      </c>
      <c r="B19" s="211"/>
      <c r="C19" s="211"/>
      <c r="D19" s="211"/>
      <c r="E19" s="211"/>
      <c r="F19" s="211"/>
      <c r="G19" s="211"/>
      <c r="H19" s="211"/>
      <c r="I19" s="20">
        <v>15</v>
      </c>
      <c r="J19" s="48">
        <v>0</v>
      </c>
      <c r="K19" s="48">
        <v>0</v>
      </c>
    </row>
    <row r="20" spans="1:11" ht="12.75">
      <c r="A20" s="210" t="s">
        <v>261</v>
      </c>
      <c r="B20" s="211"/>
      <c r="C20" s="211"/>
      <c r="D20" s="211"/>
      <c r="E20" s="211"/>
      <c r="F20" s="211"/>
      <c r="G20" s="211"/>
      <c r="H20" s="211"/>
      <c r="I20" s="20">
        <v>16</v>
      </c>
      <c r="J20" s="48">
        <v>0</v>
      </c>
      <c r="K20" s="48">
        <v>0</v>
      </c>
    </row>
    <row r="21" spans="1:11" ht="12.75">
      <c r="A21" s="216" t="s">
        <v>270</v>
      </c>
      <c r="B21" s="217"/>
      <c r="C21" s="217"/>
      <c r="D21" s="217"/>
      <c r="E21" s="217"/>
      <c r="F21" s="217"/>
      <c r="G21" s="217"/>
      <c r="H21" s="217"/>
      <c r="I21" s="20">
        <v>17</v>
      </c>
      <c r="J21" s="50">
        <f>SUM(J15:J20)</f>
        <v>0</v>
      </c>
      <c r="K21" s="50">
        <f>SUM(K15:K20)</f>
        <v>0</v>
      </c>
    </row>
    <row r="22" spans="1:11" ht="12.75">
      <c r="A22" s="225"/>
      <c r="B22" s="226"/>
      <c r="C22" s="226"/>
      <c r="D22" s="226"/>
      <c r="E22" s="226"/>
      <c r="F22" s="226"/>
      <c r="G22" s="226"/>
      <c r="H22" s="226"/>
      <c r="I22" s="227"/>
      <c r="J22" s="227"/>
      <c r="K22" s="228"/>
    </row>
    <row r="23" spans="1:11" ht="12.75">
      <c r="A23" s="218" t="s">
        <v>262</v>
      </c>
      <c r="B23" s="219"/>
      <c r="C23" s="219"/>
      <c r="D23" s="219"/>
      <c r="E23" s="219"/>
      <c r="F23" s="219"/>
      <c r="G23" s="219"/>
      <c r="H23" s="219"/>
      <c r="I23" s="21">
        <v>18</v>
      </c>
      <c r="J23" s="6">
        <v>428260165</v>
      </c>
      <c r="K23" s="6">
        <v>691612223</v>
      </c>
    </row>
    <row r="24" spans="1:11" ht="17.25" customHeight="1">
      <c r="A24" s="220" t="s">
        <v>263</v>
      </c>
      <c r="B24" s="221"/>
      <c r="C24" s="221"/>
      <c r="D24" s="221"/>
      <c r="E24" s="221"/>
      <c r="F24" s="221"/>
      <c r="G24" s="221"/>
      <c r="H24" s="221"/>
      <c r="I24" s="22">
        <v>19</v>
      </c>
      <c r="J24" s="41">
        <v>0</v>
      </c>
      <c r="K24" s="41">
        <v>0</v>
      </c>
    </row>
    <row r="25" spans="1:11" ht="30" customHeight="1">
      <c r="A25" s="222" t="s">
        <v>276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</row>
    <row r="26" ht="12.75">
      <c r="A26" s="27" t="s">
        <v>277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Linda Sciucca</cp:lastModifiedBy>
  <cp:lastPrinted>2015-10-28T14:03:51Z</cp:lastPrinted>
  <dcterms:created xsi:type="dcterms:W3CDTF">2008-10-17T11:51:54Z</dcterms:created>
  <dcterms:modified xsi:type="dcterms:W3CDTF">2015-10-30T12:23:24Z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