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'Bilješke'!$A$1:$J$49</definedName>
    <definedName name="_xlnm.Print_Area" localSheetId="0">'OPĆI PODACI'!$A$1:$J$72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<sst xmlns="http://schemas.openxmlformats.org/spreadsheetml/2006/main" count="360" uniqueCount="330">
  <si>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</si>
  <si>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</si>
  <si>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</si>
  <si>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</si>
  <si>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</si>
  <si>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</si>
  <si>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</si>
  <si>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</si>
  <si>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</si>
  <si>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</si>
  <si>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</si>
  <si>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</si>
  <si>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</si>
  <si>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</si>
  <si>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</si>
  <si>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</si>
  <si>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</si>
  <si>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</si>
  <si>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</si>
  <si>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</si>
  <si>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</si>
  <si>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</si>
  <si>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</si>
  <si>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</si>
  <si>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</si>
  <si>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</si>
  <si>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</si>
  <si>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</si>
  <si>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</si>
  <si>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</si>
  <si>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</si>
  <si>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</si>
  <si>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</si>
  <si>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</si>
  <si>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</si>
  <si>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</si>
  <si>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</si>
  <si>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</si>
  <si>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</si>
  <si>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</si>
  <si>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</si>
  <si>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</si>
  <si>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</si>
  <si>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</si>
  <si>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</si>
  <si>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</si>
  <si>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</si>
  <si>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</si>
  <si>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</si>
  <si>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</si>
  <si>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</si>
  <si>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</si>
  <si>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</si>
  <si>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</si>
  <si>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</si>
  <si>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</si>
  <si>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</si>
  <si>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</si>
  <si>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</si>
  <si>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</si>
  <si>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</si>
  <si>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</si>
  <si>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</si>
  <si>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</si>
  <si>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</si>
  <si>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</si>
  <si>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</si>
  <si>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</si>
  <si>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</si>
  <si>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</si>
  <si>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</si>
  <si>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</si>
  <si>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</si>
  <si>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</si>
  <si>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</si>
  <si>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</si>
  <si>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</si>
  <si>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</si>
  <si>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</si>
  <si>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</si>
  <si>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</si>
  <si>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</si>
  <si>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</si>
  <si>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</si>
  <si>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</si>
  <si>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</si>
  <si>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</si>
  <si>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</si>
  <si>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</si>
  <si>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</si>
  <si>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</si>
  <si>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</si>
  <si>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</si>
  <si>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</si>
  <si>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</si>
  <si>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</si>
  <si>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</si>
  <si>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</si>
  <si>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</si>
  <si>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</si>
  <si>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</si>
  <si>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</si>
  <si>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</si>
  <si>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</si>
  <si>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</si>
  <si>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</si>
  <si>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</si>
  <si>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</si>
  <si>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</si>
  <si>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</si>
  <si>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</si>
  <si>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</si>
  <si>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</si>
  <si>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</si>
  <si>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</si>
  <si>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</si>
  <si>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</si>
  <si>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</si>
  <si>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</si>
  <si>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</si>
  <si>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</si>
  <si>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</si>
  <si>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</si>
  <si>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</si>
  <si>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</si>
  <si>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</si>
  <si>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</si>
  <si>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</si>
  <si>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</si>
  <si>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</si>
  <si>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</si>
  <si>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</si>
  <si>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</si>
  <si>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</si>
  <si>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</si>
  <si>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</si>
  <si>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</si>
  <si>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</si>
  <si>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</si>
  <si>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</si>
  <si>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</si>
  <si>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</si>
  <si>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</si>
  <si>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</si>
  <si>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</si>
  <si>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</si>
  <si>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</si>
  <si>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</si>
  <si>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</si>
  <si>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</si>
  <si>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</si>
  <si>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</si>
  <si>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</si>
  <si>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</si>
  <si>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</si>
  <si>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</si>
  <si>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</si>
  <si>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</si>
  <si>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</si>
  <si>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</si>
  <si>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</si>
  <si>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</si>
  <si>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</si>
  <si>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</si>
  <si>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</si>
  <si>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</si>
  <si>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</si>
  <si>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</si>
  <si>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</si>
  <si>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</si>
  <si>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</si>
  <si>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</si>
  <si>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</si>
  <si>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</si>
  <si>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</si>
  <si>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</si>
  <si>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</si>
  <si>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</si>
  <si>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</si>
  <si>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</si>
  <si>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</si>
  <si>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</si>
  <si>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</si>
  <si>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</si>
  <si>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</si>
  <si>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</si>
  <si>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</si>
  <si>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</si>
  <si>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</si>
  <si>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</si>
  <si>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</si>
  <si>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</si>
  <si>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</si>
  <si>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</si>
  <si>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</si>
  <si>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</si>
  <si>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</si>
  <si>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</si>
  <si>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</si>
  <si>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</si>
  <si>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</si>
  <si>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</si>
  <si>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</si>
  <si>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</si>
  <si>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</si>
  <si>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</si>
  <si>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</si>
  <si>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</si>
  <si>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</si>
  <si>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</si>
  <si>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</si>
  <si>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</si>
  <si>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</si>
  <si>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</si>
  <si>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</si>
  <si>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</si>
  <si>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</si>
  <si>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</si>
  <si>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</si>
  <si>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</si>
  <si>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</si>
  <si>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</si>
  <si>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</si>
  <si>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</si>
  <si>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</si>
  <si>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</si>
  <si>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</si>
  <si>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</si>
  <si>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</si>
  <si>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</si>
  <si>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</si>
  <si>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</si>
  <si>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</si>
  <si>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</si>
  <si>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</si>
  <si>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</si>
  <si>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</si>
  <si>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</si>
  <si>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</si>
  <si>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</si>
  <si>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</si>
  <si>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</si>
  <si>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</si>
  <si>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</si>
  <si>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</si>
  <si>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</si>
  <si>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</si>
  <si>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</si>
  <si>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</si>
  <si>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</si>
  <si>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</si>
  <si>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</si>
  <si>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</si>
  <si>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</si>
  <si>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</si>
  <si>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</si>
  <si>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</si>
  <si>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</si>
  <si>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</si>
  <si>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</si>
  <si>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</si>
  <si>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</si>
  <si>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</si>
  <si>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</si>
  <si>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</si>
  <si>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</si>
  <si>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</si>
  <si>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</si>
  <si>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</si>
  <si>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</si>
  <si>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</si>
  <si>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</si>
  <si>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</si>
  <si>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</si>
  <si>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</si>
  <si>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</si>
  <si>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</si>
  <si>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</si>
  <si>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</si>
  <si>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</si>
  <si>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</si>
  <si>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</si>
  <si>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</si>
  <si>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</si>
  <si>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</si>
  <si>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</si>
  <si>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</si>
  <si>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</si>
  <si>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</si>
  <si>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</si>
  <si>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</si>
  <si>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</si>
  <si>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</si>
  <si>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</si>
  <si>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</si>
  <si>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Ne</t>
  </si>
  <si>
    <t>Janja Reljac</t>
  </si>
  <si>
    <t>051/496-533</t>
  </si>
  <si>
    <t>051/496-008</t>
  </si>
  <si>
    <t>fin@lukarijeka.hr</t>
  </si>
  <si>
    <t>5224</t>
  </si>
  <si>
    <t>Obveznik: LUKA RIJEKA d.d.</t>
  </si>
  <si>
    <t>Bilješke uz financijske izvještaje LUKE RIJEKA d.d.</t>
  </si>
  <si>
    <t xml:space="preserve">               </t>
  </si>
  <si>
    <t xml:space="preserve">              U nastavku slijede bilješke koje sadrže objašnjenja značajnijih promjena u pojedinim stavkama </t>
  </si>
  <si>
    <t xml:space="preserve">  bilance i računa dobiti i gubitka.</t>
  </si>
  <si>
    <t xml:space="preserve">  BILANCA</t>
  </si>
  <si>
    <t xml:space="preserve">  Aktiva</t>
  </si>
  <si>
    <t xml:space="preserve">  Pasiva</t>
  </si>
  <si>
    <t xml:space="preserve">  RAČUN DOBITI I GUBITKA</t>
  </si>
  <si>
    <t xml:space="preserve">  Poslovni prihodi</t>
  </si>
  <si>
    <t xml:space="preserve">  Poslovni rashodi</t>
  </si>
  <si>
    <t xml:space="preserve">  AOP 093 - Smanjenje kratkoročnih obveza zbog  plaćanja dobavljačima i otplate kreditnih obveza po dospijeću.</t>
  </si>
  <si>
    <t>1.1.2013.</t>
  </si>
  <si>
    <t>31.3.2013.</t>
  </si>
  <si>
    <t>stanje na dan 31.03.2013.</t>
  </si>
  <si>
    <t>u razdoblju _01.01.2013. do 31.03.2013.</t>
  </si>
  <si>
    <t>u razdoblju 1.01.2013. do 31.03.2013.</t>
  </si>
  <si>
    <t>1.01.2013.</t>
  </si>
  <si>
    <t>31.03.2013.</t>
  </si>
  <si>
    <t>Vedran Devčić</t>
  </si>
  <si>
    <t xml:space="preserve">  AOP 029 - Dugotrajna potraživanja smanjena su zbog otplata dugoročnih kredita za prodane stanove prema</t>
  </si>
  <si>
    <t xml:space="preserve">                   Zakonu o prodaji stanova na kojima postoji  stanarsko pravo.</t>
  </si>
  <si>
    <t xml:space="preserve">  AOP 050 -  Kratkotrajna financijska imovina smanjena je povlačenjem sredstava iz depozita za investicije.</t>
  </si>
  <si>
    <t xml:space="preserve">  AOP 010 - Dugotrajna materijalna  imovina povećana je ulaganjem u obalne dizalice Liebherr i ulaganjem  </t>
  </si>
  <si>
    <r>
      <t xml:space="preserve">                   u skladišni kompleks </t>
    </r>
    <r>
      <rPr>
        <sz val="10"/>
        <rFont val="Arial"/>
        <family val="2"/>
      </rPr>
      <t xml:space="preserve">na Škrljevu            </t>
    </r>
    <r>
      <rPr>
        <sz val="10"/>
        <color indexed="10"/>
        <rFont val="Arial"/>
        <family val="2"/>
      </rPr>
      <t xml:space="preserve">      </t>
    </r>
  </si>
  <si>
    <t xml:space="preserve">  AOP 043 - Kratkotrajna potraživanja su smanjena naplatom dospjelih potraživanja od kupaca.</t>
  </si>
  <si>
    <t xml:space="preserve">  AOP 083 - Povećanje dugoročnih obveza za preuzeti kredit za kupnju obalnih dizalica Liebherr.</t>
  </si>
  <si>
    <t xml:space="preserve">  AOP 111 - Od ukupnog poslovnog prihoda, 54% je ostvareno je na stranom tržištu. </t>
  </si>
  <si>
    <t xml:space="preserve">  AOP 114 - Od ukupnih poslovnih rashoda, 47% su troškovi plaća i ostalih materijalnih prava zaposlenika.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</si>
</sst>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" fontId="0" fillId="0" borderId="0" xfId="0" applyNumberFormat="1" applyFill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6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0" fillId="0" borderId="27" xfId="57" applyFont="1" applyBorder="1" applyAlignment="1">
      <alignment/>
      <protection/>
    </xf>
    <xf numFmtId="0" fontId="0" fillId="0" borderId="25" xfId="57" applyFont="1" applyBorder="1" applyAlignment="1">
      <alignment/>
      <protection/>
    </xf>
    <xf numFmtId="0" fontId="20" fillId="0" borderId="0" xfId="0" applyFont="1" applyAlignment="1">
      <alignment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30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9" xfId="57" applyFont="1" applyFill="1" applyBorder="1" applyAlignment="1">
      <alignment horizontal="left"/>
      <protection/>
    </xf>
    <xf numFmtId="0" fontId="3" fillId="0" borderId="3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8" xfId="53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30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0"/>
  <sheetViews>
    <sheetView zoomScaleSheetLayoutView="110" workbookViewId="0" topLeftCell="A1">
      <selection activeCell="M12" sqref="M12"/>
    </sheetView>
  </sheetViews>
  <sheetFormatPr defaultColWidth="9.140625" defaultRowHeight="12.75"/>
  <cols>
    <col min="1" max="1" width="4.57421875" style="11" customWidth="1"/>
    <col min="2" max="2" width="9.140625" style="11" customWidth="1"/>
    <col min="3" max="3" width="13.00390625" style="11" customWidth="1"/>
    <col min="4" max="7" width="9.140625" style="11" customWidth="1"/>
    <col min="8" max="8" width="15.140625" style="11" customWidth="1"/>
    <col min="9" max="9" width="19.28125" style="11" customWidth="1"/>
    <col min="10" max="10" width="14.57421875" style="11" customWidth="1"/>
    <col min="11" max="16384" width="9.140625" style="11" customWidth="1"/>
  </cols>
  <sheetData>
    <row r="2" spans="2:10" ht="12.75">
      <c r="B2" s="130"/>
      <c r="C2" s="128"/>
      <c r="D2" s="128"/>
      <c r="E2" s="128"/>
      <c r="F2" s="128"/>
      <c r="G2" s="128"/>
      <c r="H2" s="128"/>
      <c r="I2" s="128"/>
      <c r="J2" s="131"/>
    </row>
    <row r="3" spans="2:13" ht="15.75">
      <c r="B3" s="149" t="s">
        <v>214</v>
      </c>
      <c r="C3" s="150"/>
      <c r="D3" s="150"/>
      <c r="E3" s="33"/>
      <c r="F3" s="33"/>
      <c r="G3" s="33"/>
      <c r="H3" s="33"/>
      <c r="I3" s="33"/>
      <c r="J3" s="129"/>
      <c r="K3" s="10"/>
      <c r="L3" s="10"/>
      <c r="M3" s="10"/>
    </row>
    <row r="4" spans="2:13" ht="12.75">
      <c r="B4" s="187" t="s">
        <v>215</v>
      </c>
      <c r="C4" s="188"/>
      <c r="D4" s="188"/>
      <c r="E4" s="189"/>
      <c r="F4" s="107" t="s">
        <v>313</v>
      </c>
      <c r="G4" s="12"/>
      <c r="H4" s="13" t="s">
        <v>216</v>
      </c>
      <c r="I4" s="107" t="s">
        <v>314</v>
      </c>
      <c r="J4" s="78"/>
      <c r="K4" s="10"/>
      <c r="L4" s="10"/>
      <c r="M4" s="10"/>
    </row>
    <row r="5" spans="2:13" ht="12.75">
      <c r="B5" s="79"/>
      <c r="C5" s="14"/>
      <c r="D5" s="14"/>
      <c r="E5" s="14"/>
      <c r="F5" s="15"/>
      <c r="G5" s="15"/>
      <c r="H5" s="14"/>
      <c r="I5" s="14"/>
      <c r="J5" s="80"/>
      <c r="K5" s="10"/>
      <c r="L5" s="10"/>
      <c r="M5" s="10"/>
    </row>
    <row r="6" spans="2:13" ht="15">
      <c r="B6" s="190" t="s">
        <v>281</v>
      </c>
      <c r="C6" s="191"/>
      <c r="D6" s="191"/>
      <c r="E6" s="191"/>
      <c r="F6" s="191"/>
      <c r="G6" s="191"/>
      <c r="H6" s="191"/>
      <c r="I6" s="191"/>
      <c r="J6" s="192"/>
      <c r="K6" s="10"/>
      <c r="L6" s="10"/>
      <c r="M6" s="10"/>
    </row>
    <row r="7" spans="2:13" ht="12.75">
      <c r="B7" s="81"/>
      <c r="C7" s="16"/>
      <c r="D7" s="16"/>
      <c r="E7" s="16"/>
      <c r="F7" s="17"/>
      <c r="G7" s="82"/>
      <c r="H7" s="18"/>
      <c r="I7" s="19"/>
      <c r="J7" s="83"/>
      <c r="K7" s="10"/>
      <c r="L7" s="10"/>
      <c r="M7" s="10"/>
    </row>
    <row r="8" spans="2:13" ht="12.75">
      <c r="B8" s="140" t="s">
        <v>217</v>
      </c>
      <c r="C8" s="141"/>
      <c r="D8" s="155" t="s">
        <v>285</v>
      </c>
      <c r="E8" s="156"/>
      <c r="F8" s="29"/>
      <c r="G8" s="29"/>
      <c r="H8" s="29"/>
      <c r="I8" s="29"/>
      <c r="J8" s="84"/>
      <c r="K8" s="10"/>
      <c r="L8" s="10"/>
      <c r="M8" s="10"/>
    </row>
    <row r="9" spans="2:13" ht="12.75">
      <c r="B9" s="85"/>
      <c r="C9" s="22"/>
      <c r="D9" s="16"/>
      <c r="E9" s="16"/>
      <c r="F9" s="29"/>
      <c r="G9" s="29"/>
      <c r="H9" s="29"/>
      <c r="I9" s="29"/>
      <c r="J9" s="84"/>
      <c r="K9" s="10"/>
      <c r="L9" s="10"/>
      <c r="M9" s="10"/>
    </row>
    <row r="10" spans="2:13" ht="12.75">
      <c r="B10" s="193" t="s">
        <v>218</v>
      </c>
      <c r="C10" s="194"/>
      <c r="D10" s="155" t="s">
        <v>286</v>
      </c>
      <c r="E10" s="156"/>
      <c r="F10" s="29"/>
      <c r="G10" s="29"/>
      <c r="H10" s="29"/>
      <c r="I10" s="29"/>
      <c r="J10" s="86"/>
      <c r="K10" s="10"/>
      <c r="L10" s="10"/>
      <c r="M10" s="10"/>
    </row>
    <row r="11" spans="2:13" ht="12.75">
      <c r="B11" s="87"/>
      <c r="C11" s="47"/>
      <c r="D11" s="20"/>
      <c r="E11" s="26"/>
      <c r="F11" s="16"/>
      <c r="G11" s="16"/>
      <c r="H11" s="16"/>
      <c r="I11" s="16"/>
      <c r="J11" s="86"/>
      <c r="K11" s="10"/>
      <c r="L11" s="10"/>
      <c r="M11" s="10"/>
    </row>
    <row r="12" spans="2:13" ht="12.75">
      <c r="B12" s="135" t="s">
        <v>219</v>
      </c>
      <c r="C12" s="185"/>
      <c r="D12" s="155" t="s">
        <v>287</v>
      </c>
      <c r="E12" s="156"/>
      <c r="F12" s="16"/>
      <c r="G12" s="16"/>
      <c r="H12" s="16"/>
      <c r="I12" s="16"/>
      <c r="J12" s="86"/>
      <c r="K12" s="10"/>
      <c r="L12" s="10"/>
      <c r="M12" s="10"/>
    </row>
    <row r="13" spans="2:13" ht="12.75">
      <c r="B13" s="186"/>
      <c r="C13" s="185"/>
      <c r="D13" s="16"/>
      <c r="E13" s="16"/>
      <c r="F13" s="16"/>
      <c r="G13" s="16"/>
      <c r="H13" s="16"/>
      <c r="I13" s="16"/>
      <c r="J13" s="86"/>
      <c r="K13" s="10"/>
      <c r="L13" s="10"/>
      <c r="M13" s="10"/>
    </row>
    <row r="14" spans="2:13" ht="12.75">
      <c r="B14" s="140" t="s">
        <v>220</v>
      </c>
      <c r="C14" s="141"/>
      <c r="D14" s="157" t="s">
        <v>288</v>
      </c>
      <c r="E14" s="182"/>
      <c r="F14" s="182"/>
      <c r="G14" s="182"/>
      <c r="H14" s="182"/>
      <c r="I14" s="182"/>
      <c r="J14" s="143"/>
      <c r="K14" s="10"/>
      <c r="L14" s="10"/>
      <c r="M14" s="10"/>
    </row>
    <row r="15" spans="2:13" ht="12.75">
      <c r="B15" s="85"/>
      <c r="C15" s="22"/>
      <c r="D15" s="21"/>
      <c r="E15" s="16"/>
      <c r="F15" s="16"/>
      <c r="G15" s="16"/>
      <c r="H15" s="16"/>
      <c r="I15" s="16"/>
      <c r="J15" s="86"/>
      <c r="K15" s="10"/>
      <c r="L15" s="10"/>
      <c r="M15" s="10"/>
    </row>
    <row r="16" spans="2:13" ht="12.75">
      <c r="B16" s="140" t="s">
        <v>221</v>
      </c>
      <c r="C16" s="141"/>
      <c r="D16" s="183">
        <v>51000</v>
      </c>
      <c r="E16" s="184"/>
      <c r="F16" s="16"/>
      <c r="G16" s="157" t="s">
        <v>289</v>
      </c>
      <c r="H16" s="182"/>
      <c r="I16" s="182"/>
      <c r="J16" s="143"/>
      <c r="K16" s="10"/>
      <c r="L16" s="10"/>
      <c r="M16" s="10"/>
    </row>
    <row r="17" spans="2:13" ht="12.75">
      <c r="B17" s="85"/>
      <c r="C17" s="22"/>
      <c r="D17" s="16"/>
      <c r="E17" s="16"/>
      <c r="F17" s="16"/>
      <c r="G17" s="16"/>
      <c r="H17" s="16"/>
      <c r="I17" s="16"/>
      <c r="J17" s="86"/>
      <c r="K17" s="10"/>
      <c r="L17" s="10"/>
      <c r="M17" s="10"/>
    </row>
    <row r="18" spans="2:13" ht="12.75">
      <c r="B18" s="140" t="s">
        <v>222</v>
      </c>
      <c r="C18" s="141"/>
      <c r="D18" s="157" t="s">
        <v>290</v>
      </c>
      <c r="E18" s="182"/>
      <c r="F18" s="182"/>
      <c r="G18" s="182"/>
      <c r="H18" s="182"/>
      <c r="I18" s="182"/>
      <c r="J18" s="143"/>
      <c r="K18" s="10"/>
      <c r="L18" s="10"/>
      <c r="M18" s="10"/>
    </row>
    <row r="19" spans="2:13" ht="12.75">
      <c r="B19" s="85"/>
      <c r="C19" s="22"/>
      <c r="D19" s="16"/>
      <c r="E19" s="16"/>
      <c r="F19" s="16"/>
      <c r="G19" s="16"/>
      <c r="H19" s="16"/>
      <c r="I19" s="16"/>
      <c r="J19" s="86"/>
      <c r="K19" s="10"/>
      <c r="L19" s="10"/>
      <c r="M19" s="10"/>
    </row>
    <row r="20" spans="2:13" ht="12.75">
      <c r="B20" s="140" t="s">
        <v>223</v>
      </c>
      <c r="C20" s="141"/>
      <c r="D20" s="178" t="s">
        <v>291</v>
      </c>
      <c r="E20" s="179"/>
      <c r="F20" s="179"/>
      <c r="G20" s="179"/>
      <c r="H20" s="179"/>
      <c r="I20" s="179"/>
      <c r="J20" s="180"/>
      <c r="K20" s="10"/>
      <c r="L20" s="10"/>
      <c r="M20" s="10"/>
    </row>
    <row r="21" spans="2:13" ht="12.75">
      <c r="B21" s="85"/>
      <c r="C21" s="22"/>
      <c r="D21" s="21"/>
      <c r="E21" s="16"/>
      <c r="F21" s="16"/>
      <c r="G21" s="16"/>
      <c r="H21" s="16"/>
      <c r="I21" s="16"/>
      <c r="J21" s="86"/>
      <c r="K21" s="10"/>
      <c r="L21" s="10"/>
      <c r="M21" s="10"/>
    </row>
    <row r="22" spans="2:13" ht="12.75">
      <c r="B22" s="140" t="s">
        <v>224</v>
      </c>
      <c r="C22" s="141"/>
      <c r="D22" s="178" t="s">
        <v>292</v>
      </c>
      <c r="E22" s="179"/>
      <c r="F22" s="179"/>
      <c r="G22" s="179"/>
      <c r="H22" s="179"/>
      <c r="I22" s="179"/>
      <c r="J22" s="180"/>
      <c r="K22" s="10"/>
      <c r="L22" s="10"/>
      <c r="M22" s="10"/>
    </row>
    <row r="23" spans="2:13" ht="12.75">
      <c r="B23" s="85"/>
      <c r="C23" s="22"/>
      <c r="D23" s="21"/>
      <c r="E23" s="16"/>
      <c r="F23" s="16"/>
      <c r="G23" s="16"/>
      <c r="H23" s="16"/>
      <c r="I23" s="16"/>
      <c r="J23" s="86"/>
      <c r="K23" s="10"/>
      <c r="L23" s="10"/>
      <c r="M23" s="10"/>
    </row>
    <row r="24" spans="2:13" ht="12.75">
      <c r="B24" s="140" t="s">
        <v>225</v>
      </c>
      <c r="C24" s="141"/>
      <c r="D24" s="108">
        <v>373</v>
      </c>
      <c r="E24" s="157" t="s">
        <v>293</v>
      </c>
      <c r="F24" s="168"/>
      <c r="G24" s="169"/>
      <c r="H24" s="140"/>
      <c r="I24" s="181"/>
      <c r="J24" s="88"/>
      <c r="K24" s="10"/>
      <c r="L24" s="10"/>
      <c r="M24" s="10"/>
    </row>
    <row r="25" spans="2:13" ht="12.75">
      <c r="B25" s="85"/>
      <c r="C25" s="22"/>
      <c r="D25" s="16"/>
      <c r="E25" s="24"/>
      <c r="F25" s="24"/>
      <c r="G25" s="24"/>
      <c r="H25" s="24"/>
      <c r="I25" s="16"/>
      <c r="J25" s="86"/>
      <c r="K25" s="10"/>
      <c r="L25" s="10"/>
      <c r="M25" s="10"/>
    </row>
    <row r="26" spans="2:13" ht="12.75">
      <c r="B26" s="140" t="s">
        <v>226</v>
      </c>
      <c r="C26" s="141"/>
      <c r="D26" s="108">
        <v>8</v>
      </c>
      <c r="E26" s="157" t="s">
        <v>294</v>
      </c>
      <c r="F26" s="168"/>
      <c r="G26" s="168"/>
      <c r="H26" s="169"/>
      <c r="I26" s="48" t="s">
        <v>227</v>
      </c>
      <c r="J26" s="109">
        <v>729</v>
      </c>
      <c r="K26" s="10"/>
      <c r="L26" s="10"/>
      <c r="M26" s="10"/>
    </row>
    <row r="27" spans="2:13" ht="12.75">
      <c r="B27" s="85"/>
      <c r="C27" s="22"/>
      <c r="D27" s="16"/>
      <c r="E27" s="24"/>
      <c r="F27" s="24"/>
      <c r="G27" s="24"/>
      <c r="H27" s="22"/>
      <c r="I27" s="22" t="s">
        <v>282</v>
      </c>
      <c r="J27" s="89"/>
      <c r="K27" s="10"/>
      <c r="L27" s="10"/>
      <c r="M27" s="10"/>
    </row>
    <row r="28" spans="2:13" ht="12.75">
      <c r="B28" s="140" t="s">
        <v>228</v>
      </c>
      <c r="C28" s="141"/>
      <c r="D28" s="110" t="s">
        <v>295</v>
      </c>
      <c r="E28" s="25"/>
      <c r="F28" s="33"/>
      <c r="G28" s="24"/>
      <c r="H28" s="170" t="s">
        <v>229</v>
      </c>
      <c r="I28" s="141"/>
      <c r="J28" s="111" t="s">
        <v>300</v>
      </c>
      <c r="K28" s="10"/>
      <c r="L28" s="10"/>
      <c r="M28" s="10"/>
    </row>
    <row r="29" spans="2:13" ht="12.75">
      <c r="B29" s="85"/>
      <c r="C29" s="22"/>
      <c r="D29" s="16"/>
      <c r="E29" s="24"/>
      <c r="F29" s="24"/>
      <c r="G29" s="24"/>
      <c r="H29" s="24"/>
      <c r="I29" s="16"/>
      <c r="J29" s="90"/>
      <c r="K29" s="10"/>
      <c r="L29" s="10"/>
      <c r="M29" s="10"/>
    </row>
    <row r="30" spans="2:13" ht="12.75">
      <c r="B30" s="171" t="s">
        <v>230</v>
      </c>
      <c r="C30" s="172"/>
      <c r="D30" s="173"/>
      <c r="E30" s="173"/>
      <c r="F30" s="174" t="s">
        <v>231</v>
      </c>
      <c r="G30" s="175"/>
      <c r="H30" s="175"/>
      <c r="I30" s="176" t="s">
        <v>232</v>
      </c>
      <c r="J30" s="177"/>
      <c r="K30" s="10"/>
      <c r="L30" s="10"/>
      <c r="M30" s="10"/>
    </row>
    <row r="31" spans="2:13" ht="12.75">
      <c r="B31" s="91"/>
      <c r="C31" s="33"/>
      <c r="D31" s="33"/>
      <c r="E31" s="26"/>
      <c r="F31" s="16"/>
      <c r="G31" s="16"/>
      <c r="H31" s="16"/>
      <c r="I31" s="27"/>
      <c r="J31" s="90"/>
      <c r="K31" s="10"/>
      <c r="L31" s="10"/>
      <c r="M31" s="10"/>
    </row>
    <row r="32" spans="2:13" ht="12.75">
      <c r="B32" s="165"/>
      <c r="C32" s="158"/>
      <c r="D32" s="158"/>
      <c r="E32" s="159"/>
      <c r="F32" s="165"/>
      <c r="G32" s="158"/>
      <c r="H32" s="158"/>
      <c r="I32" s="155"/>
      <c r="J32" s="156"/>
      <c r="K32" s="10"/>
      <c r="L32" s="10"/>
      <c r="M32" s="10"/>
    </row>
    <row r="33" spans="2:13" ht="12.75">
      <c r="B33" s="85"/>
      <c r="C33" s="22"/>
      <c r="D33" s="21"/>
      <c r="E33" s="166"/>
      <c r="F33" s="166"/>
      <c r="G33" s="166"/>
      <c r="H33" s="167"/>
      <c r="I33" s="16"/>
      <c r="J33" s="92"/>
      <c r="K33" s="10"/>
      <c r="L33" s="10"/>
      <c r="M33" s="10"/>
    </row>
    <row r="34" spans="2:13" ht="12.75">
      <c r="B34" s="165"/>
      <c r="C34" s="158"/>
      <c r="D34" s="158"/>
      <c r="E34" s="159"/>
      <c r="F34" s="165"/>
      <c r="G34" s="158"/>
      <c r="H34" s="158"/>
      <c r="I34" s="155"/>
      <c r="J34" s="156"/>
      <c r="K34" s="10"/>
      <c r="L34" s="10"/>
      <c r="M34" s="10"/>
    </row>
    <row r="35" spans="2:13" ht="12.75">
      <c r="B35" s="85"/>
      <c r="C35" s="22"/>
      <c r="D35" s="21"/>
      <c r="E35" s="28"/>
      <c r="F35" s="28"/>
      <c r="G35" s="28"/>
      <c r="H35" s="29"/>
      <c r="I35" s="16"/>
      <c r="J35" s="93"/>
      <c r="K35" s="10"/>
      <c r="L35" s="10"/>
      <c r="M35" s="10"/>
    </row>
    <row r="36" spans="2:13" ht="12.75">
      <c r="B36" s="165"/>
      <c r="C36" s="158"/>
      <c r="D36" s="158"/>
      <c r="E36" s="159"/>
      <c r="F36" s="165"/>
      <c r="G36" s="158"/>
      <c r="H36" s="158"/>
      <c r="I36" s="155"/>
      <c r="J36" s="156"/>
      <c r="K36" s="10"/>
      <c r="L36" s="10"/>
      <c r="M36" s="10"/>
    </row>
    <row r="37" spans="2:13" ht="12.75">
      <c r="B37" s="85"/>
      <c r="C37" s="22"/>
      <c r="D37" s="21"/>
      <c r="E37" s="28"/>
      <c r="F37" s="28"/>
      <c r="G37" s="28"/>
      <c r="H37" s="29"/>
      <c r="I37" s="16"/>
      <c r="J37" s="93"/>
      <c r="K37" s="10"/>
      <c r="L37" s="10"/>
      <c r="M37" s="10"/>
    </row>
    <row r="38" spans="2:13" ht="12.75">
      <c r="B38" s="165"/>
      <c r="C38" s="158"/>
      <c r="D38" s="158"/>
      <c r="E38" s="159"/>
      <c r="F38" s="165"/>
      <c r="G38" s="158"/>
      <c r="H38" s="158"/>
      <c r="I38" s="155"/>
      <c r="J38" s="156"/>
      <c r="K38" s="10"/>
      <c r="L38" s="10"/>
      <c r="M38" s="10"/>
    </row>
    <row r="39" spans="2:13" ht="12.75">
      <c r="B39" s="94"/>
      <c r="C39" s="30"/>
      <c r="D39" s="160"/>
      <c r="E39" s="161"/>
      <c r="F39" s="16"/>
      <c r="G39" s="160"/>
      <c r="H39" s="161"/>
      <c r="I39" s="16"/>
      <c r="J39" s="86"/>
      <c r="K39" s="10"/>
      <c r="L39" s="10"/>
      <c r="M39" s="10"/>
    </row>
    <row r="40" spans="2:13" ht="12.75">
      <c r="B40" s="165"/>
      <c r="C40" s="158"/>
      <c r="D40" s="158"/>
      <c r="E40" s="159"/>
      <c r="F40" s="165"/>
      <c r="G40" s="158"/>
      <c r="H40" s="158"/>
      <c r="I40" s="155"/>
      <c r="J40" s="156"/>
      <c r="K40" s="10"/>
      <c r="L40" s="10"/>
      <c r="M40" s="10"/>
    </row>
    <row r="41" spans="2:13" ht="12.75">
      <c r="B41" s="94"/>
      <c r="C41" s="30"/>
      <c r="D41" s="31"/>
      <c r="E41" s="32"/>
      <c r="F41" s="16"/>
      <c r="G41" s="31"/>
      <c r="H41" s="32"/>
      <c r="I41" s="16"/>
      <c r="J41" s="86"/>
      <c r="K41" s="10"/>
      <c r="L41" s="10"/>
      <c r="M41" s="10"/>
    </row>
    <row r="42" spans="2:13" ht="12.75">
      <c r="B42" s="165"/>
      <c r="C42" s="158"/>
      <c r="D42" s="158"/>
      <c r="E42" s="159"/>
      <c r="F42" s="165"/>
      <c r="G42" s="158"/>
      <c r="H42" s="158"/>
      <c r="I42" s="155"/>
      <c r="J42" s="156"/>
      <c r="K42" s="10"/>
      <c r="L42" s="10"/>
      <c r="M42" s="10"/>
    </row>
    <row r="43" spans="2:13" ht="12.75">
      <c r="B43" s="112"/>
      <c r="C43" s="33"/>
      <c r="D43" s="33"/>
      <c r="E43" s="33"/>
      <c r="F43" s="23"/>
      <c r="G43" s="113"/>
      <c r="H43" s="113"/>
      <c r="I43" s="114"/>
      <c r="J43" s="95"/>
      <c r="K43" s="10"/>
      <c r="L43" s="10"/>
      <c r="M43" s="10"/>
    </row>
    <row r="44" spans="2:13" ht="12.75">
      <c r="B44" s="94"/>
      <c r="C44" s="30"/>
      <c r="D44" s="31"/>
      <c r="E44" s="32"/>
      <c r="F44" s="16"/>
      <c r="G44" s="31"/>
      <c r="H44" s="32"/>
      <c r="I44" s="16"/>
      <c r="J44" s="86"/>
      <c r="K44" s="10"/>
      <c r="L44" s="10"/>
      <c r="M44" s="10"/>
    </row>
    <row r="45" spans="2:13" ht="12.75">
      <c r="B45" s="96"/>
      <c r="C45" s="34"/>
      <c r="D45" s="34"/>
      <c r="E45" s="20"/>
      <c r="F45" s="20"/>
      <c r="G45" s="34"/>
      <c r="H45" s="20"/>
      <c r="I45" s="20"/>
      <c r="J45" s="97"/>
      <c r="K45" s="10"/>
      <c r="L45" s="10"/>
      <c r="M45" s="10"/>
    </row>
    <row r="46" spans="2:13" ht="12.75">
      <c r="B46" s="135" t="s">
        <v>233</v>
      </c>
      <c r="C46" s="136"/>
      <c r="D46" s="155"/>
      <c r="E46" s="156"/>
      <c r="F46" s="26"/>
      <c r="G46" s="157"/>
      <c r="H46" s="158"/>
      <c r="I46" s="158"/>
      <c r="J46" s="159"/>
      <c r="K46" s="10"/>
      <c r="L46" s="10"/>
      <c r="M46" s="10"/>
    </row>
    <row r="47" spans="2:13" ht="12.75">
      <c r="B47" s="94"/>
      <c r="C47" s="30"/>
      <c r="D47" s="160"/>
      <c r="E47" s="161"/>
      <c r="F47" s="16"/>
      <c r="G47" s="160"/>
      <c r="H47" s="162"/>
      <c r="I47" s="35"/>
      <c r="J47" s="98"/>
      <c r="K47" s="10"/>
      <c r="L47" s="10"/>
      <c r="M47" s="10"/>
    </row>
    <row r="48" spans="2:13" ht="12.75">
      <c r="B48" s="135" t="s">
        <v>234</v>
      </c>
      <c r="C48" s="136"/>
      <c r="D48" s="157" t="s">
        <v>296</v>
      </c>
      <c r="E48" s="163"/>
      <c r="F48" s="163"/>
      <c r="G48" s="163"/>
      <c r="H48" s="163"/>
      <c r="I48" s="163"/>
      <c r="J48" s="164"/>
      <c r="K48" s="10"/>
      <c r="L48" s="10"/>
      <c r="M48" s="10"/>
    </row>
    <row r="49" spans="2:13" ht="12.75">
      <c r="B49" s="85"/>
      <c r="C49" s="22"/>
      <c r="D49" s="21" t="s">
        <v>235</v>
      </c>
      <c r="E49" s="16"/>
      <c r="F49" s="16"/>
      <c r="G49" s="16"/>
      <c r="H49" s="16"/>
      <c r="I49" s="16"/>
      <c r="J49" s="86"/>
      <c r="K49" s="10"/>
      <c r="L49" s="10"/>
      <c r="M49" s="10"/>
    </row>
    <row r="50" spans="2:13" ht="12.75">
      <c r="B50" s="135" t="s">
        <v>236</v>
      </c>
      <c r="C50" s="136"/>
      <c r="D50" s="142" t="s">
        <v>297</v>
      </c>
      <c r="E50" s="138"/>
      <c r="F50" s="139"/>
      <c r="G50" s="16"/>
      <c r="H50" s="48" t="s">
        <v>237</v>
      </c>
      <c r="I50" s="142" t="s">
        <v>298</v>
      </c>
      <c r="J50" s="139"/>
      <c r="K50" s="10"/>
      <c r="L50" s="10"/>
      <c r="M50" s="10"/>
    </row>
    <row r="51" spans="2:13" ht="12.75">
      <c r="B51" s="85"/>
      <c r="C51" s="22"/>
      <c r="D51" s="21"/>
      <c r="E51" s="16"/>
      <c r="F51" s="16"/>
      <c r="G51" s="16"/>
      <c r="H51" s="16"/>
      <c r="I51" s="16"/>
      <c r="J51" s="86"/>
      <c r="K51" s="10"/>
      <c r="L51" s="10"/>
      <c r="M51" s="10"/>
    </row>
    <row r="52" spans="2:13" ht="12.75">
      <c r="B52" s="135" t="s">
        <v>223</v>
      </c>
      <c r="C52" s="136"/>
      <c r="D52" s="137" t="s">
        <v>299</v>
      </c>
      <c r="E52" s="138"/>
      <c r="F52" s="138"/>
      <c r="G52" s="138"/>
      <c r="H52" s="138"/>
      <c r="I52" s="138"/>
      <c r="J52" s="139"/>
      <c r="K52" s="10"/>
      <c r="L52" s="10"/>
      <c r="M52" s="10"/>
    </row>
    <row r="53" spans="2:13" ht="12.75">
      <c r="B53" s="85"/>
      <c r="C53" s="22"/>
      <c r="D53" s="16"/>
      <c r="E53" s="16"/>
      <c r="F53" s="16"/>
      <c r="G53" s="16"/>
      <c r="H53" s="16"/>
      <c r="I53" s="16"/>
      <c r="J53" s="86"/>
      <c r="K53" s="10"/>
      <c r="L53" s="10"/>
      <c r="M53" s="10"/>
    </row>
    <row r="54" spans="2:13" ht="12.75">
      <c r="B54" s="140" t="s">
        <v>238</v>
      </c>
      <c r="C54" s="141"/>
      <c r="D54" s="142" t="s">
        <v>320</v>
      </c>
      <c r="E54" s="138"/>
      <c r="F54" s="138"/>
      <c r="G54" s="138"/>
      <c r="H54" s="138"/>
      <c r="I54" s="138"/>
      <c r="J54" s="143"/>
      <c r="K54" s="10"/>
      <c r="L54" s="10"/>
      <c r="M54" s="10"/>
    </row>
    <row r="55" spans="2:13" ht="12.75">
      <c r="B55" s="99"/>
      <c r="C55" s="20"/>
      <c r="D55" s="151" t="s">
        <v>239</v>
      </c>
      <c r="E55" s="151"/>
      <c r="F55" s="151"/>
      <c r="G55" s="151"/>
      <c r="H55" s="151"/>
      <c r="I55" s="151"/>
      <c r="J55" s="100"/>
      <c r="K55" s="10"/>
      <c r="L55" s="10"/>
      <c r="M55" s="10"/>
    </row>
    <row r="56" spans="2:13" ht="12.75">
      <c r="B56" s="99"/>
      <c r="C56" s="20"/>
      <c r="D56" s="36"/>
      <c r="E56" s="36"/>
      <c r="F56" s="36"/>
      <c r="G56" s="36"/>
      <c r="H56" s="36"/>
      <c r="I56" s="36"/>
      <c r="J56" s="100"/>
      <c r="K56" s="10"/>
      <c r="L56" s="10"/>
      <c r="M56" s="10"/>
    </row>
    <row r="57" spans="2:13" ht="12.75">
      <c r="B57" s="99"/>
      <c r="C57" s="20"/>
      <c r="D57" s="36"/>
      <c r="E57" s="36"/>
      <c r="F57" s="36"/>
      <c r="G57" s="36"/>
      <c r="H57" s="36"/>
      <c r="I57" s="36"/>
      <c r="J57" s="100"/>
      <c r="K57" s="10"/>
      <c r="L57" s="10"/>
      <c r="M57" s="10"/>
    </row>
    <row r="58" spans="2:13" ht="12.75">
      <c r="B58" s="99"/>
      <c r="C58" s="20"/>
      <c r="D58" s="36"/>
      <c r="E58" s="36"/>
      <c r="F58" s="36"/>
      <c r="G58" s="36"/>
      <c r="H58" s="36"/>
      <c r="I58" s="36"/>
      <c r="J58" s="100"/>
      <c r="K58" s="10"/>
      <c r="L58" s="10"/>
      <c r="M58" s="10"/>
    </row>
    <row r="59" spans="2:13" ht="12.75">
      <c r="B59" s="99"/>
      <c r="C59" s="144" t="s">
        <v>240</v>
      </c>
      <c r="D59" s="145"/>
      <c r="E59" s="145"/>
      <c r="F59" s="145"/>
      <c r="G59" s="46"/>
      <c r="H59" s="46"/>
      <c r="I59" s="46"/>
      <c r="J59" s="101"/>
      <c r="K59" s="10"/>
      <c r="L59" s="10"/>
      <c r="M59" s="10"/>
    </row>
    <row r="60" spans="2:13" ht="12.75">
      <c r="B60" s="99"/>
      <c r="C60" s="146" t="s">
        <v>271</v>
      </c>
      <c r="D60" s="147"/>
      <c r="E60" s="147"/>
      <c r="F60" s="147"/>
      <c r="G60" s="147"/>
      <c r="H60" s="147"/>
      <c r="I60" s="147"/>
      <c r="J60" s="148"/>
      <c r="K60" s="10"/>
      <c r="L60" s="10"/>
      <c r="M60" s="10"/>
    </row>
    <row r="61" spans="2:13" ht="12.75">
      <c r="B61" s="99"/>
      <c r="C61" s="146" t="s">
        <v>272</v>
      </c>
      <c r="D61" s="147"/>
      <c r="E61" s="147"/>
      <c r="F61" s="147"/>
      <c r="G61" s="147"/>
      <c r="H61" s="147"/>
      <c r="I61" s="147"/>
      <c r="J61" s="101"/>
      <c r="K61" s="10"/>
      <c r="L61" s="10"/>
      <c r="M61" s="10"/>
    </row>
    <row r="62" spans="2:13" ht="12.75">
      <c r="B62" s="99"/>
      <c r="C62" s="146" t="s">
        <v>273</v>
      </c>
      <c r="D62" s="147"/>
      <c r="E62" s="147"/>
      <c r="F62" s="147"/>
      <c r="G62" s="147"/>
      <c r="H62" s="147"/>
      <c r="I62" s="147"/>
      <c r="J62" s="148"/>
      <c r="K62" s="10"/>
      <c r="L62" s="10"/>
      <c r="M62" s="10"/>
    </row>
    <row r="63" spans="2:13" ht="12.75">
      <c r="B63" s="99"/>
      <c r="C63" s="146" t="s">
        <v>274</v>
      </c>
      <c r="D63" s="147"/>
      <c r="E63" s="147"/>
      <c r="F63" s="147"/>
      <c r="G63" s="147"/>
      <c r="H63" s="147"/>
      <c r="I63" s="147"/>
      <c r="J63" s="148"/>
      <c r="K63" s="10"/>
      <c r="L63" s="10"/>
      <c r="M63" s="10"/>
    </row>
    <row r="64" spans="2:13" ht="12.75">
      <c r="B64" s="99"/>
      <c r="C64" s="102"/>
      <c r="D64" s="103"/>
      <c r="E64" s="103"/>
      <c r="F64" s="103"/>
      <c r="G64" s="103"/>
      <c r="H64" s="103"/>
      <c r="I64" s="103"/>
      <c r="J64" s="104"/>
      <c r="K64" s="10"/>
      <c r="L64" s="10"/>
      <c r="M64" s="10"/>
    </row>
    <row r="65" spans="2:13" ht="12.75">
      <c r="B65" s="99"/>
      <c r="C65" s="102"/>
      <c r="D65" s="103"/>
      <c r="E65" s="103"/>
      <c r="F65" s="103"/>
      <c r="G65" s="103"/>
      <c r="H65" s="103"/>
      <c r="I65" s="103"/>
      <c r="J65" s="104"/>
      <c r="K65" s="10"/>
      <c r="L65" s="10"/>
      <c r="M65" s="10"/>
    </row>
    <row r="66" spans="2:13" ht="12.75">
      <c r="B66" s="99"/>
      <c r="C66" s="102"/>
      <c r="D66" s="103"/>
      <c r="E66" s="103"/>
      <c r="F66" s="103"/>
      <c r="G66" s="103"/>
      <c r="H66" s="103"/>
      <c r="I66" s="103"/>
      <c r="J66" s="104"/>
      <c r="K66" s="10"/>
      <c r="L66" s="10"/>
      <c r="M66" s="10"/>
    </row>
    <row r="67" spans="2:13" ht="12.75">
      <c r="B67" s="99"/>
      <c r="C67" s="102"/>
      <c r="D67" s="103"/>
      <c r="E67" s="103"/>
      <c r="F67" s="103"/>
      <c r="G67" s="103"/>
      <c r="H67" s="103"/>
      <c r="I67" s="103"/>
      <c r="J67" s="104"/>
      <c r="K67" s="10"/>
      <c r="L67" s="10"/>
      <c r="M67" s="10"/>
    </row>
    <row r="68" spans="2:13" ht="12.75">
      <c r="B68" s="99"/>
      <c r="C68" s="102"/>
      <c r="D68" s="103"/>
      <c r="E68" s="103"/>
      <c r="F68" s="103"/>
      <c r="G68" s="103"/>
      <c r="H68" s="103"/>
      <c r="I68" s="103"/>
      <c r="J68" s="104"/>
      <c r="K68" s="10"/>
      <c r="L68" s="10"/>
      <c r="M68" s="10"/>
    </row>
    <row r="69" spans="2:13" ht="13.5" thickBot="1">
      <c r="B69" s="105" t="s">
        <v>241</v>
      </c>
      <c r="C69" s="16"/>
      <c r="D69" s="16"/>
      <c r="E69" s="16"/>
      <c r="F69" s="16"/>
      <c r="G69" s="16"/>
      <c r="H69" s="37"/>
      <c r="I69" s="38"/>
      <c r="J69" s="106"/>
      <c r="K69" s="10"/>
      <c r="L69" s="10"/>
      <c r="M69" s="10"/>
    </row>
    <row r="70" spans="2:13" ht="12.75">
      <c r="B70" s="81"/>
      <c r="C70" s="16"/>
      <c r="D70" s="16"/>
      <c r="E70" s="16"/>
      <c r="F70" s="20" t="s">
        <v>242</v>
      </c>
      <c r="G70" s="33"/>
      <c r="H70" s="152" t="s">
        <v>243</v>
      </c>
      <c r="I70" s="153"/>
      <c r="J70" s="154"/>
      <c r="K70" s="10"/>
      <c r="L70" s="10"/>
      <c r="M70" s="10"/>
    </row>
    <row r="71" spans="2:13" ht="12.75">
      <c r="B71" s="125"/>
      <c r="C71" s="126"/>
      <c r="D71" s="26"/>
      <c r="E71" s="26"/>
      <c r="F71" s="26"/>
      <c r="G71" s="26"/>
      <c r="H71" s="133"/>
      <c r="I71" s="134"/>
      <c r="J71" s="83"/>
      <c r="K71" s="10"/>
      <c r="L71" s="10"/>
      <c r="M71" s="10"/>
    </row>
    <row r="72" spans="1:10" ht="12.75">
      <c r="A72" s="127"/>
      <c r="B72" s="128"/>
      <c r="C72" s="128"/>
      <c r="D72" s="128"/>
      <c r="E72" s="128"/>
      <c r="F72" s="128"/>
      <c r="G72" s="128"/>
      <c r="H72" s="128"/>
      <c r="I72" s="128"/>
      <c r="J72" s="128"/>
    </row>
    <row r="73" spans="2:10" ht="12.75">
      <c r="B73" s="127"/>
      <c r="C73" s="127"/>
      <c r="D73" s="127"/>
      <c r="E73" s="127"/>
      <c r="F73" s="127"/>
      <c r="G73" s="127"/>
      <c r="H73" s="127"/>
      <c r="I73" s="127"/>
      <c r="J73" s="127"/>
    </row>
    <row r="74" spans="2:10" ht="12.75">
      <c r="B74" s="127"/>
      <c r="C74" s="127"/>
      <c r="D74" s="127"/>
      <c r="E74" s="127"/>
      <c r="F74" s="127"/>
      <c r="G74" s="127"/>
      <c r="H74" s="127"/>
      <c r="I74" s="127"/>
      <c r="J74" s="127"/>
    </row>
    <row r="75" spans="2:10" ht="12.75">
      <c r="B75" s="127"/>
      <c r="C75" s="127"/>
      <c r="D75" s="127"/>
      <c r="E75" s="127"/>
      <c r="F75" s="127"/>
      <c r="G75" s="127"/>
      <c r="H75" s="127"/>
      <c r="I75" s="127"/>
      <c r="J75" s="127"/>
    </row>
    <row r="76" spans="2:10" ht="12.75">
      <c r="B76" s="127"/>
      <c r="C76" s="127"/>
      <c r="D76" s="127"/>
      <c r="E76" s="127"/>
      <c r="F76" s="127"/>
      <c r="G76" s="127"/>
      <c r="H76" s="127"/>
      <c r="I76" s="127"/>
      <c r="J76" s="127"/>
    </row>
    <row r="77" spans="2:10" ht="12.75">
      <c r="B77" s="127"/>
      <c r="C77" s="127"/>
      <c r="D77" s="127"/>
      <c r="E77" s="127"/>
      <c r="F77" s="127"/>
      <c r="G77" s="127"/>
      <c r="H77" s="127"/>
      <c r="I77" s="127"/>
      <c r="J77" s="127"/>
    </row>
    <row r="78" spans="2:10" ht="12.75">
      <c r="B78" s="127"/>
      <c r="C78" s="127"/>
      <c r="D78" s="127"/>
      <c r="E78" s="127"/>
      <c r="F78" s="127"/>
      <c r="G78" s="127"/>
      <c r="H78" s="127"/>
      <c r="I78" s="127"/>
      <c r="J78" s="127"/>
    </row>
    <row r="79" spans="2:10" ht="12.75">
      <c r="B79" s="127"/>
      <c r="C79" s="127"/>
      <c r="D79" s="127"/>
      <c r="E79" s="127"/>
      <c r="F79" s="127"/>
      <c r="G79" s="127"/>
      <c r="H79" s="127"/>
      <c r="I79" s="127"/>
      <c r="J79" s="127"/>
    </row>
    <row r="80" spans="2:10" ht="12.75">
      <c r="B80" s="127"/>
      <c r="C80" s="127"/>
      <c r="D80" s="127"/>
      <c r="E80" s="127"/>
      <c r="F80" s="127"/>
      <c r="G80" s="127"/>
      <c r="H80" s="127"/>
      <c r="I80" s="127"/>
      <c r="J80" s="127"/>
    </row>
  </sheetData>
  <sheetProtection/>
  <protectedRanges>
    <protectedRange sqref="F4 I4 D8:E8 D10:E10 D12:E12 D14:J14 D16:E16 G16:J16 D18:J18 D20:J20 D22:J22 D26:H26 D24:G24 D28 J28 J26 B32:J32 B34:J34 B36:E36" name="Range1"/>
  </protectedRanges>
  <mergeCells count="73">
    <mergeCell ref="B12:C13"/>
    <mergeCell ref="D12:E12"/>
    <mergeCell ref="B4:E4"/>
    <mergeCell ref="B6:J6"/>
    <mergeCell ref="B8:C8"/>
    <mergeCell ref="D8:E8"/>
    <mergeCell ref="B10:C10"/>
    <mergeCell ref="D10:E10"/>
    <mergeCell ref="B14:C14"/>
    <mergeCell ref="D14:J14"/>
    <mergeCell ref="B16:C16"/>
    <mergeCell ref="D16:E16"/>
    <mergeCell ref="G16:J16"/>
    <mergeCell ref="B18:C18"/>
    <mergeCell ref="D18:J18"/>
    <mergeCell ref="B20:C20"/>
    <mergeCell ref="D20:J20"/>
    <mergeCell ref="B22:C22"/>
    <mergeCell ref="D22:J22"/>
    <mergeCell ref="B24:C24"/>
    <mergeCell ref="E24:G24"/>
    <mergeCell ref="H24:I24"/>
    <mergeCell ref="B26:C26"/>
    <mergeCell ref="E26:H26"/>
    <mergeCell ref="B28:C28"/>
    <mergeCell ref="H28:I28"/>
    <mergeCell ref="B30:E30"/>
    <mergeCell ref="F30:H30"/>
    <mergeCell ref="I30:J30"/>
    <mergeCell ref="B32:E32"/>
    <mergeCell ref="F32:H32"/>
    <mergeCell ref="I32:J32"/>
    <mergeCell ref="E33:H33"/>
    <mergeCell ref="B34:E34"/>
    <mergeCell ref="F34:H34"/>
    <mergeCell ref="I34:J34"/>
    <mergeCell ref="I42:J42"/>
    <mergeCell ref="B36:E36"/>
    <mergeCell ref="F36:H36"/>
    <mergeCell ref="I36:J36"/>
    <mergeCell ref="B38:E38"/>
    <mergeCell ref="F38:H38"/>
    <mergeCell ref="I38:J38"/>
    <mergeCell ref="D47:E47"/>
    <mergeCell ref="G47:H47"/>
    <mergeCell ref="D48:J48"/>
    <mergeCell ref="D39:E39"/>
    <mergeCell ref="G39:H39"/>
    <mergeCell ref="B40:E40"/>
    <mergeCell ref="F40:H40"/>
    <mergeCell ref="I40:J40"/>
    <mergeCell ref="B42:E42"/>
    <mergeCell ref="F42:H42"/>
    <mergeCell ref="B50:C50"/>
    <mergeCell ref="D50:F50"/>
    <mergeCell ref="I50:J50"/>
    <mergeCell ref="B3:D3"/>
    <mergeCell ref="D55:I55"/>
    <mergeCell ref="H70:J70"/>
    <mergeCell ref="B48:C48"/>
    <mergeCell ref="B46:C46"/>
    <mergeCell ref="D46:E46"/>
    <mergeCell ref="G46:J46"/>
    <mergeCell ref="H71:I71"/>
    <mergeCell ref="B52:C52"/>
    <mergeCell ref="D52:J52"/>
    <mergeCell ref="B54:C54"/>
    <mergeCell ref="D54:J54"/>
    <mergeCell ref="C59:F59"/>
    <mergeCell ref="C60:J60"/>
    <mergeCell ref="C61:I61"/>
    <mergeCell ref="C62:J62"/>
    <mergeCell ref="C63:J63"/>
  </mergeCells>
  <conditionalFormatting sqref="I31">
    <cfRule type="cellIs" priority="1" dxfId="3" operator="equal" stopIfTrue="1">
      <formula>"DA"</formula>
    </cfRule>
  </conditionalFormatting>
  <conditionalFormatting sqref="I4">
    <cfRule type="cellIs" priority="2" dxfId="0" operator="lessThan" stopIfTrue="1">
      <formula>#REF!</formula>
    </cfRule>
  </conditionalFormatting>
  <hyperlinks>
    <hyperlink ref="D20" r:id="rId1" display="uprava@lukarijeka.hr"/>
    <hyperlink ref="D22" r:id="rId2" display="www.lukarijeka.hr"/>
    <hyperlink ref="D52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8" width="9.140625" style="49" customWidth="1"/>
    <col min="9" max="9" width="7.57421875" style="49" customWidth="1"/>
    <col min="10" max="10" width="10.8515625" style="49" customWidth="1"/>
    <col min="11" max="11" width="10.421875" style="49" bestFit="1" customWidth="1"/>
    <col min="12" max="16384" width="9.140625" style="49" customWidth="1"/>
  </cols>
  <sheetData>
    <row r="1" spans="1:11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315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301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50</v>
      </c>
      <c r="B4" s="211"/>
      <c r="C4" s="211"/>
      <c r="D4" s="211"/>
      <c r="E4" s="211"/>
      <c r="F4" s="211"/>
      <c r="G4" s="211"/>
      <c r="H4" s="212"/>
      <c r="I4" s="55" t="s">
        <v>244</v>
      </c>
      <c r="J4" s="56" t="s">
        <v>283</v>
      </c>
      <c r="K4" s="57" t="s">
        <v>284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4">
        <v>2</v>
      </c>
      <c r="J5" s="53">
        <v>3</v>
      </c>
      <c r="K5" s="53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50">
        <f>J9+J16+J26+J35+J39</f>
        <v>483980292</v>
      </c>
      <c r="K8" s="50">
        <f>K9+K16+K26+K35+K39</f>
        <v>493276730</v>
      </c>
    </row>
    <row r="9" spans="1:11" ht="12.75">
      <c r="A9" s="213" t="s">
        <v>171</v>
      </c>
      <c r="B9" s="214"/>
      <c r="C9" s="214"/>
      <c r="D9" s="214"/>
      <c r="E9" s="214"/>
      <c r="F9" s="214"/>
      <c r="G9" s="214"/>
      <c r="H9" s="215"/>
      <c r="I9" s="1">
        <v>3</v>
      </c>
      <c r="J9" s="50">
        <f>SUM(J10:J15)</f>
        <v>1475920</v>
      </c>
      <c r="K9" s="50">
        <f>SUM(K10:K15)</f>
        <v>1394804</v>
      </c>
    </row>
    <row r="10" spans="1:11" ht="12.75">
      <c r="A10" s="213" t="s">
        <v>99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0</v>
      </c>
      <c r="K10" s="7">
        <v>0</v>
      </c>
    </row>
    <row r="11" spans="1:11" ht="12.75">
      <c r="A11" s="213" t="s">
        <v>9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1475920</v>
      </c>
      <c r="K11" s="7">
        <v>1383663</v>
      </c>
    </row>
    <row r="12" spans="1:11" ht="12.75">
      <c r="A12" s="213" t="s">
        <v>100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0</v>
      </c>
      <c r="K12" s="7">
        <v>0</v>
      </c>
    </row>
    <row r="13" spans="1:11" ht="12.75">
      <c r="A13" s="213" t="s">
        <v>174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0</v>
      </c>
      <c r="K13" s="7">
        <v>0</v>
      </c>
    </row>
    <row r="14" spans="1:11" ht="12.75">
      <c r="A14" s="213" t="s">
        <v>175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0</v>
      </c>
      <c r="K14" s="7">
        <v>11141</v>
      </c>
    </row>
    <row r="15" spans="1:11" ht="12.75">
      <c r="A15" s="213" t="s">
        <v>176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>
        <v>0</v>
      </c>
    </row>
    <row r="16" spans="1:11" ht="12.75">
      <c r="A16" s="213" t="s">
        <v>172</v>
      </c>
      <c r="B16" s="214"/>
      <c r="C16" s="214"/>
      <c r="D16" s="214"/>
      <c r="E16" s="214"/>
      <c r="F16" s="214"/>
      <c r="G16" s="214"/>
      <c r="H16" s="215"/>
      <c r="I16" s="1">
        <v>10</v>
      </c>
      <c r="J16" s="50">
        <f>SUM(J17:J25)</f>
        <v>393815543</v>
      </c>
      <c r="K16" s="50">
        <f>SUM(K17:K25)</f>
        <v>403752295</v>
      </c>
    </row>
    <row r="17" spans="1:11" ht="12.75">
      <c r="A17" s="213" t="s">
        <v>177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224547305</v>
      </c>
      <c r="K17" s="7">
        <v>224547305</v>
      </c>
    </row>
    <row r="18" spans="1:11" ht="12.75">
      <c r="A18" s="213" t="s">
        <v>213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109314524</v>
      </c>
      <c r="K18" s="7">
        <v>108752276</v>
      </c>
    </row>
    <row r="19" spans="1:11" ht="12.75">
      <c r="A19" s="213" t="s">
        <v>178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1762708</v>
      </c>
      <c r="K19" s="7">
        <v>1703795</v>
      </c>
    </row>
    <row r="20" spans="1:11" ht="12.75">
      <c r="A20" s="213" t="s">
        <v>21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24632265</v>
      </c>
      <c r="K20" s="7">
        <v>23760492</v>
      </c>
    </row>
    <row r="21" spans="1:11" ht="12.75">
      <c r="A21" s="213" t="s">
        <v>22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0</v>
      </c>
      <c r="K21" s="7">
        <v>0</v>
      </c>
    </row>
    <row r="22" spans="1:11" ht="12.75">
      <c r="A22" s="213" t="s">
        <v>63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15125053</v>
      </c>
      <c r="K22" s="7">
        <v>15091283</v>
      </c>
    </row>
    <row r="23" spans="1:11" ht="12.75">
      <c r="A23" s="213" t="s">
        <v>64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9384015</v>
      </c>
      <c r="K23" s="7">
        <v>20886301</v>
      </c>
    </row>
    <row r="24" spans="1:11" ht="12.75">
      <c r="A24" s="213" t="s">
        <v>65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325736</v>
      </c>
      <c r="K24" s="7">
        <v>325736</v>
      </c>
    </row>
    <row r="25" spans="1:11" ht="12.75">
      <c r="A25" s="213" t="s">
        <v>66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8723937</v>
      </c>
      <c r="K25" s="7">
        <v>8685107</v>
      </c>
    </row>
    <row r="26" spans="1:11" ht="12.75">
      <c r="A26" s="213" t="s">
        <v>159</v>
      </c>
      <c r="B26" s="214"/>
      <c r="C26" s="214"/>
      <c r="D26" s="214"/>
      <c r="E26" s="214"/>
      <c r="F26" s="214"/>
      <c r="G26" s="214"/>
      <c r="H26" s="215"/>
      <c r="I26" s="1">
        <v>20</v>
      </c>
      <c r="J26" s="50">
        <f>SUM(J27:J34)</f>
        <v>75863717</v>
      </c>
      <c r="K26" s="50">
        <f>SUM(K27:K34)</f>
        <v>75889601</v>
      </c>
    </row>
    <row r="27" spans="1:11" ht="12.75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62928302</v>
      </c>
      <c r="K27" s="7">
        <v>62928302</v>
      </c>
    </row>
    <row r="28" spans="1:11" ht="12.75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>
        <v>0</v>
      </c>
    </row>
    <row r="29" spans="1:11" ht="12.75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1840400</v>
      </c>
      <c r="K29" s="7">
        <v>1840400</v>
      </c>
    </row>
    <row r="30" spans="1:11" ht="12.75">
      <c r="A30" s="213" t="s">
        <v>74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75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2876236</v>
      </c>
      <c r="K31" s="7">
        <v>2876236</v>
      </c>
    </row>
    <row r="32" spans="1:11" ht="12.75">
      <c r="A32" s="213" t="s">
        <v>76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0</v>
      </c>
      <c r="K32" s="7">
        <v>0</v>
      </c>
    </row>
    <row r="33" spans="1:11" ht="12.75">
      <c r="A33" s="213" t="s">
        <v>70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8218779</v>
      </c>
      <c r="K33" s="7">
        <v>8244663</v>
      </c>
    </row>
    <row r="34" spans="1:11" ht="12.75">
      <c r="A34" s="213" t="s">
        <v>152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0</v>
      </c>
      <c r="K34" s="7">
        <v>0</v>
      </c>
    </row>
    <row r="35" spans="1:11" ht="12.75">
      <c r="A35" s="213" t="s">
        <v>153</v>
      </c>
      <c r="B35" s="214"/>
      <c r="C35" s="214"/>
      <c r="D35" s="214"/>
      <c r="E35" s="214"/>
      <c r="F35" s="214"/>
      <c r="G35" s="214"/>
      <c r="H35" s="215"/>
      <c r="I35" s="1">
        <v>29</v>
      </c>
      <c r="J35" s="50">
        <f>SUM(J36:J38)</f>
        <v>12072333</v>
      </c>
      <c r="K35" s="50">
        <f>SUM(K36:K38)</f>
        <v>11487251</v>
      </c>
    </row>
    <row r="36" spans="1:11" ht="12.75">
      <c r="A36" s="213" t="s">
        <v>71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72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12072333</v>
      </c>
      <c r="K37" s="7">
        <v>11487251</v>
      </c>
    </row>
    <row r="38" spans="1:11" ht="12.75">
      <c r="A38" s="213" t="s">
        <v>73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0</v>
      </c>
      <c r="K38" s="7">
        <v>0</v>
      </c>
    </row>
    <row r="39" spans="1:11" ht="12.75">
      <c r="A39" s="213" t="s">
        <v>154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752779</v>
      </c>
      <c r="K39" s="7">
        <v>752779</v>
      </c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50">
        <f>J41+J49+J56+J64</f>
        <v>104737544</v>
      </c>
      <c r="K40" s="50">
        <f>K41+K49+K56+K64</f>
        <v>100241710</v>
      </c>
    </row>
    <row r="41" spans="1:11" ht="12.75">
      <c r="A41" s="213" t="s">
        <v>91</v>
      </c>
      <c r="B41" s="214"/>
      <c r="C41" s="214"/>
      <c r="D41" s="214"/>
      <c r="E41" s="214"/>
      <c r="F41" s="214"/>
      <c r="G41" s="214"/>
      <c r="H41" s="215"/>
      <c r="I41" s="1">
        <v>35</v>
      </c>
      <c r="J41" s="50">
        <f>SUM(J42:J48)</f>
        <v>1408398</v>
      </c>
      <c r="K41" s="50">
        <f>SUM(K42:K48)</f>
        <v>1232960</v>
      </c>
    </row>
    <row r="42" spans="1:11" ht="12.75">
      <c r="A42" s="213" t="s">
        <v>103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1408398</v>
      </c>
      <c r="K42" s="7">
        <v>1232960</v>
      </c>
    </row>
    <row r="43" spans="1:11" ht="12.75">
      <c r="A43" s="213" t="s">
        <v>104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0</v>
      </c>
      <c r="K43" s="7">
        <v>0</v>
      </c>
    </row>
    <row r="44" spans="1:11" ht="12.75">
      <c r="A44" s="213" t="s">
        <v>77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0</v>
      </c>
      <c r="K44" s="7">
        <v>0</v>
      </c>
    </row>
    <row r="45" spans="1:11" ht="12.75">
      <c r="A45" s="213" t="s">
        <v>78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0</v>
      </c>
      <c r="K45" s="7">
        <v>0</v>
      </c>
    </row>
    <row r="46" spans="1:11" ht="12.75">
      <c r="A46" s="213" t="s">
        <v>79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0</v>
      </c>
      <c r="K46" s="7">
        <v>0</v>
      </c>
    </row>
    <row r="47" spans="1:11" ht="12.75">
      <c r="A47" s="213" t="s">
        <v>80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0</v>
      </c>
      <c r="K47" s="7">
        <v>0</v>
      </c>
    </row>
    <row r="48" spans="1:11" ht="12.75">
      <c r="A48" s="213" t="s">
        <v>81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>
        <v>0</v>
      </c>
    </row>
    <row r="49" spans="1:11" ht="12.75">
      <c r="A49" s="213" t="s">
        <v>92</v>
      </c>
      <c r="B49" s="214"/>
      <c r="C49" s="214"/>
      <c r="D49" s="214"/>
      <c r="E49" s="214"/>
      <c r="F49" s="214"/>
      <c r="G49" s="214"/>
      <c r="H49" s="215"/>
      <c r="I49" s="1">
        <v>43</v>
      </c>
      <c r="J49" s="50">
        <f>SUM(J50:J55)</f>
        <v>53825357</v>
      </c>
      <c r="K49" s="50">
        <f>SUM(K50:K55)</f>
        <v>51572175</v>
      </c>
    </row>
    <row r="50" spans="1:11" ht="12.75">
      <c r="A50" s="213" t="s">
        <v>166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142415</v>
      </c>
      <c r="K50" s="7">
        <v>262415</v>
      </c>
    </row>
    <row r="51" spans="1:11" ht="12.75">
      <c r="A51" s="213" t="s">
        <v>167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30235594</v>
      </c>
      <c r="K51" s="7">
        <v>26793603</v>
      </c>
    </row>
    <row r="52" spans="1:11" ht="12.75">
      <c r="A52" s="213" t="s">
        <v>168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0</v>
      </c>
      <c r="K52" s="7">
        <v>0</v>
      </c>
    </row>
    <row r="53" spans="1:11" ht="12.75">
      <c r="A53" s="213" t="s">
        <v>169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2442</v>
      </c>
      <c r="K53" s="7">
        <v>6431</v>
      </c>
    </row>
    <row r="54" spans="1:11" ht="12.75">
      <c r="A54" s="213" t="s">
        <v>5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22089422</v>
      </c>
      <c r="K54" s="7">
        <v>23302512</v>
      </c>
    </row>
    <row r="55" spans="1:11" ht="12.75">
      <c r="A55" s="213" t="s">
        <v>6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1355484</v>
      </c>
      <c r="K55" s="7">
        <v>1207214</v>
      </c>
    </row>
    <row r="56" spans="1:11" ht="12.75">
      <c r="A56" s="213" t="s">
        <v>93</v>
      </c>
      <c r="B56" s="214"/>
      <c r="C56" s="214"/>
      <c r="D56" s="214"/>
      <c r="E56" s="214"/>
      <c r="F56" s="214"/>
      <c r="G56" s="214"/>
      <c r="H56" s="215"/>
      <c r="I56" s="1">
        <v>50</v>
      </c>
      <c r="J56" s="50">
        <f>SUM(J57:J63)</f>
        <v>48770681</v>
      </c>
      <c r="K56" s="50">
        <f>SUM(K57:K63)</f>
        <v>44693840</v>
      </c>
    </row>
    <row r="57" spans="1:11" ht="12.75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0</v>
      </c>
      <c r="K58" s="7">
        <v>0</v>
      </c>
    </row>
    <row r="59" spans="1:11" ht="12.75">
      <c r="A59" s="213" t="s">
        <v>208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74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>
        <v>0</v>
      </c>
    </row>
    <row r="61" spans="1:11" ht="12.75">
      <c r="A61" s="213" t="s">
        <v>75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0</v>
      </c>
      <c r="K61" s="7">
        <v>0</v>
      </c>
    </row>
    <row r="62" spans="1:11" ht="12.75">
      <c r="A62" s="213" t="s">
        <v>76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48770681</v>
      </c>
      <c r="K62" s="7">
        <v>44693840</v>
      </c>
    </row>
    <row r="63" spans="1:11" ht="12.75">
      <c r="A63" s="213" t="s">
        <v>40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0</v>
      </c>
      <c r="K63" s="7">
        <v>0</v>
      </c>
    </row>
    <row r="64" spans="1:11" ht="12.75">
      <c r="A64" s="213" t="s">
        <v>173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733108</v>
      </c>
      <c r="K64" s="7">
        <v>2742735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30888482</v>
      </c>
      <c r="K65" s="7">
        <v>31391445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50">
        <f>J7+J8+J40+J65</f>
        <v>619606318</v>
      </c>
      <c r="K66" s="50">
        <f>K7+K8+K40+K65</f>
        <v>624909885</v>
      </c>
    </row>
    <row r="67" spans="1:11" ht="12.75">
      <c r="A67" s="216" t="s">
        <v>82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804016</v>
      </c>
      <c r="K67" s="8">
        <v>804016</v>
      </c>
    </row>
    <row r="68" spans="1:11" ht="12.75">
      <c r="A68" s="219" t="s">
        <v>49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01"/>
      <c r="I69" s="3">
        <v>62</v>
      </c>
      <c r="J69" s="51">
        <f>J70+J71+J72+J78+J79+J82+J85</f>
        <v>456016585</v>
      </c>
      <c r="K69" s="51">
        <f>K70+K71+K72+K78+K79+K82+K85</f>
        <v>457676872</v>
      </c>
    </row>
    <row r="70" spans="1:11" ht="12.75">
      <c r="A70" s="213" t="s">
        <v>117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598047500</v>
      </c>
      <c r="K70" s="7">
        <v>598047500</v>
      </c>
    </row>
    <row r="71" spans="1:11" ht="12.75">
      <c r="A71" s="213" t="s">
        <v>118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66</v>
      </c>
      <c r="K71" s="7">
        <v>66</v>
      </c>
    </row>
    <row r="72" spans="1:11" ht="12.75">
      <c r="A72" s="213" t="s">
        <v>119</v>
      </c>
      <c r="B72" s="214"/>
      <c r="C72" s="214"/>
      <c r="D72" s="214"/>
      <c r="E72" s="214"/>
      <c r="F72" s="214"/>
      <c r="G72" s="214"/>
      <c r="H72" s="215"/>
      <c r="I72" s="1">
        <v>65</v>
      </c>
      <c r="J72" s="50">
        <f>J73+J74-J75+J76+J77</f>
        <v>0</v>
      </c>
      <c r="K72" s="50">
        <f>K73+K74-K75+K76+K77</f>
        <v>0</v>
      </c>
    </row>
    <row r="73" spans="1:11" ht="12.75">
      <c r="A73" s="213" t="s">
        <v>120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0</v>
      </c>
      <c r="K73" s="7">
        <v>0</v>
      </c>
    </row>
    <row r="74" spans="1:11" ht="12.75">
      <c r="A74" s="213" t="s">
        <v>121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0</v>
      </c>
      <c r="K74" s="7">
        <v>0</v>
      </c>
    </row>
    <row r="75" spans="1:11" ht="12.75">
      <c r="A75" s="213" t="s">
        <v>109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0</v>
      </c>
      <c r="K75" s="7">
        <v>0</v>
      </c>
    </row>
    <row r="76" spans="1:11" ht="12.75">
      <c r="A76" s="213" t="s">
        <v>110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111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0</v>
      </c>
      <c r="K77" s="7">
        <v>0</v>
      </c>
    </row>
    <row r="78" spans="1:11" ht="12.75">
      <c r="A78" s="213" t="s">
        <v>112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12932455</v>
      </c>
      <c r="K78" s="7">
        <v>12932455</v>
      </c>
    </row>
    <row r="79" spans="1:11" ht="12.75">
      <c r="A79" s="213" t="s">
        <v>204</v>
      </c>
      <c r="B79" s="214"/>
      <c r="C79" s="214"/>
      <c r="D79" s="214"/>
      <c r="E79" s="214"/>
      <c r="F79" s="214"/>
      <c r="G79" s="214"/>
      <c r="H79" s="215"/>
      <c r="I79" s="1">
        <v>72</v>
      </c>
      <c r="J79" s="50">
        <f>J80-J81</f>
        <v>-159457992</v>
      </c>
      <c r="K79" s="50">
        <f>K80-K81</f>
        <v>-154963436</v>
      </c>
    </row>
    <row r="80" spans="1:11" ht="12.75">
      <c r="A80" s="222" t="s">
        <v>138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7185080</v>
      </c>
      <c r="K80" s="7">
        <v>7185080</v>
      </c>
    </row>
    <row r="81" spans="1:11" ht="12.75">
      <c r="A81" s="222" t="s">
        <v>139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166643072</v>
      </c>
      <c r="K81" s="7">
        <v>162148516</v>
      </c>
    </row>
    <row r="82" spans="1:11" ht="12.75">
      <c r="A82" s="213" t="s">
        <v>205</v>
      </c>
      <c r="B82" s="214"/>
      <c r="C82" s="214"/>
      <c r="D82" s="214"/>
      <c r="E82" s="214"/>
      <c r="F82" s="214"/>
      <c r="G82" s="214"/>
      <c r="H82" s="215"/>
      <c r="I82" s="1">
        <v>75</v>
      </c>
      <c r="J82" s="50">
        <f>J83-J84</f>
        <v>4494556</v>
      </c>
      <c r="K82" s="50">
        <f>K83-K84</f>
        <v>1660287</v>
      </c>
    </row>
    <row r="83" spans="1:11" ht="12.75">
      <c r="A83" s="222" t="s">
        <v>140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4494556</v>
      </c>
      <c r="K83" s="7">
        <v>1660287</v>
      </c>
    </row>
    <row r="84" spans="1:11" ht="12.75">
      <c r="A84" s="222" t="s">
        <v>141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0</v>
      </c>
    </row>
    <row r="85" spans="1:11" ht="12.75">
      <c r="A85" s="213" t="s">
        <v>142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0</v>
      </c>
      <c r="K85" s="7">
        <v>0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50">
        <f>SUM(J87:J89)</f>
        <v>11602282</v>
      </c>
      <c r="K86" s="50">
        <f>SUM(K87:K89)</f>
        <v>11602282</v>
      </c>
    </row>
    <row r="87" spans="1:11" ht="12.75">
      <c r="A87" s="213" t="s">
        <v>105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0</v>
      </c>
      <c r="K87" s="7">
        <v>0</v>
      </c>
    </row>
    <row r="88" spans="1:11" ht="12.75">
      <c r="A88" s="213" t="s">
        <v>106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>
        <v>0</v>
      </c>
    </row>
    <row r="89" spans="1:11" ht="12.75">
      <c r="A89" s="213" t="s">
        <v>107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11602282</v>
      </c>
      <c r="K89" s="7">
        <v>11602282</v>
      </c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50">
        <f>SUM(J91:J99)</f>
        <v>64210777</v>
      </c>
      <c r="K90" s="50">
        <f>SUM(K91:K99)</f>
        <v>71761154</v>
      </c>
    </row>
    <row r="91" spans="1:11" ht="12.75">
      <c r="A91" s="213" t="s">
        <v>108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0</v>
      </c>
      <c r="K91" s="7">
        <v>0</v>
      </c>
    </row>
    <row r="92" spans="1:11" ht="12.75">
      <c r="A92" s="213" t="s">
        <v>209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27364714</v>
      </c>
      <c r="K92" s="7">
        <v>27869315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34656345</v>
      </c>
      <c r="K93" s="7">
        <v>41702121</v>
      </c>
    </row>
    <row r="94" spans="1:11" ht="12.75">
      <c r="A94" s="213" t="s">
        <v>210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0</v>
      </c>
      <c r="K94" s="7">
        <v>0</v>
      </c>
    </row>
    <row r="95" spans="1:11" ht="12.75">
      <c r="A95" s="213" t="s">
        <v>211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0</v>
      </c>
      <c r="K95" s="7">
        <v>0</v>
      </c>
    </row>
    <row r="96" spans="1:11" ht="12.75">
      <c r="A96" s="213" t="s">
        <v>212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>
        <v>0</v>
      </c>
      <c r="K96" s="7">
        <v>0</v>
      </c>
    </row>
    <row r="97" spans="1:11" ht="12.75">
      <c r="A97" s="213" t="s">
        <v>85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>
        <v>0</v>
      </c>
      <c r="K97" s="7">
        <v>0</v>
      </c>
    </row>
    <row r="98" spans="1:11" ht="12.75">
      <c r="A98" s="213" t="s">
        <v>83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0</v>
      </c>
      <c r="K98" s="7">
        <v>0</v>
      </c>
    </row>
    <row r="99" spans="1:11" ht="12.75">
      <c r="A99" s="213" t="s">
        <v>84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2189718</v>
      </c>
      <c r="K99" s="7">
        <v>2189718</v>
      </c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0">
        <f>SUM(J101:J112)</f>
        <v>80520707</v>
      </c>
      <c r="K100" s="50">
        <f>SUM(K101:K112)</f>
        <v>76611823</v>
      </c>
    </row>
    <row r="101" spans="1:11" ht="12.75">
      <c r="A101" s="213" t="s">
        <v>108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1866056</v>
      </c>
      <c r="K101" s="7">
        <v>1712731</v>
      </c>
    </row>
    <row r="102" spans="1:11" ht="12.75">
      <c r="A102" s="213" t="s">
        <v>209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11276990</v>
      </c>
      <c r="K102" s="7">
        <v>10335140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11028146</v>
      </c>
      <c r="K103" s="7">
        <v>9311088</v>
      </c>
    </row>
    <row r="104" spans="1:11" ht="12.75">
      <c r="A104" s="213" t="s">
        <v>210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0</v>
      </c>
      <c r="K104" s="7">
        <v>10000</v>
      </c>
    </row>
    <row r="105" spans="1:11" ht="12.75">
      <c r="A105" s="213" t="s">
        <v>211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14702856</v>
      </c>
      <c r="K105" s="7">
        <v>13425762</v>
      </c>
    </row>
    <row r="106" spans="1:11" ht="12.75">
      <c r="A106" s="213" t="s">
        <v>212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0</v>
      </c>
      <c r="K106" s="7">
        <v>0</v>
      </c>
    </row>
    <row r="107" spans="1:11" ht="12.75">
      <c r="A107" s="213" t="s">
        <v>85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0</v>
      </c>
      <c r="K107" s="7">
        <v>0</v>
      </c>
    </row>
    <row r="108" spans="1:11" ht="12.75">
      <c r="A108" s="213" t="s">
        <v>86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4293432</v>
      </c>
      <c r="K108" s="7">
        <v>3682893</v>
      </c>
    </row>
    <row r="109" spans="1:11" ht="12.75">
      <c r="A109" s="213" t="s">
        <v>87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2583652</v>
      </c>
      <c r="K109" s="7">
        <v>3373434</v>
      </c>
    </row>
    <row r="110" spans="1:11" ht="12.75">
      <c r="A110" s="213" t="s">
        <v>90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0</v>
      </c>
      <c r="K110" s="7">
        <v>0</v>
      </c>
    </row>
    <row r="111" spans="1:11" ht="12.75">
      <c r="A111" s="213" t="s">
        <v>88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>
        <v>0</v>
      </c>
      <c r="K111" s="7">
        <v>0</v>
      </c>
    </row>
    <row r="112" spans="1:11" ht="12.75">
      <c r="A112" s="213" t="s">
        <v>89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34769575</v>
      </c>
      <c r="K112" s="7">
        <v>34760775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7255967</v>
      </c>
      <c r="K113" s="7">
        <v>7257754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0">
        <f>J69+J86+J90+J100+J113</f>
        <v>619606318</v>
      </c>
      <c r="K114" s="50">
        <f>K69+K86+K90+K100+K113</f>
        <v>624909885</v>
      </c>
    </row>
    <row r="115" spans="1:11" ht="12.75">
      <c r="A115" s="227" t="s">
        <v>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804016</v>
      </c>
      <c r="K115" s="8">
        <v>804016</v>
      </c>
    </row>
    <row r="116" spans="1:11" ht="12.75">
      <c r="A116" s="219" t="s">
        <v>275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3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276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7">
      <selection activeCell="P61" sqref="P6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316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301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50</v>
      </c>
      <c r="B4" s="241"/>
      <c r="C4" s="241"/>
      <c r="D4" s="241"/>
      <c r="E4" s="241"/>
      <c r="F4" s="241"/>
      <c r="G4" s="241"/>
      <c r="H4" s="241"/>
      <c r="I4" s="55" t="s">
        <v>245</v>
      </c>
      <c r="J4" s="242" t="s">
        <v>283</v>
      </c>
      <c r="K4" s="242"/>
      <c r="L4" s="242" t="s">
        <v>284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51">
        <f>SUM(J8:J9)</f>
        <v>47149572</v>
      </c>
      <c r="K7" s="51">
        <f>SUM(K8:K9)</f>
        <v>47149572</v>
      </c>
      <c r="L7" s="51">
        <f>SUM(L8:L9)</f>
        <v>41229454</v>
      </c>
      <c r="M7" s="51">
        <f>SUM(M8:M9)</f>
        <v>41229454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42898584</v>
      </c>
      <c r="K8" s="7">
        <v>42898584</v>
      </c>
      <c r="L8" s="7">
        <v>35540629</v>
      </c>
      <c r="M8" s="7">
        <v>35540629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4250988</v>
      </c>
      <c r="K9" s="7">
        <v>4250988</v>
      </c>
      <c r="L9" s="7">
        <v>5688825</v>
      </c>
      <c r="M9" s="7">
        <v>5688825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0">
        <f>J11+J12+J16+J20+J21+J22+J25+J26</f>
        <v>44294305</v>
      </c>
      <c r="K10" s="50">
        <f>K11+K12+K16+K20+K21+K22+K25+K26</f>
        <v>44294305</v>
      </c>
      <c r="L10" s="50">
        <f>L11+L12+L16+L20+L21+L22+L25+L26</f>
        <v>39546929</v>
      </c>
      <c r="M10" s="50">
        <f>M11+M12+M16+M20+M21+M22+M25+M26</f>
        <v>39546929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0">
        <f>SUM(J13:J15)</f>
        <v>14355894</v>
      </c>
      <c r="K12" s="50">
        <f>SUM(K13:K15)</f>
        <v>14355894</v>
      </c>
      <c r="L12" s="50">
        <f>SUM(L13:L15)</f>
        <v>13200877</v>
      </c>
      <c r="M12" s="50">
        <f>SUM(M13:M15)</f>
        <v>13200877</v>
      </c>
    </row>
    <row r="13" spans="1:13" ht="12.75">
      <c r="A13" s="213" t="s">
        <v>122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5524227</v>
      </c>
      <c r="K13" s="7">
        <v>5524227</v>
      </c>
      <c r="L13" s="7">
        <v>5406661</v>
      </c>
      <c r="M13" s="7">
        <v>5406661</v>
      </c>
    </row>
    <row r="14" spans="1:13" ht="12.75">
      <c r="A14" s="213" t="s">
        <v>123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3" t="s">
        <v>52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8831667</v>
      </c>
      <c r="K15" s="7">
        <v>8831667</v>
      </c>
      <c r="L15" s="7">
        <v>7794216</v>
      </c>
      <c r="M15" s="7">
        <v>7794216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0">
        <f>SUM(J17:J19)</f>
        <v>18217138</v>
      </c>
      <c r="K16" s="50">
        <f>SUM(K17:K19)</f>
        <v>18217138</v>
      </c>
      <c r="L16" s="50">
        <f>SUM(L17:L19)</f>
        <v>17211112</v>
      </c>
      <c r="M16" s="50">
        <f>SUM(M17:M19)</f>
        <v>17211112</v>
      </c>
    </row>
    <row r="17" spans="1:13" ht="12.75">
      <c r="A17" s="213" t="s">
        <v>53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11326051</v>
      </c>
      <c r="K17" s="7">
        <v>11326051</v>
      </c>
      <c r="L17" s="7">
        <v>10836023</v>
      </c>
      <c r="M17" s="7">
        <v>10836023</v>
      </c>
    </row>
    <row r="18" spans="1:13" ht="12.75">
      <c r="A18" s="213" t="s">
        <v>54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4217042</v>
      </c>
      <c r="K18" s="7">
        <v>4217042</v>
      </c>
      <c r="L18" s="7">
        <v>4103827</v>
      </c>
      <c r="M18" s="7">
        <v>4103827</v>
      </c>
    </row>
    <row r="19" spans="1:13" ht="12.75">
      <c r="A19" s="213" t="s">
        <v>55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2674045</v>
      </c>
      <c r="K19" s="7">
        <v>2674045</v>
      </c>
      <c r="L19" s="7">
        <v>2271262</v>
      </c>
      <c r="M19" s="7">
        <v>2271262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2244946</v>
      </c>
      <c r="K20" s="7">
        <v>2244946</v>
      </c>
      <c r="L20" s="7">
        <v>2071741</v>
      </c>
      <c r="M20" s="7">
        <v>2071741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8896970</v>
      </c>
      <c r="K21" s="7">
        <v>8896970</v>
      </c>
      <c r="L21" s="7">
        <v>6653446</v>
      </c>
      <c r="M21" s="7">
        <v>6653446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13" t="s">
        <v>113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3" t="s">
        <v>114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579357</v>
      </c>
      <c r="K26" s="7">
        <v>579357</v>
      </c>
      <c r="L26" s="7">
        <v>409753</v>
      </c>
      <c r="M26" s="7">
        <v>409753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0">
        <f>SUM(J28:J32)</f>
        <v>803946</v>
      </c>
      <c r="K27" s="50">
        <f>SUM(K28:K32)</f>
        <v>803946</v>
      </c>
      <c r="L27" s="50">
        <f>SUM(L28:L32)</f>
        <v>590025</v>
      </c>
      <c r="M27" s="50">
        <f>SUM(M28:M32)</f>
        <v>590025</v>
      </c>
    </row>
    <row r="28" spans="1:13" ht="12.75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803946</v>
      </c>
      <c r="K29" s="7">
        <v>803946</v>
      </c>
      <c r="L29" s="7">
        <v>590025</v>
      </c>
      <c r="M29" s="7">
        <v>590025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0">
        <f>SUM(J34:J37)</f>
        <v>1111213</v>
      </c>
      <c r="K33" s="50">
        <f>SUM(K34:K37)</f>
        <v>1111213</v>
      </c>
      <c r="L33" s="50">
        <f>SUM(L34:L37)</f>
        <v>612263</v>
      </c>
      <c r="M33" s="50">
        <f>SUM(M34:M37)</f>
        <v>612263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1111213</v>
      </c>
      <c r="K35" s="7">
        <v>1111213</v>
      </c>
      <c r="L35" s="7">
        <v>612263</v>
      </c>
      <c r="M35" s="7">
        <v>612263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0">
        <f>J7+J27+J38+J40</f>
        <v>47953518</v>
      </c>
      <c r="K42" s="50">
        <f>K7+K27+K38+K40</f>
        <v>47953518</v>
      </c>
      <c r="L42" s="50">
        <f>L7+L27+L38+L40</f>
        <v>41819479</v>
      </c>
      <c r="M42" s="50">
        <f>M7+M27+M38+M40</f>
        <v>41819479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0">
        <f>J10+J33+J39+J41</f>
        <v>45405518</v>
      </c>
      <c r="K43" s="50">
        <f>K10+K33+K39+K41</f>
        <v>45405518</v>
      </c>
      <c r="L43" s="50">
        <f>L10+L33+L39+L41</f>
        <v>40159192</v>
      </c>
      <c r="M43" s="50">
        <f>M10+M33+M39+M41</f>
        <v>40159192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0">
        <f>J42-J43</f>
        <v>2548000</v>
      </c>
      <c r="K44" s="50">
        <f>K42-K43</f>
        <v>2548000</v>
      </c>
      <c r="L44" s="50">
        <f>L42-L43</f>
        <v>1660287</v>
      </c>
      <c r="M44" s="50">
        <f>M42-M43</f>
        <v>1660287</v>
      </c>
    </row>
    <row r="45" spans="1:13" ht="12.75">
      <c r="A45" s="222" t="s">
        <v>184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0">
        <f>IF(J42&gt;J43,J42-J43,0)</f>
        <v>2548000</v>
      </c>
      <c r="K45" s="50">
        <f>IF(K42&gt;K43,K42-K43,0)</f>
        <v>2548000</v>
      </c>
      <c r="L45" s="50">
        <f>IF(L42&gt;L43,L42-L43,0)</f>
        <v>1660287</v>
      </c>
      <c r="M45" s="50">
        <f>IF(M42&gt;M43,M42-M43,0)</f>
        <v>1660287</v>
      </c>
    </row>
    <row r="46" spans="1:13" ht="12.75">
      <c r="A46" s="222" t="s">
        <v>185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0">
        <f>J44-J47</f>
        <v>2548000</v>
      </c>
      <c r="K48" s="50">
        <f>K44-K47</f>
        <v>2548000</v>
      </c>
      <c r="L48" s="50">
        <f>L44-L47</f>
        <v>1660287</v>
      </c>
      <c r="M48" s="50">
        <f>M44-M47</f>
        <v>1660287</v>
      </c>
    </row>
    <row r="49" spans="1:13" ht="12.75">
      <c r="A49" s="222" t="s">
        <v>161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0">
        <f>IF(J48&gt;0,J48,0)</f>
        <v>2548000</v>
      </c>
      <c r="K49" s="50">
        <f>IF(K48&gt;0,K48,0)</f>
        <v>2548000</v>
      </c>
      <c r="L49" s="50">
        <f>IF(L48&gt;0,L48,0)</f>
        <v>1660287</v>
      </c>
      <c r="M49" s="50">
        <f>IF(M48&gt;0,M48,0)</f>
        <v>1660287</v>
      </c>
    </row>
    <row r="50" spans="1:13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9" t="s">
        <v>277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2"/>
      <c r="J52" s="52"/>
      <c r="K52" s="52"/>
      <c r="L52" s="52"/>
      <c r="M52" s="59"/>
    </row>
    <row r="53" spans="1:13" ht="12.75">
      <c r="A53" s="243" t="s">
        <v>200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201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9" t="s">
        <v>158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2548000</v>
      </c>
      <c r="K56" s="6">
        <v>2548000</v>
      </c>
      <c r="L56" s="6">
        <v>1660287</v>
      </c>
      <c r="M56" s="6">
        <v>1660287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8">
        <f>J56+J66</f>
        <v>2548000</v>
      </c>
      <c r="K67" s="58">
        <f>K56+K66</f>
        <v>2548000</v>
      </c>
      <c r="L67" s="58">
        <f>L56+L66</f>
        <v>1660287</v>
      </c>
      <c r="M67" s="58">
        <f>M56+M66</f>
        <v>1660287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157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200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201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9">
      <selection activeCell="N35" sqref="N34:N35"/>
    </sheetView>
  </sheetViews>
  <sheetFormatPr defaultColWidth="9.140625" defaultRowHeight="12.75"/>
  <cols>
    <col min="1" max="11" width="9.140625" style="49" customWidth="1"/>
    <col min="12" max="12" width="12.7109375" style="49" bestFit="1" customWidth="1"/>
    <col min="13" max="16384" width="9.140625" style="49" customWidth="1"/>
  </cols>
  <sheetData>
    <row r="1" spans="1:11" ht="12.75" customHeight="1">
      <c r="A1" s="260" t="s">
        <v>136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317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301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33.75">
      <c r="A4" s="262" t="s">
        <v>50</v>
      </c>
      <c r="B4" s="262"/>
      <c r="C4" s="262"/>
      <c r="D4" s="262"/>
      <c r="E4" s="262"/>
      <c r="F4" s="262"/>
      <c r="G4" s="262"/>
      <c r="H4" s="262"/>
      <c r="I4" s="63" t="s">
        <v>245</v>
      </c>
      <c r="J4" s="64" t="s">
        <v>283</v>
      </c>
      <c r="K4" s="64" t="s">
        <v>284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5">
        <v>2</v>
      </c>
      <c r="J5" s="66" t="s">
        <v>248</v>
      </c>
      <c r="K5" s="66" t="s">
        <v>249</v>
      </c>
    </row>
    <row r="6" spans="1:11" ht="12.75">
      <c r="A6" s="219" t="s">
        <v>130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34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2548000</v>
      </c>
      <c r="K7" s="7">
        <v>1660287</v>
      </c>
    </row>
    <row r="8" spans="1:11" ht="12.75">
      <c r="A8" s="213" t="s">
        <v>35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2244946</v>
      </c>
      <c r="K8" s="7">
        <v>2071741</v>
      </c>
    </row>
    <row r="9" spans="1:11" ht="12.75">
      <c r="A9" s="213" t="s">
        <v>36</v>
      </c>
      <c r="B9" s="214"/>
      <c r="C9" s="214"/>
      <c r="D9" s="214"/>
      <c r="E9" s="214"/>
      <c r="F9" s="214"/>
      <c r="G9" s="214"/>
      <c r="H9" s="214"/>
      <c r="I9" s="1">
        <v>3</v>
      </c>
      <c r="J9" s="5">
        <v>0</v>
      </c>
      <c r="K9" s="7"/>
    </row>
    <row r="10" spans="1:11" ht="12.75">
      <c r="A10" s="213" t="s">
        <v>37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0</v>
      </c>
      <c r="K10" s="7">
        <v>2253181</v>
      </c>
    </row>
    <row r="11" spans="1:11" ht="12.75">
      <c r="A11" s="213" t="s">
        <v>38</v>
      </c>
      <c r="B11" s="214"/>
      <c r="C11" s="214"/>
      <c r="D11" s="214"/>
      <c r="E11" s="214"/>
      <c r="F11" s="214"/>
      <c r="G11" s="214"/>
      <c r="H11" s="214"/>
      <c r="I11" s="1">
        <v>5</v>
      </c>
      <c r="J11" s="5">
        <v>135243</v>
      </c>
      <c r="K11" s="7">
        <v>175438</v>
      </c>
    </row>
    <row r="12" spans="1:11" ht="12.75">
      <c r="A12" s="213" t="s">
        <v>42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3345676</v>
      </c>
      <c r="K12" s="7">
        <v>1811584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61">
        <f>SUM(J7:J12)</f>
        <v>8273865</v>
      </c>
      <c r="K13" s="50">
        <f>SUM(K7:K12)</f>
        <v>7972231</v>
      </c>
    </row>
    <row r="14" spans="1:11" ht="12.75">
      <c r="A14" s="213" t="s">
        <v>43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2810161</v>
      </c>
      <c r="K14" s="7">
        <v>1249976</v>
      </c>
    </row>
    <row r="15" spans="1:11" ht="12.75">
      <c r="A15" s="213" t="s">
        <v>44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>
        <v>730318</v>
      </c>
      <c r="K15" s="7"/>
    </row>
    <row r="16" spans="1:11" ht="12.75">
      <c r="A16" s="213" t="s">
        <v>45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0</v>
      </c>
      <c r="K16" s="7"/>
    </row>
    <row r="17" spans="1:11" ht="12.75">
      <c r="A17" s="213" t="s">
        <v>46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0</v>
      </c>
      <c r="K17" s="7"/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61">
        <f>SUM(J14:J17)</f>
        <v>3540479</v>
      </c>
      <c r="K18" s="50">
        <f>SUM(K14:K17)</f>
        <v>1249976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61">
        <f>IF(J13&gt;J18,J13-J18,0)</f>
        <v>4733386</v>
      </c>
      <c r="K19" s="50">
        <f>IF(K13&gt;K18,K13-K18,0)</f>
        <v>6722255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19" t="s">
        <v>133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147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0</v>
      </c>
      <c r="K22" s="7">
        <v>0</v>
      </c>
    </row>
    <row r="23" spans="1:11" ht="12.75">
      <c r="A23" s="213" t="s">
        <v>148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>
        <v>0</v>
      </c>
      <c r="K23" s="7">
        <v>0</v>
      </c>
    </row>
    <row r="24" spans="1:11" ht="12.75">
      <c r="A24" s="213" t="s">
        <v>149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0</v>
      </c>
      <c r="K24" s="7">
        <v>253435</v>
      </c>
    </row>
    <row r="25" spans="1:11" ht="12.75">
      <c r="A25" s="213" t="s">
        <v>150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>
        <v>0</v>
      </c>
      <c r="K25" s="7">
        <v>0</v>
      </c>
    </row>
    <row r="26" spans="1:11" ht="12.75">
      <c r="A26" s="213" t="s">
        <v>151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0</v>
      </c>
      <c r="K26" s="7">
        <v>810803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61">
        <f>SUM(J22:J26)</f>
        <v>0</v>
      </c>
      <c r="K27" s="50">
        <f>SUM(K22:K26)</f>
        <v>1064238</v>
      </c>
    </row>
    <row r="28" spans="1:11" ht="12.75">
      <c r="A28" s="213" t="s">
        <v>101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459313</v>
      </c>
      <c r="K28" s="7">
        <v>9699810</v>
      </c>
    </row>
    <row r="29" spans="1:11" ht="12.75">
      <c r="A29" s="213" t="s">
        <v>102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>
        <v>0</v>
      </c>
      <c r="K29" s="7">
        <v>0</v>
      </c>
    </row>
    <row r="30" spans="1:11" ht="12.75">
      <c r="A30" s="213" t="s">
        <v>10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0</v>
      </c>
      <c r="K30" s="7">
        <v>0</v>
      </c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61">
        <f>SUM(J28:J30)</f>
        <v>459313</v>
      </c>
      <c r="K31" s="50">
        <f>SUM(K28:K30)</f>
        <v>9699810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61">
        <f>IF(J31&gt;J27,J31-J27,0)</f>
        <v>459313</v>
      </c>
      <c r="K33" s="50">
        <f>IF(K31&gt;K27,K31-K27,0)</f>
        <v>8635572</v>
      </c>
    </row>
    <row r="34" spans="1:11" ht="12.75">
      <c r="A34" s="219" t="s">
        <v>134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213" t="s">
        <v>143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>
        <v>0</v>
      </c>
      <c r="K35" s="7">
        <v>0</v>
      </c>
    </row>
    <row r="36" spans="1:11" ht="12.75">
      <c r="A36" s="213" t="s">
        <v>23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>
        <v>12200000</v>
      </c>
      <c r="K36" s="7">
        <v>7045776</v>
      </c>
    </row>
    <row r="37" spans="1:11" ht="12.75">
      <c r="A37" s="213" t="s">
        <v>24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>
        <v>0</v>
      </c>
      <c r="K37" s="7">
        <v>0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61">
        <f>SUM(J35:J37)</f>
        <v>12200000</v>
      </c>
      <c r="K38" s="50">
        <f>SUM(K35:K37)</f>
        <v>7045776</v>
      </c>
    </row>
    <row r="39" spans="1:11" ht="12.75">
      <c r="A39" s="213" t="s">
        <v>25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3374790</v>
      </c>
      <c r="K39" s="7">
        <v>2868173</v>
      </c>
    </row>
    <row r="40" spans="1:11" ht="12.75">
      <c r="A40" s="213" t="s">
        <v>26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0</v>
      </c>
      <c r="K40" s="7">
        <v>0</v>
      </c>
    </row>
    <row r="41" spans="1:11" ht="12.75">
      <c r="A41" s="213" t="s">
        <v>27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>
        <v>236835</v>
      </c>
      <c r="K41" s="7">
        <v>254659</v>
      </c>
    </row>
    <row r="42" spans="1:11" ht="12.75">
      <c r="A42" s="213" t="s">
        <v>28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>
        <v>0</v>
      </c>
      <c r="K42" s="7">
        <v>0</v>
      </c>
    </row>
    <row r="43" spans="1:11" ht="12.75">
      <c r="A43" s="213" t="s">
        <v>29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>
        <v>0</v>
      </c>
      <c r="K43" s="7">
        <v>0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61">
        <f>SUM(J39:J43)</f>
        <v>3611625</v>
      </c>
      <c r="K44" s="50">
        <f>SUM(K39:K43)</f>
        <v>3122832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61">
        <f>IF(J38&gt;J44,J38-J44,0)</f>
        <v>8588375</v>
      </c>
      <c r="K45" s="50">
        <f>IF(K38&gt;K44,K38-K44,0)</f>
        <v>3922944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2" ht="12.75">
      <c r="A47" s="213" t="s">
        <v>61</v>
      </c>
      <c r="B47" s="214"/>
      <c r="C47" s="214"/>
      <c r="D47" s="214"/>
      <c r="E47" s="214"/>
      <c r="F47" s="214"/>
      <c r="G47" s="214"/>
      <c r="H47" s="214"/>
      <c r="I47" s="1">
        <v>39</v>
      </c>
      <c r="J47" s="61">
        <f>IF(J19-J20+J32-J33+J45-J46&gt;0,J19-J20+J32-J33+J45-J46,0)</f>
        <v>12862448</v>
      </c>
      <c r="K47" s="50">
        <f>IF(K19-K20+K32-K33+K45-K46&gt;0,K19-K20+K32-K33+K45-K46,0)</f>
        <v>2009627</v>
      </c>
      <c r="L47" s="115"/>
    </row>
    <row r="48" spans="1:12" ht="12.75">
      <c r="A48" s="213" t="s">
        <v>62</v>
      </c>
      <c r="B48" s="214"/>
      <c r="C48" s="214"/>
      <c r="D48" s="214"/>
      <c r="E48" s="214"/>
      <c r="F48" s="214"/>
      <c r="G48" s="214"/>
      <c r="H48" s="214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  <c r="L48" s="115"/>
    </row>
    <row r="49" spans="1:12" ht="12.75">
      <c r="A49" s="213" t="s">
        <v>135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505811</v>
      </c>
      <c r="K49" s="7">
        <v>733108</v>
      </c>
      <c r="L49" s="115"/>
    </row>
    <row r="50" spans="1:12" ht="12.75">
      <c r="A50" s="213" t="s">
        <v>144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12862448</v>
      </c>
      <c r="K50" s="7">
        <v>2009627</v>
      </c>
      <c r="L50" s="115"/>
    </row>
    <row r="51" spans="1:12" ht="12.75">
      <c r="A51" s="213" t="s">
        <v>145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0</v>
      </c>
      <c r="K51" s="7">
        <v>0</v>
      </c>
      <c r="L51" s="115"/>
    </row>
    <row r="52" spans="1:12" ht="12.75">
      <c r="A52" s="235" t="s">
        <v>146</v>
      </c>
      <c r="B52" s="236"/>
      <c r="C52" s="236"/>
      <c r="D52" s="236"/>
      <c r="E52" s="236"/>
      <c r="F52" s="236"/>
      <c r="G52" s="236"/>
      <c r="H52" s="236"/>
      <c r="I52" s="4">
        <v>44</v>
      </c>
      <c r="J52" s="62">
        <f>J49+J50-J51</f>
        <v>13368259</v>
      </c>
      <c r="K52" s="58">
        <f>K49+K50-K51</f>
        <v>2742735</v>
      </c>
      <c r="L52" s="115"/>
    </row>
    <row r="53" ht="12.75">
      <c r="L53" s="115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0.140625" style="69" bestFit="1" customWidth="1"/>
    <col min="12" max="16384" width="9.140625" style="69" customWidth="1"/>
  </cols>
  <sheetData>
    <row r="1" spans="1:12" ht="12.75">
      <c r="A1" s="272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8"/>
    </row>
    <row r="2" spans="1:12" ht="15.75">
      <c r="A2" s="39"/>
      <c r="B2" s="67"/>
      <c r="C2" s="282" t="s">
        <v>247</v>
      </c>
      <c r="D2" s="282"/>
      <c r="E2" s="70" t="s">
        <v>318</v>
      </c>
      <c r="F2" s="40" t="s">
        <v>216</v>
      </c>
      <c r="G2" s="283" t="s">
        <v>319</v>
      </c>
      <c r="H2" s="284"/>
      <c r="I2" s="67"/>
      <c r="J2" s="67"/>
      <c r="K2" s="67"/>
      <c r="L2" s="71"/>
    </row>
    <row r="3" spans="1:11" ht="23.25">
      <c r="A3" s="285" t="s">
        <v>50</v>
      </c>
      <c r="B3" s="285"/>
      <c r="C3" s="285"/>
      <c r="D3" s="285"/>
      <c r="E3" s="285"/>
      <c r="F3" s="285"/>
      <c r="G3" s="285"/>
      <c r="H3" s="285"/>
      <c r="I3" s="74" t="s">
        <v>270</v>
      </c>
      <c r="J3" s="75" t="s">
        <v>124</v>
      </c>
      <c r="K3" s="75" t="s">
        <v>125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77">
        <v>2</v>
      </c>
      <c r="J4" s="76" t="s">
        <v>248</v>
      </c>
      <c r="K4" s="76" t="s">
        <v>249</v>
      </c>
    </row>
    <row r="5" spans="1:11" ht="12.75">
      <c r="A5" s="274" t="s">
        <v>250</v>
      </c>
      <c r="B5" s="275"/>
      <c r="C5" s="275"/>
      <c r="D5" s="275"/>
      <c r="E5" s="275"/>
      <c r="F5" s="275"/>
      <c r="G5" s="275"/>
      <c r="H5" s="275"/>
      <c r="I5" s="41">
        <v>1</v>
      </c>
      <c r="J5" s="42">
        <v>598047500</v>
      </c>
      <c r="K5" s="42">
        <v>598047500</v>
      </c>
    </row>
    <row r="6" spans="1:11" ht="12.75">
      <c r="A6" s="274" t="s">
        <v>251</v>
      </c>
      <c r="B6" s="275"/>
      <c r="C6" s="275"/>
      <c r="D6" s="275"/>
      <c r="E6" s="275"/>
      <c r="F6" s="275"/>
      <c r="G6" s="275"/>
      <c r="H6" s="275"/>
      <c r="I6" s="41">
        <v>2</v>
      </c>
      <c r="J6" s="43">
        <v>66</v>
      </c>
      <c r="K6" s="43">
        <v>66</v>
      </c>
    </row>
    <row r="7" spans="1:11" ht="12.75">
      <c r="A7" s="274" t="s">
        <v>252</v>
      </c>
      <c r="B7" s="275"/>
      <c r="C7" s="275"/>
      <c r="D7" s="275"/>
      <c r="E7" s="275"/>
      <c r="F7" s="275"/>
      <c r="G7" s="275"/>
      <c r="H7" s="275"/>
      <c r="I7" s="41">
        <v>3</v>
      </c>
      <c r="J7" s="43">
        <v>0</v>
      </c>
      <c r="K7" s="43">
        <v>0</v>
      </c>
    </row>
    <row r="8" spans="1:11" ht="12.75">
      <c r="A8" s="274" t="s">
        <v>253</v>
      </c>
      <c r="B8" s="275"/>
      <c r="C8" s="275"/>
      <c r="D8" s="275"/>
      <c r="E8" s="275"/>
      <c r="F8" s="275"/>
      <c r="G8" s="275"/>
      <c r="H8" s="275"/>
      <c r="I8" s="41">
        <v>4</v>
      </c>
      <c r="J8" s="43">
        <v>-159469151</v>
      </c>
      <c r="K8" s="43">
        <v>-154963436</v>
      </c>
    </row>
    <row r="9" spans="1:11" ht="12.75">
      <c r="A9" s="274" t="s">
        <v>254</v>
      </c>
      <c r="B9" s="275"/>
      <c r="C9" s="275"/>
      <c r="D9" s="275"/>
      <c r="E9" s="275"/>
      <c r="F9" s="275"/>
      <c r="G9" s="275"/>
      <c r="H9" s="275"/>
      <c r="I9" s="41">
        <v>5</v>
      </c>
      <c r="J9" s="43">
        <v>2548000</v>
      </c>
      <c r="K9" s="43">
        <v>1660287</v>
      </c>
    </row>
    <row r="10" spans="1:11" ht="12.75">
      <c r="A10" s="274" t="s">
        <v>255</v>
      </c>
      <c r="B10" s="275"/>
      <c r="C10" s="275"/>
      <c r="D10" s="275"/>
      <c r="E10" s="275"/>
      <c r="F10" s="275"/>
      <c r="G10" s="275"/>
      <c r="H10" s="275"/>
      <c r="I10" s="41">
        <v>6</v>
      </c>
      <c r="J10" s="43">
        <v>19718621</v>
      </c>
      <c r="K10" s="43">
        <v>19707463</v>
      </c>
    </row>
    <row r="11" spans="1:11" ht="12.75">
      <c r="A11" s="274" t="s">
        <v>256</v>
      </c>
      <c r="B11" s="275"/>
      <c r="C11" s="275"/>
      <c r="D11" s="275"/>
      <c r="E11" s="275"/>
      <c r="F11" s="275"/>
      <c r="G11" s="275"/>
      <c r="H11" s="275"/>
      <c r="I11" s="41">
        <v>7</v>
      </c>
      <c r="J11" s="43">
        <v>0</v>
      </c>
      <c r="K11" s="43">
        <v>0</v>
      </c>
    </row>
    <row r="12" spans="1:11" ht="12.75">
      <c r="A12" s="274" t="s">
        <v>257</v>
      </c>
      <c r="B12" s="275"/>
      <c r="C12" s="275"/>
      <c r="D12" s="275"/>
      <c r="E12" s="275"/>
      <c r="F12" s="275"/>
      <c r="G12" s="275"/>
      <c r="H12" s="275"/>
      <c r="I12" s="41">
        <v>8</v>
      </c>
      <c r="J12" s="43">
        <v>-7589305</v>
      </c>
      <c r="K12" s="43">
        <v>-7527787</v>
      </c>
    </row>
    <row r="13" spans="1:11" ht="12.75">
      <c r="A13" s="274" t="s">
        <v>258</v>
      </c>
      <c r="B13" s="275"/>
      <c r="C13" s="275"/>
      <c r="D13" s="275"/>
      <c r="E13" s="275"/>
      <c r="F13" s="275"/>
      <c r="G13" s="275"/>
      <c r="H13" s="275"/>
      <c r="I13" s="41">
        <v>9</v>
      </c>
      <c r="J13" s="43">
        <v>758931</v>
      </c>
      <c r="K13" s="43">
        <v>752779</v>
      </c>
    </row>
    <row r="14" spans="1:11" ht="12.75">
      <c r="A14" s="276" t="s">
        <v>259</v>
      </c>
      <c r="B14" s="277"/>
      <c r="C14" s="277"/>
      <c r="D14" s="277"/>
      <c r="E14" s="277"/>
      <c r="F14" s="277"/>
      <c r="G14" s="277"/>
      <c r="H14" s="277"/>
      <c r="I14" s="41">
        <v>10</v>
      </c>
      <c r="J14" s="72">
        <f>SUM(J5:J13)</f>
        <v>454014662</v>
      </c>
      <c r="K14" s="72">
        <f>SUM(K5:K13)</f>
        <v>457676872</v>
      </c>
    </row>
    <row r="15" spans="1:11" ht="12.75">
      <c r="A15" s="274" t="s">
        <v>260</v>
      </c>
      <c r="B15" s="275"/>
      <c r="C15" s="275"/>
      <c r="D15" s="275"/>
      <c r="E15" s="275"/>
      <c r="F15" s="275"/>
      <c r="G15" s="275"/>
      <c r="H15" s="275"/>
      <c r="I15" s="41">
        <v>11</v>
      </c>
      <c r="J15" s="43">
        <v>0</v>
      </c>
      <c r="K15" s="43">
        <v>0</v>
      </c>
    </row>
    <row r="16" spans="1:11" ht="12.75">
      <c r="A16" s="274" t="s">
        <v>261</v>
      </c>
      <c r="B16" s="275"/>
      <c r="C16" s="275"/>
      <c r="D16" s="275"/>
      <c r="E16" s="275"/>
      <c r="F16" s="275"/>
      <c r="G16" s="275"/>
      <c r="H16" s="275"/>
      <c r="I16" s="41">
        <v>12</v>
      </c>
      <c r="J16" s="43">
        <v>0</v>
      </c>
      <c r="K16" s="43">
        <v>0</v>
      </c>
    </row>
    <row r="17" spans="1:11" ht="12.75">
      <c r="A17" s="274" t="s">
        <v>262</v>
      </c>
      <c r="B17" s="275"/>
      <c r="C17" s="275"/>
      <c r="D17" s="275"/>
      <c r="E17" s="275"/>
      <c r="F17" s="275"/>
      <c r="G17" s="275"/>
      <c r="H17" s="275"/>
      <c r="I17" s="41">
        <v>13</v>
      </c>
      <c r="J17" s="43">
        <v>0</v>
      </c>
      <c r="K17" s="43">
        <v>0</v>
      </c>
    </row>
    <row r="18" spans="1:11" ht="12.75">
      <c r="A18" s="274" t="s">
        <v>263</v>
      </c>
      <c r="B18" s="275"/>
      <c r="C18" s="275"/>
      <c r="D18" s="275"/>
      <c r="E18" s="275"/>
      <c r="F18" s="275"/>
      <c r="G18" s="275"/>
      <c r="H18" s="275"/>
      <c r="I18" s="41">
        <v>14</v>
      </c>
      <c r="J18" s="43">
        <v>0</v>
      </c>
      <c r="K18" s="43">
        <v>0</v>
      </c>
    </row>
    <row r="19" spans="1:11" ht="12.75">
      <c r="A19" s="274" t="s">
        <v>264</v>
      </c>
      <c r="B19" s="275"/>
      <c r="C19" s="275"/>
      <c r="D19" s="275"/>
      <c r="E19" s="275"/>
      <c r="F19" s="275"/>
      <c r="G19" s="275"/>
      <c r="H19" s="275"/>
      <c r="I19" s="41">
        <v>15</v>
      </c>
      <c r="J19" s="43">
        <v>0</v>
      </c>
      <c r="K19" s="43">
        <v>0</v>
      </c>
    </row>
    <row r="20" spans="1:11" ht="12.75">
      <c r="A20" s="274" t="s">
        <v>265</v>
      </c>
      <c r="B20" s="275"/>
      <c r="C20" s="275"/>
      <c r="D20" s="275"/>
      <c r="E20" s="275"/>
      <c r="F20" s="275"/>
      <c r="G20" s="275"/>
      <c r="H20" s="275"/>
      <c r="I20" s="41">
        <v>16</v>
      </c>
      <c r="J20" s="43">
        <v>0</v>
      </c>
      <c r="K20" s="43">
        <v>0</v>
      </c>
    </row>
    <row r="21" spans="1:11" ht="12.75">
      <c r="A21" s="276" t="s">
        <v>266</v>
      </c>
      <c r="B21" s="277"/>
      <c r="C21" s="277"/>
      <c r="D21" s="277"/>
      <c r="E21" s="277"/>
      <c r="F21" s="277"/>
      <c r="G21" s="277"/>
      <c r="H21" s="277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267</v>
      </c>
      <c r="B23" s="267"/>
      <c r="C23" s="267"/>
      <c r="D23" s="267"/>
      <c r="E23" s="267"/>
      <c r="F23" s="267"/>
      <c r="G23" s="267"/>
      <c r="H23" s="267"/>
      <c r="I23" s="44">
        <v>18</v>
      </c>
      <c r="J23" s="42"/>
      <c r="K23" s="42"/>
    </row>
    <row r="24" spans="1:11" ht="17.25" customHeight="1">
      <c r="A24" s="268" t="s">
        <v>268</v>
      </c>
      <c r="B24" s="269"/>
      <c r="C24" s="269"/>
      <c r="D24" s="269"/>
      <c r="E24" s="269"/>
      <c r="F24" s="269"/>
      <c r="G24" s="269"/>
      <c r="H24" s="269"/>
      <c r="I24" s="45">
        <v>19</v>
      </c>
      <c r="J24" s="73"/>
      <c r="K24" s="73"/>
    </row>
    <row r="25" spans="1:11" ht="30" customHeight="1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10" zoomScalePageLayoutView="0" workbookViewId="0" topLeftCell="A7">
      <selection activeCell="M16" sqref="M16"/>
    </sheetView>
  </sheetViews>
  <sheetFormatPr defaultColWidth="9.140625" defaultRowHeight="12.75"/>
  <cols>
    <col min="1" max="9" width="9.140625" style="117" customWidth="1"/>
    <col min="10" max="10" width="9.8515625" style="117" customWidth="1"/>
    <col min="11" max="16384" width="9.140625" style="117" customWidth="1"/>
  </cols>
  <sheetData>
    <row r="1" spans="1:10" ht="12.7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.75">
      <c r="A2" s="124" t="s">
        <v>302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2.75">
      <c r="A3" s="118" t="s">
        <v>303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2.75">
      <c r="A4" s="118" t="s">
        <v>304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8" t="s">
        <v>305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>
      <c r="A7" s="118"/>
      <c r="B7" s="118"/>
      <c r="C7" s="118"/>
      <c r="D7" s="118"/>
      <c r="E7" s="118"/>
      <c r="F7" s="118"/>
      <c r="G7" s="118"/>
      <c r="H7" s="118"/>
      <c r="I7" s="118"/>
      <c r="J7" s="118"/>
    </row>
    <row r="8" spans="1:10" ht="12.75">
      <c r="A8" s="119" t="s">
        <v>306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2.75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2.75">
      <c r="A10" s="119" t="s">
        <v>307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ht="12.75">
      <c r="A11" s="119"/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10" ht="12.75">
      <c r="A12" s="118" t="s">
        <v>324</v>
      </c>
      <c r="B12" s="118"/>
      <c r="C12" s="118"/>
      <c r="D12" s="118"/>
      <c r="E12" s="118"/>
      <c r="F12" s="118"/>
      <c r="G12" s="118"/>
      <c r="H12" s="118"/>
      <c r="I12" s="118"/>
      <c r="J12" s="118"/>
    </row>
    <row r="13" spans="1:10" ht="12.75">
      <c r="A13" s="132" t="s">
        <v>325</v>
      </c>
      <c r="B13" s="118"/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118" t="s">
        <v>321</v>
      </c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0" ht="12.75">
      <c r="A15" s="118" t="s">
        <v>322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ht="12.75">
      <c r="A16" s="132" t="s">
        <v>326</v>
      </c>
      <c r="B16" s="118"/>
      <c r="C16" s="118"/>
      <c r="D16" s="118"/>
      <c r="E16" s="118"/>
      <c r="F16" s="118"/>
      <c r="G16" s="118"/>
      <c r="H16" s="118"/>
      <c r="I16" s="118"/>
      <c r="J16" s="118"/>
    </row>
    <row r="17" spans="1:10" ht="12.75">
      <c r="A17" s="118" t="s">
        <v>323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2.75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12.75">
      <c r="A20" s="119" t="s">
        <v>308</v>
      </c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15">
      <c r="A21" s="118"/>
      <c r="B21" s="118"/>
      <c r="C21" s="118"/>
      <c r="D21" s="118"/>
      <c r="E21" s="118"/>
      <c r="F21" s="118"/>
      <c r="G21" s="118"/>
      <c r="H21" s="118"/>
      <c r="I21" s="120"/>
      <c r="J21" s="118"/>
    </row>
    <row r="22" ht="12.75">
      <c r="A22" s="122" t="s">
        <v>327</v>
      </c>
    </row>
    <row r="23" ht="12.75">
      <c r="A23" s="117" t="s">
        <v>312</v>
      </c>
    </row>
    <row r="27" ht="12.75">
      <c r="A27" s="121" t="s">
        <v>309</v>
      </c>
    </row>
    <row r="29" ht="12.75">
      <c r="A29" s="121" t="s">
        <v>310</v>
      </c>
    </row>
    <row r="31" spans="1:10" s="123" customFormat="1" ht="12.75">
      <c r="A31" s="122" t="s">
        <v>328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s="123" customFormat="1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s="123" customFormat="1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0" s="123" customFormat="1" ht="12.75">
      <c r="A34" s="121" t="s">
        <v>311</v>
      </c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s="123" customFormat="1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</row>
    <row r="36" ht="12.75">
      <c r="A36" s="122" t="s">
        <v>329</v>
      </c>
    </row>
    <row r="37" ht="12.75">
      <c r="A37" s="122"/>
    </row>
    <row r="39" ht="12.75">
      <c r="A39" s="121"/>
    </row>
    <row r="42" ht="12.75">
      <c r="A42" s="121"/>
    </row>
    <row r="44" ht="12.75">
      <c r="A44" s="122"/>
    </row>
    <row r="45" ht="12.75">
      <c r="A45" s="122"/>
    </row>
    <row r="46" ht="12.75">
      <c r="A46" s="122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2013-04-30T09:01:13Z</cp:lastPrinted>
  <dcterms:created xsi:type="dcterms:W3CDTF">2008-10-17T11:51:54Z</dcterms:created>
  <dcterms:modified xsi:type="dcterms:W3CDTF">2013-04-30T09:02:46Z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