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'Bilješke'!$A$1:$K$52</definedName>
    <definedName name="_xlnm.Print_Area" localSheetId="0">'OPĆI PODACI'!$B$1:$J$72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<sst xmlns="http://schemas.openxmlformats.org/spreadsheetml/2006/main" count="427" uniqueCount="370">
  <si>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</si>
  <si>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</si>
  <si>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</si>
  <si>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</si>
  <si>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</si>
  <si>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</si>
  <si>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</si>
  <si>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</si>
  <si>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</si>
  <si>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</si>
  <si>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</si>
  <si>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</si>
  <si>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</si>
  <si>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</si>
  <si>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</si>
  <si>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</si>
  <si>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</si>
  <si>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</si>
  <si>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</si>
  <si>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</si>
  <si>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</si>
  <si>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</si>
  <si>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</si>
  <si>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</si>
  <si>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</si>
  <si>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</si>
  <si>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</si>
  <si>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</si>
  <si>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</si>
  <si>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</si>
  <si>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</si>
  <si>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</si>
  <si>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</si>
  <si>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</si>
  <si>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</si>
  <si>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</si>
  <si>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</si>
  <si>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</si>
  <si>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</si>
  <si>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</si>
  <si>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</si>
  <si>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</si>
  <si>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</si>
  <si>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</si>
  <si>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</si>
  <si>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</si>
  <si>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</si>
  <si>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</si>
  <si>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</si>
  <si>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</si>
  <si>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</si>
  <si>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</si>
  <si>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</si>
  <si>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</si>
  <si>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</si>
  <si>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</si>
  <si>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</si>
  <si>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</si>
  <si>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</si>
  <si>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</si>
  <si>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</si>
  <si>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</si>
  <si>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</si>
  <si>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</si>
  <si>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</si>
  <si>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</si>
  <si>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</si>
  <si>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</si>
  <si>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</si>
  <si>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</si>
  <si>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</si>
  <si>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</si>
  <si>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</si>
  <si>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</si>
  <si>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</si>
  <si>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</si>
  <si>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</si>
  <si>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</si>
  <si>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</si>
  <si>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</si>
  <si>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</si>
  <si>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</si>
  <si>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</si>
  <si>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</si>
  <si>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</si>
  <si>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</si>
  <si>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</si>
  <si>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</si>
  <si>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</si>
  <si>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</si>
  <si>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</si>
  <si>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</si>
  <si>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</si>
  <si>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</si>
  <si>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</si>
  <si>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</si>
  <si>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</si>
  <si>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</si>
  <si>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</si>
  <si>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</si>
  <si>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</si>
  <si>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</si>
  <si>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</si>
  <si>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</si>
  <si>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</si>
  <si>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</si>
  <si>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</si>
  <si>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</si>
  <si>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</si>
  <si>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</si>
  <si>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</si>
  <si>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</si>
  <si>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</si>
  <si>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</si>
  <si>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</si>
  <si>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</si>
  <si>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</si>
  <si>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</si>
  <si>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</si>
  <si>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</si>
  <si>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</si>
  <si>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</si>
  <si>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</si>
  <si>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</si>
  <si>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</si>
  <si>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</si>
  <si>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</si>
  <si>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</si>
  <si>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</si>
  <si>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</si>
  <si>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</si>
  <si>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</si>
  <si>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</si>
  <si>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</si>
  <si>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</si>
  <si>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</si>
  <si>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</si>
  <si>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</si>
  <si>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</si>
  <si>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</si>
  <si>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</si>
  <si>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</si>
  <si>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</si>
  <si>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</si>
  <si>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</si>
  <si>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</si>
  <si>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</si>
  <si>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</si>
  <si>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</si>
  <si>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</si>
  <si>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</si>
  <si>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</si>
  <si>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</si>
  <si>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</si>
  <si>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</si>
  <si>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</si>
  <si>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</si>
  <si>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</si>
  <si>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</si>
  <si>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</si>
  <si>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</si>
  <si>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</si>
  <si>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</si>
  <si>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</si>
  <si>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</si>
  <si>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</si>
  <si>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</si>
  <si>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</si>
  <si>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</si>
  <si>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</si>
  <si>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</si>
  <si>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</si>
  <si>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</si>
  <si>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</si>
  <si>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</si>
  <si>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</si>
  <si>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</si>
  <si>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</si>
  <si>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</si>
  <si>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</si>
  <si>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</si>
  <si>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</si>
  <si>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</si>
  <si>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</si>
  <si>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</si>
  <si>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</si>
  <si>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</si>
  <si>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</si>
  <si>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</si>
  <si>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</si>
  <si>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</si>
  <si>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</si>
  <si>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</si>
  <si>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</si>
  <si>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</si>
  <si>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</si>
  <si>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</si>
  <si>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</si>
  <si>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</si>
  <si>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</si>
  <si>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</si>
  <si>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</si>
  <si>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</si>
  <si>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</si>
  <si>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</si>
  <si>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</si>
  <si>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</si>
  <si>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</si>
  <si>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</si>
  <si>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</si>
  <si>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</si>
  <si>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</si>
  <si>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</si>
  <si>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</si>
  <si>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</si>
  <si>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</si>
  <si>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</si>
  <si>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</si>
  <si>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</si>
  <si>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</si>
  <si>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</si>
  <si>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</si>
  <si>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</si>
  <si>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</si>
  <si>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</si>
  <si>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</si>
  <si>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</si>
  <si>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</si>
  <si>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</si>
  <si>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</si>
  <si>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</si>
  <si>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</si>
  <si>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</si>
  <si>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</si>
  <si>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</si>
  <si>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</si>
  <si>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</si>
  <si>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</si>
  <si>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</si>
  <si>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</si>
  <si>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</si>
  <si>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</si>
  <si>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</si>
  <si>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</si>
  <si>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</si>
  <si>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</si>
  <si>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</si>
  <si>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</si>
  <si>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</si>
  <si>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</si>
  <si>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</si>
  <si>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</si>
  <si>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</si>
  <si>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</si>
  <si>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</si>
  <si>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</si>
  <si>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</si>
  <si>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</si>
  <si>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</si>
  <si>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</si>
  <si>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</si>
  <si>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</si>
  <si>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</si>
  <si>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</si>
  <si>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</si>
  <si>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</si>
  <si>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</si>
  <si>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</si>
  <si>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</si>
  <si>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</si>
  <si>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</si>
  <si>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</si>
  <si>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</si>
  <si>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</si>
  <si>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</si>
  <si>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</si>
  <si>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</si>
  <si>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</si>
  <si>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</si>
  <si>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</si>
  <si>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</si>
  <si>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</si>
  <si>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</si>
  <si>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</si>
  <si>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</si>
  <si>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</si>
  <si>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</si>
  <si>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</si>
  <si>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</si>
  <si>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</si>
  <si>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</si>
  <si>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</si>
  <si>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</si>
  <si>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</si>
  <si>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</si>
  <si>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</si>
  <si>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</si>
  <si>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</si>
  <si>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</si>
  <si>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</si>
  <si>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</si>
  <si>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</si>
  <si>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</si>
  <si>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</si>
  <si>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</si>
  <si>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</si>
  <si>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</si>
  <si>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</si>
  <si>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</si>
  <si>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</si>
  <si>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</si>
  <si>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</si>
  <si>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</si>
  <si>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</si>
  <si>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</si>
  <si>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</si>
  <si>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</si>
  <si>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</si>
  <si>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</si>
  <si>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</si>
  <si>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</si>
  <si>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</si>
  <si>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</si>
  <si>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</si>
  <si>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</si>
  <si>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</si>
  <si>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</si>
  <si>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</si>
  <si>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</si>
  <si>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</si>
  <si>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</si>
  <si>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</si>
  <si>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OPI d.o.o.</t>
  </si>
  <si>
    <t>LUKA PRIJEVOZ d.o.o.</t>
  </si>
  <si>
    <t>STANOVI d.o.o.</t>
  </si>
  <si>
    <t>ŠKRLJEVO</t>
  </si>
  <si>
    <t>03342964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</si>
  <si>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</si>
  <si>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</si>
  <si>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</si>
  <si>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</si>
  <si>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</si>
  <si>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</si>
  <si>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</si>
  <si>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</si>
  <si>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Bilješke uz konsolidirane financijske izvještaje LUKE RIJEKA d.d.</t>
  </si>
  <si>
    <t xml:space="preserve">               </t>
  </si>
  <si>
    <t xml:space="preserve">              U nastavku slijede bilješke koje sadrže objašnjenja značajnijih promjena u pojedinim stavkama </t>
  </si>
  <si>
    <t xml:space="preserve">  bilance i računa dobiti i gubitka.</t>
  </si>
  <si>
    <t xml:space="preserve">  BILANCA</t>
  </si>
  <si>
    <t xml:space="preserve">  Aktiva</t>
  </si>
  <si>
    <t xml:space="preserve">  Pasiva</t>
  </si>
  <si>
    <t xml:space="preserve">  RAČUN DOBITI I GUBITKA</t>
  </si>
  <si>
    <t xml:space="preserve">  Poslovni prihodi</t>
  </si>
  <si>
    <t xml:space="preserve">  Poslovni rashodi</t>
  </si>
  <si>
    <t xml:space="preserve">                    </t>
  </si>
  <si>
    <t>1.01.2013.</t>
  </si>
  <si>
    <t>31.03.2013.</t>
  </si>
  <si>
    <t>stanje na dan 31.03.2013.</t>
  </si>
  <si>
    <t>u razdoblju 1.01.2013. do 31.03.2013.</t>
  </si>
  <si>
    <t xml:space="preserve">  AOP 010 - Dugotrajna materijalna imovina povećana je ulaganjem u obalne dizalice Liebherr i ulaganjem</t>
  </si>
  <si>
    <t xml:space="preserve">                   u skladišni kompleks na Škrljevu.</t>
  </si>
  <si>
    <t xml:space="preserve">  AOP 029 - Dugotrajna potraživanja smanjena su zbog otplate dugoročnih kredita za stanove prema</t>
  </si>
  <si>
    <t xml:space="preserve">                  Zakonu o prodaji stanova na kojima postoji stanarsko pravo.</t>
  </si>
  <si>
    <t xml:space="preserve">  AOP 083 - Povećanje dugoročnih obveza za preuzeti kredit za kupnju obalnih dizalica Liebherr.</t>
  </si>
  <si>
    <t xml:space="preserve">  AOP 093 - Smanjenje kratkoročnih obveza zbog plaćanja dobavljačima i otplate kreditnih obveza po dospijeću.</t>
  </si>
  <si>
    <t xml:space="preserve">  AOP 111 - Od ukupnog poslovnog prihoda, 54% ostvareno je na stranom tržištu.</t>
  </si>
  <si>
    <t xml:space="preserve">  AOP 114 - Od ukupnih poslovnih rashoda, 47% su troškovi plaća i ostalih materijalnih prava zaposlenika.</t>
  </si>
  <si>
    <t xml:space="preserve">  AOP 043 - Kratkotrajna potraživanja su smanjena naplatom dospjelih potraživanja od kupaca.</t>
  </si>
  <si>
    <t xml:space="preserve">  AOP 050 - Kratkotrajna financijska imovina smanjena je povlačenjem sredstava iz depozita za investicije.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</si>
</sst>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30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3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9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zoomScaleSheetLayoutView="110" workbookViewId="0" topLeftCell="A39">
      <selection activeCell="B71" sqref="B71:J71"/>
    </sheetView>
  </sheetViews>
  <sheetFormatPr defaultColWidth="9.140625" defaultRowHeight="12.75"/>
  <cols>
    <col min="1" max="1" width="9.8515625" style="11" customWidth="1"/>
    <col min="2" max="2" width="9.140625" style="11" customWidth="1"/>
    <col min="3" max="3" width="13.00390625" style="11" customWidth="1"/>
    <col min="4" max="7" width="9.140625" style="11" customWidth="1"/>
    <col min="8" max="8" width="15.140625" style="11" customWidth="1"/>
    <col min="9" max="9" width="18.00390625" style="11" customWidth="1"/>
    <col min="10" max="10" width="11.8515625" style="11" customWidth="1"/>
    <col min="11" max="16384" width="9.140625" style="11" customWidth="1"/>
  </cols>
  <sheetData>
    <row r="1" spans="2:10" ht="12.75">
      <c r="B1" s="142"/>
      <c r="C1" s="142"/>
      <c r="D1" s="142"/>
      <c r="E1" s="142"/>
      <c r="F1" s="142"/>
      <c r="G1" s="142"/>
      <c r="H1" s="142"/>
      <c r="I1" s="142"/>
      <c r="J1" s="142"/>
    </row>
    <row r="2" spans="2:10" ht="12.75">
      <c r="B2" s="139"/>
      <c r="C2" s="140"/>
      <c r="D2" s="140"/>
      <c r="E2" s="140"/>
      <c r="F2" s="140"/>
      <c r="G2" s="140"/>
      <c r="H2" s="140"/>
      <c r="I2" s="140"/>
      <c r="J2" s="141"/>
    </row>
    <row r="3" spans="2:13" ht="15.75">
      <c r="B3" s="160" t="s">
        <v>248</v>
      </c>
      <c r="C3" s="161"/>
      <c r="D3" s="161"/>
      <c r="E3" s="33"/>
      <c r="F3" s="33"/>
      <c r="G3" s="33"/>
      <c r="H3" s="33"/>
      <c r="I3" s="33"/>
      <c r="J3" s="143"/>
      <c r="K3" s="10"/>
      <c r="L3" s="10"/>
      <c r="M3" s="10"/>
    </row>
    <row r="4" spans="2:13" ht="12.75">
      <c r="B4" s="198" t="s">
        <v>249</v>
      </c>
      <c r="C4" s="199"/>
      <c r="D4" s="199"/>
      <c r="E4" s="200"/>
      <c r="F4" s="111" t="s">
        <v>356</v>
      </c>
      <c r="G4" s="12"/>
      <c r="H4" s="13" t="s">
        <v>250</v>
      </c>
      <c r="I4" s="111" t="s">
        <v>357</v>
      </c>
      <c r="J4" s="82"/>
      <c r="K4" s="10"/>
      <c r="L4" s="10"/>
      <c r="M4" s="10"/>
    </row>
    <row r="5" spans="2:13" ht="12.75">
      <c r="B5" s="83"/>
      <c r="C5" s="14"/>
      <c r="D5" s="14"/>
      <c r="E5" s="14"/>
      <c r="F5" s="15"/>
      <c r="G5" s="15"/>
      <c r="H5" s="14"/>
      <c r="I5" s="14"/>
      <c r="J5" s="84"/>
      <c r="K5" s="10"/>
      <c r="L5" s="10"/>
      <c r="M5" s="10"/>
    </row>
    <row r="6" spans="2:13" ht="15">
      <c r="B6" s="201" t="s">
        <v>315</v>
      </c>
      <c r="C6" s="202"/>
      <c r="D6" s="202"/>
      <c r="E6" s="202"/>
      <c r="F6" s="202"/>
      <c r="G6" s="202"/>
      <c r="H6" s="202"/>
      <c r="I6" s="202"/>
      <c r="J6" s="203"/>
      <c r="K6" s="10"/>
      <c r="L6" s="10"/>
      <c r="M6" s="10"/>
    </row>
    <row r="7" spans="2:13" ht="12.75">
      <c r="B7" s="85"/>
      <c r="C7" s="16"/>
      <c r="D7" s="16"/>
      <c r="E7" s="16"/>
      <c r="F7" s="17"/>
      <c r="G7" s="86"/>
      <c r="H7" s="18"/>
      <c r="I7" s="19"/>
      <c r="J7" s="87"/>
      <c r="K7" s="10"/>
      <c r="L7" s="10"/>
      <c r="M7" s="10"/>
    </row>
    <row r="8" spans="2:13" ht="12.75">
      <c r="B8" s="151" t="s">
        <v>251</v>
      </c>
      <c r="C8" s="152"/>
      <c r="D8" s="166" t="s">
        <v>321</v>
      </c>
      <c r="E8" s="167"/>
      <c r="F8" s="29"/>
      <c r="G8" s="29"/>
      <c r="H8" s="29"/>
      <c r="I8" s="29"/>
      <c r="J8" s="88"/>
      <c r="K8" s="10"/>
      <c r="L8" s="10"/>
      <c r="M8" s="10"/>
    </row>
    <row r="9" spans="2:13" ht="12.75">
      <c r="B9" s="89"/>
      <c r="C9" s="22"/>
      <c r="D9" s="16"/>
      <c r="E9" s="16"/>
      <c r="F9" s="29"/>
      <c r="G9" s="29"/>
      <c r="H9" s="29"/>
      <c r="I9" s="29"/>
      <c r="J9" s="88"/>
      <c r="K9" s="10"/>
      <c r="L9" s="10"/>
      <c r="M9" s="10"/>
    </row>
    <row r="10" spans="2:13" ht="12.75">
      <c r="B10" s="204" t="s">
        <v>252</v>
      </c>
      <c r="C10" s="205"/>
      <c r="D10" s="166" t="s">
        <v>322</v>
      </c>
      <c r="E10" s="167"/>
      <c r="F10" s="29"/>
      <c r="G10" s="29"/>
      <c r="H10" s="29"/>
      <c r="I10" s="29"/>
      <c r="J10" s="90"/>
      <c r="K10" s="10"/>
      <c r="L10" s="10"/>
      <c r="M10" s="10"/>
    </row>
    <row r="11" spans="2:13" ht="12.75">
      <c r="B11" s="91"/>
      <c r="C11" s="47"/>
      <c r="D11" s="20"/>
      <c r="E11" s="26"/>
      <c r="F11" s="16"/>
      <c r="G11" s="16"/>
      <c r="H11" s="16"/>
      <c r="I11" s="16"/>
      <c r="J11" s="90"/>
      <c r="K11" s="10"/>
      <c r="L11" s="10"/>
      <c r="M11" s="10"/>
    </row>
    <row r="12" spans="2:13" ht="12.75">
      <c r="B12" s="146" t="s">
        <v>253</v>
      </c>
      <c r="C12" s="196"/>
      <c r="D12" s="166" t="s">
        <v>323</v>
      </c>
      <c r="E12" s="167"/>
      <c r="F12" s="16"/>
      <c r="G12" s="16"/>
      <c r="H12" s="16"/>
      <c r="I12" s="16"/>
      <c r="J12" s="90"/>
      <c r="K12" s="10"/>
      <c r="L12" s="10"/>
      <c r="M12" s="10"/>
    </row>
    <row r="13" spans="2:13" ht="12.75">
      <c r="B13" s="197"/>
      <c r="C13" s="196"/>
      <c r="D13" s="16"/>
      <c r="E13" s="16"/>
      <c r="F13" s="16"/>
      <c r="G13" s="16"/>
      <c r="H13" s="16"/>
      <c r="I13" s="16"/>
      <c r="J13" s="90"/>
      <c r="K13" s="10"/>
      <c r="L13" s="10"/>
      <c r="M13" s="10"/>
    </row>
    <row r="14" spans="2:13" ht="12.75">
      <c r="B14" s="151" t="s">
        <v>254</v>
      </c>
      <c r="C14" s="152"/>
      <c r="D14" s="168" t="s">
        <v>324</v>
      </c>
      <c r="E14" s="193"/>
      <c r="F14" s="193"/>
      <c r="G14" s="193"/>
      <c r="H14" s="193"/>
      <c r="I14" s="193"/>
      <c r="J14" s="154"/>
      <c r="K14" s="10"/>
      <c r="L14" s="10"/>
      <c r="M14" s="10"/>
    </row>
    <row r="15" spans="2:13" ht="12.75">
      <c r="B15" s="89"/>
      <c r="C15" s="22"/>
      <c r="D15" s="21"/>
      <c r="E15" s="16"/>
      <c r="F15" s="16"/>
      <c r="G15" s="16"/>
      <c r="H15" s="16"/>
      <c r="I15" s="16"/>
      <c r="J15" s="90"/>
      <c r="K15" s="10"/>
      <c r="L15" s="10"/>
      <c r="M15" s="10"/>
    </row>
    <row r="16" spans="2:13" ht="12.75">
      <c r="B16" s="151" t="s">
        <v>255</v>
      </c>
      <c r="C16" s="152"/>
      <c r="D16" s="194">
        <v>51000</v>
      </c>
      <c r="E16" s="195"/>
      <c r="F16" s="16"/>
      <c r="G16" s="168" t="s">
        <v>325</v>
      </c>
      <c r="H16" s="193"/>
      <c r="I16" s="193"/>
      <c r="J16" s="154"/>
      <c r="K16" s="10"/>
      <c r="L16" s="10"/>
      <c r="M16" s="10"/>
    </row>
    <row r="17" spans="2:13" ht="12.75">
      <c r="B17" s="89"/>
      <c r="C17" s="22"/>
      <c r="D17" s="16"/>
      <c r="E17" s="16"/>
      <c r="F17" s="16"/>
      <c r="G17" s="16"/>
      <c r="H17" s="16"/>
      <c r="I17" s="16"/>
      <c r="J17" s="90"/>
      <c r="K17" s="10"/>
      <c r="L17" s="10"/>
      <c r="M17" s="10"/>
    </row>
    <row r="18" spans="2:13" ht="12.75">
      <c r="B18" s="151" t="s">
        <v>256</v>
      </c>
      <c r="C18" s="152"/>
      <c r="D18" s="168" t="s">
        <v>326</v>
      </c>
      <c r="E18" s="193"/>
      <c r="F18" s="193"/>
      <c r="G18" s="193"/>
      <c r="H18" s="193"/>
      <c r="I18" s="193"/>
      <c r="J18" s="154"/>
      <c r="K18" s="10"/>
      <c r="L18" s="10"/>
      <c r="M18" s="10"/>
    </row>
    <row r="19" spans="2:13" ht="12.75">
      <c r="B19" s="89"/>
      <c r="C19" s="22"/>
      <c r="D19" s="16"/>
      <c r="E19" s="16"/>
      <c r="F19" s="16"/>
      <c r="G19" s="16"/>
      <c r="H19" s="16"/>
      <c r="I19" s="16"/>
      <c r="J19" s="90"/>
      <c r="K19" s="10"/>
      <c r="L19" s="10"/>
      <c r="M19" s="10"/>
    </row>
    <row r="20" spans="2:13" ht="12.75">
      <c r="B20" s="151" t="s">
        <v>257</v>
      </c>
      <c r="C20" s="152"/>
      <c r="D20" s="189" t="s">
        <v>327</v>
      </c>
      <c r="E20" s="190"/>
      <c r="F20" s="190"/>
      <c r="G20" s="190"/>
      <c r="H20" s="190"/>
      <c r="I20" s="190"/>
      <c r="J20" s="191"/>
      <c r="K20" s="10"/>
      <c r="L20" s="10"/>
      <c r="M20" s="10"/>
    </row>
    <row r="21" spans="2:13" ht="12.75">
      <c r="B21" s="89"/>
      <c r="C21" s="22"/>
      <c r="D21" s="21"/>
      <c r="E21" s="16"/>
      <c r="F21" s="16"/>
      <c r="G21" s="16"/>
      <c r="H21" s="16"/>
      <c r="I21" s="16"/>
      <c r="J21" s="90"/>
      <c r="K21" s="10"/>
      <c r="L21" s="10"/>
      <c r="M21" s="10"/>
    </row>
    <row r="22" spans="2:13" ht="12.75">
      <c r="B22" s="151" t="s">
        <v>258</v>
      </c>
      <c r="C22" s="152"/>
      <c r="D22" s="189" t="s">
        <v>328</v>
      </c>
      <c r="E22" s="190"/>
      <c r="F22" s="190"/>
      <c r="G22" s="190"/>
      <c r="H22" s="190"/>
      <c r="I22" s="190"/>
      <c r="J22" s="191"/>
      <c r="K22" s="10"/>
      <c r="L22" s="10"/>
      <c r="M22" s="10"/>
    </row>
    <row r="23" spans="2:13" ht="12.75">
      <c r="B23" s="89"/>
      <c r="C23" s="22"/>
      <c r="D23" s="21"/>
      <c r="E23" s="16"/>
      <c r="F23" s="16"/>
      <c r="G23" s="16"/>
      <c r="H23" s="16"/>
      <c r="I23" s="16"/>
      <c r="J23" s="90"/>
      <c r="K23" s="10"/>
      <c r="L23" s="10"/>
      <c r="M23" s="10"/>
    </row>
    <row r="24" spans="2:13" ht="12.75">
      <c r="B24" s="151" t="s">
        <v>259</v>
      </c>
      <c r="C24" s="152"/>
      <c r="D24" s="112">
        <v>373</v>
      </c>
      <c r="E24" s="168" t="s">
        <v>325</v>
      </c>
      <c r="F24" s="179"/>
      <c r="G24" s="180"/>
      <c r="H24" s="151"/>
      <c r="I24" s="192"/>
      <c r="J24" s="92"/>
      <c r="K24" s="10"/>
      <c r="L24" s="10"/>
      <c r="M24" s="10"/>
    </row>
    <row r="25" spans="2:13" ht="12.75">
      <c r="B25" s="89"/>
      <c r="C25" s="22"/>
      <c r="D25" s="16"/>
      <c r="E25" s="24"/>
      <c r="F25" s="24"/>
      <c r="G25" s="24"/>
      <c r="H25" s="24"/>
      <c r="I25" s="16"/>
      <c r="J25" s="90"/>
      <c r="K25" s="10"/>
      <c r="L25" s="10"/>
      <c r="M25" s="10"/>
    </row>
    <row r="26" spans="2:13" ht="12.75">
      <c r="B26" s="151" t="s">
        <v>260</v>
      </c>
      <c r="C26" s="152"/>
      <c r="D26" s="112">
        <v>8</v>
      </c>
      <c r="E26" s="168" t="s">
        <v>329</v>
      </c>
      <c r="F26" s="179"/>
      <c r="G26" s="179"/>
      <c r="H26" s="180"/>
      <c r="I26" s="48" t="s">
        <v>261</v>
      </c>
      <c r="J26" s="133">
        <v>744</v>
      </c>
      <c r="K26" s="10"/>
      <c r="L26" s="10"/>
      <c r="M26" s="10"/>
    </row>
    <row r="27" spans="2:13" ht="12.75">
      <c r="B27" s="89"/>
      <c r="C27" s="22"/>
      <c r="D27" s="16"/>
      <c r="E27" s="24"/>
      <c r="F27" s="24"/>
      <c r="G27" s="24"/>
      <c r="H27" s="22"/>
      <c r="I27" s="22" t="s">
        <v>316</v>
      </c>
      <c r="J27" s="93"/>
      <c r="K27" s="10"/>
      <c r="L27" s="10"/>
      <c r="M27" s="10"/>
    </row>
    <row r="28" spans="2:13" ht="12.75">
      <c r="B28" s="151" t="s">
        <v>262</v>
      </c>
      <c r="C28" s="152"/>
      <c r="D28" s="113" t="s">
        <v>330</v>
      </c>
      <c r="E28" s="25"/>
      <c r="F28" s="33"/>
      <c r="G28" s="24"/>
      <c r="H28" s="181" t="s">
        <v>263</v>
      </c>
      <c r="I28" s="152"/>
      <c r="J28" s="114" t="s">
        <v>331</v>
      </c>
      <c r="K28" s="10"/>
      <c r="L28" s="10"/>
      <c r="M28" s="10"/>
    </row>
    <row r="29" spans="2:13" ht="12.75">
      <c r="B29" s="89"/>
      <c r="C29" s="22"/>
      <c r="D29" s="16"/>
      <c r="E29" s="24"/>
      <c r="F29" s="24"/>
      <c r="G29" s="24"/>
      <c r="H29" s="24"/>
      <c r="I29" s="16"/>
      <c r="J29" s="94"/>
      <c r="K29" s="10"/>
      <c r="L29" s="10"/>
      <c r="M29" s="10"/>
    </row>
    <row r="30" spans="2:13" ht="12.75">
      <c r="B30" s="182" t="s">
        <v>264</v>
      </c>
      <c r="C30" s="183"/>
      <c r="D30" s="184"/>
      <c r="E30" s="184"/>
      <c r="F30" s="185" t="s">
        <v>265</v>
      </c>
      <c r="G30" s="186"/>
      <c r="H30" s="186"/>
      <c r="I30" s="187" t="s">
        <v>266</v>
      </c>
      <c r="J30" s="188"/>
      <c r="K30" s="10"/>
      <c r="L30" s="10"/>
      <c r="M30" s="10"/>
    </row>
    <row r="31" spans="2:13" ht="12.75">
      <c r="B31" s="95"/>
      <c r="C31" s="33"/>
      <c r="D31" s="33"/>
      <c r="E31" s="26"/>
      <c r="F31" s="16"/>
      <c r="G31" s="16"/>
      <c r="H31" s="16"/>
      <c r="I31" s="27"/>
      <c r="J31" s="94"/>
      <c r="K31" s="10"/>
      <c r="L31" s="10"/>
      <c r="M31" s="10"/>
    </row>
    <row r="32" spans="2:13" ht="12.75">
      <c r="B32" s="176" t="s">
        <v>332</v>
      </c>
      <c r="C32" s="169"/>
      <c r="D32" s="169"/>
      <c r="E32" s="170"/>
      <c r="F32" s="176" t="s">
        <v>325</v>
      </c>
      <c r="G32" s="169"/>
      <c r="H32" s="169"/>
      <c r="I32" s="166" t="s">
        <v>336</v>
      </c>
      <c r="J32" s="167"/>
      <c r="K32" s="10"/>
      <c r="L32" s="10"/>
      <c r="M32" s="10"/>
    </row>
    <row r="33" spans="2:13" ht="12.75">
      <c r="B33" s="89"/>
      <c r="C33" s="22"/>
      <c r="D33" s="21"/>
      <c r="E33" s="177"/>
      <c r="F33" s="177"/>
      <c r="G33" s="177"/>
      <c r="H33" s="178"/>
      <c r="I33" s="16"/>
      <c r="J33" s="96"/>
      <c r="K33" s="10"/>
      <c r="L33" s="10"/>
      <c r="M33" s="10"/>
    </row>
    <row r="34" spans="2:13" ht="12.75">
      <c r="B34" s="176" t="s">
        <v>333</v>
      </c>
      <c r="C34" s="169"/>
      <c r="D34" s="169"/>
      <c r="E34" s="170"/>
      <c r="F34" s="176" t="s">
        <v>335</v>
      </c>
      <c r="G34" s="169"/>
      <c r="H34" s="169"/>
      <c r="I34" s="166" t="s">
        <v>337</v>
      </c>
      <c r="J34" s="167"/>
      <c r="K34" s="10"/>
      <c r="L34" s="10"/>
      <c r="M34" s="10"/>
    </row>
    <row r="35" spans="2:13" ht="12.75">
      <c r="B35" s="89"/>
      <c r="C35" s="22"/>
      <c r="D35" s="21"/>
      <c r="E35" s="28"/>
      <c r="F35" s="28"/>
      <c r="G35" s="28"/>
      <c r="H35" s="29"/>
      <c r="I35" s="16"/>
      <c r="J35" s="97"/>
      <c r="K35" s="10"/>
      <c r="L35" s="10"/>
      <c r="M35" s="10"/>
    </row>
    <row r="36" spans="2:13" ht="12.75">
      <c r="B36" s="176" t="s">
        <v>334</v>
      </c>
      <c r="C36" s="169"/>
      <c r="D36" s="169"/>
      <c r="E36" s="170"/>
      <c r="F36" s="176" t="s">
        <v>325</v>
      </c>
      <c r="G36" s="169"/>
      <c r="H36" s="169"/>
      <c r="I36" s="166" t="s">
        <v>338</v>
      </c>
      <c r="J36" s="167"/>
      <c r="K36" s="10"/>
      <c r="L36" s="10"/>
      <c r="M36" s="10"/>
    </row>
    <row r="37" spans="2:13" ht="12.75">
      <c r="B37" s="89"/>
      <c r="C37" s="22"/>
      <c r="D37" s="21"/>
      <c r="E37" s="28"/>
      <c r="F37" s="28"/>
      <c r="G37" s="28"/>
      <c r="H37" s="29"/>
      <c r="I37" s="16"/>
      <c r="J37" s="97"/>
      <c r="K37" s="10"/>
      <c r="L37" s="10"/>
      <c r="M37" s="10"/>
    </row>
    <row r="38" spans="2:13" ht="12.75">
      <c r="B38" s="176"/>
      <c r="C38" s="169"/>
      <c r="D38" s="169"/>
      <c r="E38" s="170"/>
      <c r="F38" s="176"/>
      <c r="G38" s="169"/>
      <c r="H38" s="169"/>
      <c r="I38" s="166"/>
      <c r="J38" s="167"/>
      <c r="K38" s="10"/>
      <c r="L38" s="10"/>
      <c r="M38" s="10"/>
    </row>
    <row r="39" spans="2:13" ht="12.75">
      <c r="B39" s="98"/>
      <c r="C39" s="30"/>
      <c r="D39" s="171"/>
      <c r="E39" s="172"/>
      <c r="F39" s="16"/>
      <c r="G39" s="171"/>
      <c r="H39" s="172"/>
      <c r="I39" s="16"/>
      <c r="J39" s="90"/>
      <c r="K39" s="10"/>
      <c r="L39" s="10"/>
      <c r="M39" s="10"/>
    </row>
    <row r="40" spans="2:13" ht="12.75">
      <c r="B40" s="176"/>
      <c r="C40" s="169"/>
      <c r="D40" s="169"/>
      <c r="E40" s="170"/>
      <c r="F40" s="176"/>
      <c r="G40" s="169"/>
      <c r="H40" s="169"/>
      <c r="I40" s="166"/>
      <c r="J40" s="167"/>
      <c r="K40" s="10"/>
      <c r="L40" s="10"/>
      <c r="M40" s="10"/>
    </row>
    <row r="41" spans="2:13" ht="12.75">
      <c r="B41" s="98"/>
      <c r="C41" s="30"/>
      <c r="D41" s="31"/>
      <c r="E41" s="32"/>
      <c r="F41" s="16"/>
      <c r="G41" s="31"/>
      <c r="H41" s="32"/>
      <c r="I41" s="16"/>
      <c r="J41" s="90"/>
      <c r="K41" s="10"/>
      <c r="L41" s="10"/>
      <c r="M41" s="10"/>
    </row>
    <row r="42" spans="2:13" ht="12.75">
      <c r="B42" s="176"/>
      <c r="C42" s="169"/>
      <c r="D42" s="169"/>
      <c r="E42" s="170"/>
      <c r="F42" s="176"/>
      <c r="G42" s="169"/>
      <c r="H42" s="169"/>
      <c r="I42" s="166"/>
      <c r="J42" s="167"/>
      <c r="K42" s="10"/>
      <c r="L42" s="10"/>
      <c r="M42" s="10"/>
    </row>
    <row r="43" spans="2:13" ht="12.75">
      <c r="B43" s="115"/>
      <c r="C43" s="33"/>
      <c r="D43" s="33"/>
      <c r="E43" s="33"/>
      <c r="F43" s="23"/>
      <c r="G43" s="116"/>
      <c r="H43" s="116"/>
      <c r="I43" s="117"/>
      <c r="J43" s="99"/>
      <c r="K43" s="10"/>
      <c r="L43" s="10"/>
      <c r="M43" s="10"/>
    </row>
    <row r="44" spans="2:13" ht="12.75">
      <c r="B44" s="98"/>
      <c r="C44" s="30"/>
      <c r="D44" s="31"/>
      <c r="E44" s="32"/>
      <c r="F44" s="16"/>
      <c r="G44" s="31"/>
      <c r="H44" s="32"/>
      <c r="I44" s="16"/>
      <c r="J44" s="90"/>
      <c r="K44" s="10"/>
      <c r="L44" s="10"/>
      <c r="M44" s="10"/>
    </row>
    <row r="45" spans="2:13" ht="12.75">
      <c r="B45" s="100"/>
      <c r="C45" s="34"/>
      <c r="D45" s="34"/>
      <c r="E45" s="20"/>
      <c r="F45" s="20"/>
      <c r="G45" s="34"/>
      <c r="H45" s="20"/>
      <c r="I45" s="20"/>
      <c r="J45" s="101"/>
      <c r="K45" s="10"/>
      <c r="L45" s="10"/>
      <c r="M45" s="10"/>
    </row>
    <row r="46" spans="2:13" ht="12.75">
      <c r="B46" s="146" t="s">
        <v>267</v>
      </c>
      <c r="C46" s="147"/>
      <c r="D46" s="166"/>
      <c r="E46" s="167"/>
      <c r="F46" s="26"/>
      <c r="G46" s="168"/>
      <c r="H46" s="169"/>
      <c r="I46" s="169"/>
      <c r="J46" s="170"/>
      <c r="K46" s="10"/>
      <c r="L46" s="10"/>
      <c r="M46" s="10"/>
    </row>
    <row r="47" spans="2:13" ht="12.75">
      <c r="B47" s="98"/>
      <c r="C47" s="30"/>
      <c r="D47" s="171"/>
      <c r="E47" s="172"/>
      <c r="F47" s="16"/>
      <c r="G47" s="171"/>
      <c r="H47" s="173"/>
      <c r="I47" s="35"/>
      <c r="J47" s="102"/>
      <c r="K47" s="10"/>
      <c r="L47" s="10"/>
      <c r="M47" s="10"/>
    </row>
    <row r="48" spans="2:13" ht="12.75">
      <c r="B48" s="146" t="s">
        <v>268</v>
      </c>
      <c r="C48" s="147"/>
      <c r="D48" s="168" t="s">
        <v>339</v>
      </c>
      <c r="E48" s="174"/>
      <c r="F48" s="174"/>
      <c r="G48" s="174"/>
      <c r="H48" s="174"/>
      <c r="I48" s="174"/>
      <c r="J48" s="175"/>
      <c r="K48" s="10"/>
      <c r="L48" s="10"/>
      <c r="M48" s="10"/>
    </row>
    <row r="49" spans="2:13" ht="12.75">
      <c r="B49" s="89"/>
      <c r="C49" s="22"/>
      <c r="D49" s="21" t="s">
        <v>269</v>
      </c>
      <c r="E49" s="16"/>
      <c r="F49" s="16"/>
      <c r="G49" s="16"/>
      <c r="H49" s="16"/>
      <c r="I49" s="16"/>
      <c r="J49" s="90"/>
      <c r="K49" s="10"/>
      <c r="L49" s="10"/>
      <c r="M49" s="10"/>
    </row>
    <row r="50" spans="2:13" ht="12.75">
      <c r="B50" s="146" t="s">
        <v>270</v>
      </c>
      <c r="C50" s="147"/>
      <c r="D50" s="153" t="s">
        <v>340</v>
      </c>
      <c r="E50" s="149"/>
      <c r="F50" s="150"/>
      <c r="G50" s="16"/>
      <c r="H50" s="48" t="s">
        <v>271</v>
      </c>
      <c r="I50" s="153" t="s">
        <v>341</v>
      </c>
      <c r="J50" s="150"/>
      <c r="K50" s="10"/>
      <c r="L50" s="10"/>
      <c r="M50" s="10"/>
    </row>
    <row r="51" spans="2:13" ht="12.75">
      <c r="B51" s="89"/>
      <c r="C51" s="22"/>
      <c r="D51" s="21"/>
      <c r="E51" s="16"/>
      <c r="F51" s="16"/>
      <c r="G51" s="16"/>
      <c r="H51" s="16"/>
      <c r="I51" s="16"/>
      <c r="J51" s="90"/>
      <c r="K51" s="10"/>
      <c r="L51" s="10"/>
      <c r="M51" s="10"/>
    </row>
    <row r="52" spans="2:13" ht="12.75">
      <c r="B52" s="146" t="s">
        <v>257</v>
      </c>
      <c r="C52" s="147"/>
      <c r="D52" s="148" t="s">
        <v>342</v>
      </c>
      <c r="E52" s="149"/>
      <c r="F52" s="149"/>
      <c r="G52" s="149"/>
      <c r="H52" s="149"/>
      <c r="I52" s="149"/>
      <c r="J52" s="150"/>
      <c r="K52" s="10"/>
      <c r="L52" s="10"/>
      <c r="M52" s="10"/>
    </row>
    <row r="53" spans="2:13" ht="12.75">
      <c r="B53" s="89"/>
      <c r="C53" s="22"/>
      <c r="D53" s="16"/>
      <c r="E53" s="16"/>
      <c r="F53" s="16"/>
      <c r="G53" s="16"/>
      <c r="H53" s="16"/>
      <c r="I53" s="16"/>
      <c r="J53" s="90"/>
      <c r="K53" s="10"/>
      <c r="L53" s="10"/>
      <c r="M53" s="10"/>
    </row>
    <row r="54" spans="2:13" ht="12.75">
      <c r="B54" s="151" t="s">
        <v>272</v>
      </c>
      <c r="C54" s="152"/>
      <c r="D54" s="153" t="s">
        <v>343</v>
      </c>
      <c r="E54" s="149"/>
      <c r="F54" s="149"/>
      <c r="G54" s="149"/>
      <c r="H54" s="149"/>
      <c r="I54" s="149"/>
      <c r="J54" s="154"/>
      <c r="K54" s="10"/>
      <c r="L54" s="10"/>
      <c r="M54" s="10"/>
    </row>
    <row r="55" spans="2:13" ht="13.5" customHeight="1">
      <c r="B55" s="103"/>
      <c r="C55" s="20"/>
      <c r="D55" s="162" t="s">
        <v>273</v>
      </c>
      <c r="E55" s="162"/>
      <c r="F55" s="162"/>
      <c r="G55" s="162"/>
      <c r="H55" s="162"/>
      <c r="I55" s="162"/>
      <c r="J55" s="104"/>
      <c r="K55" s="10"/>
      <c r="L55" s="10"/>
      <c r="M55" s="10"/>
    </row>
    <row r="56" spans="2:13" ht="13.5" customHeight="1">
      <c r="B56" s="103"/>
      <c r="C56" s="20"/>
      <c r="D56" s="36"/>
      <c r="E56" s="36"/>
      <c r="F56" s="36"/>
      <c r="G56" s="36"/>
      <c r="H56" s="36"/>
      <c r="I56" s="36"/>
      <c r="J56" s="104"/>
      <c r="K56" s="10"/>
      <c r="L56" s="10"/>
      <c r="M56" s="10"/>
    </row>
    <row r="57" spans="2:13" ht="13.5" customHeight="1">
      <c r="B57" s="103"/>
      <c r="C57" s="20"/>
      <c r="D57" s="36"/>
      <c r="E57" s="36"/>
      <c r="F57" s="36"/>
      <c r="G57" s="36"/>
      <c r="H57" s="36"/>
      <c r="I57" s="36"/>
      <c r="J57" s="104"/>
      <c r="K57" s="10"/>
      <c r="L57" s="10"/>
      <c r="M57" s="10"/>
    </row>
    <row r="58" spans="2:13" ht="12.75">
      <c r="B58" s="103"/>
      <c r="C58" s="20"/>
      <c r="D58" s="36"/>
      <c r="E58" s="36"/>
      <c r="F58" s="36"/>
      <c r="G58" s="36"/>
      <c r="H58" s="36"/>
      <c r="I58" s="36"/>
      <c r="J58" s="104"/>
      <c r="K58" s="10"/>
      <c r="L58" s="10"/>
      <c r="M58" s="10"/>
    </row>
    <row r="59" spans="2:13" ht="12.75">
      <c r="B59" s="103"/>
      <c r="C59" s="155" t="s">
        <v>274</v>
      </c>
      <c r="D59" s="156"/>
      <c r="E59" s="156"/>
      <c r="F59" s="156"/>
      <c r="G59" s="46"/>
      <c r="H59" s="46"/>
      <c r="I59" s="46"/>
      <c r="J59" s="105"/>
      <c r="K59" s="10"/>
      <c r="L59" s="10"/>
      <c r="M59" s="10"/>
    </row>
    <row r="60" spans="2:13" ht="12.75">
      <c r="B60" s="103"/>
      <c r="C60" s="157" t="s">
        <v>305</v>
      </c>
      <c r="D60" s="158"/>
      <c r="E60" s="158"/>
      <c r="F60" s="158"/>
      <c r="G60" s="158"/>
      <c r="H60" s="158"/>
      <c r="I60" s="158"/>
      <c r="J60" s="159"/>
      <c r="K60" s="10"/>
      <c r="L60" s="10"/>
      <c r="M60" s="10"/>
    </row>
    <row r="61" spans="2:13" ht="12.75">
      <c r="B61" s="103"/>
      <c r="C61" s="157" t="s">
        <v>306</v>
      </c>
      <c r="D61" s="158"/>
      <c r="E61" s="158"/>
      <c r="F61" s="158"/>
      <c r="G61" s="158"/>
      <c r="H61" s="158"/>
      <c r="I61" s="158"/>
      <c r="J61" s="105"/>
      <c r="K61" s="10"/>
      <c r="L61" s="10"/>
      <c r="M61" s="10"/>
    </row>
    <row r="62" spans="2:13" ht="12.75">
      <c r="B62" s="103"/>
      <c r="C62" s="157" t="s">
        <v>307</v>
      </c>
      <c r="D62" s="158"/>
      <c r="E62" s="158"/>
      <c r="F62" s="158"/>
      <c r="G62" s="158"/>
      <c r="H62" s="158"/>
      <c r="I62" s="158"/>
      <c r="J62" s="159"/>
      <c r="K62" s="10"/>
      <c r="L62" s="10"/>
      <c r="M62" s="10"/>
    </row>
    <row r="63" spans="2:13" ht="12.75">
      <c r="B63" s="103"/>
      <c r="C63" s="157" t="s">
        <v>308</v>
      </c>
      <c r="D63" s="158"/>
      <c r="E63" s="158"/>
      <c r="F63" s="158"/>
      <c r="G63" s="158"/>
      <c r="H63" s="158"/>
      <c r="I63" s="158"/>
      <c r="J63" s="159"/>
      <c r="K63" s="10"/>
      <c r="L63" s="10"/>
      <c r="M63" s="10"/>
    </row>
    <row r="64" spans="2:13" ht="12.75">
      <c r="B64" s="103"/>
      <c r="C64" s="106"/>
      <c r="D64" s="107"/>
      <c r="E64" s="107"/>
      <c r="F64" s="107"/>
      <c r="G64" s="107"/>
      <c r="H64" s="107"/>
      <c r="I64" s="107"/>
      <c r="J64" s="108"/>
      <c r="K64" s="10"/>
      <c r="L64" s="10"/>
      <c r="M64" s="10"/>
    </row>
    <row r="65" spans="2:13" ht="12.75">
      <c r="B65" s="103"/>
      <c r="C65" s="106"/>
      <c r="D65" s="107"/>
      <c r="E65" s="107"/>
      <c r="F65" s="107"/>
      <c r="G65" s="107"/>
      <c r="H65" s="107"/>
      <c r="I65" s="107"/>
      <c r="J65" s="108"/>
      <c r="K65" s="10"/>
      <c r="L65" s="10"/>
      <c r="M65" s="10"/>
    </row>
    <row r="66" spans="2:13" ht="12.75">
      <c r="B66" s="103"/>
      <c r="C66" s="106"/>
      <c r="D66" s="107"/>
      <c r="E66" s="107"/>
      <c r="F66" s="107"/>
      <c r="G66" s="107"/>
      <c r="H66" s="107"/>
      <c r="I66" s="107"/>
      <c r="J66" s="108"/>
      <c r="K66" s="10"/>
      <c r="L66" s="10"/>
      <c r="M66" s="10"/>
    </row>
    <row r="67" spans="2:13" ht="12.75">
      <c r="B67" s="103"/>
      <c r="C67" s="106"/>
      <c r="D67" s="107"/>
      <c r="E67" s="107"/>
      <c r="F67" s="107"/>
      <c r="G67" s="107"/>
      <c r="H67" s="107"/>
      <c r="I67" s="107"/>
      <c r="J67" s="108"/>
      <c r="K67" s="10"/>
      <c r="L67" s="10"/>
      <c r="M67" s="10"/>
    </row>
    <row r="68" spans="2:13" ht="13.5" thickBot="1">
      <c r="B68" s="109" t="s">
        <v>275</v>
      </c>
      <c r="C68" s="16"/>
      <c r="D68" s="16"/>
      <c r="E68" s="16"/>
      <c r="F68" s="16"/>
      <c r="G68" s="16"/>
      <c r="H68" s="37"/>
      <c r="I68" s="38"/>
      <c r="J68" s="110"/>
      <c r="K68" s="10"/>
      <c r="L68" s="10"/>
      <c r="M68" s="10"/>
    </row>
    <row r="69" spans="2:13" ht="12.75">
      <c r="B69" s="85"/>
      <c r="C69" s="16"/>
      <c r="D69" s="16"/>
      <c r="E69" s="16"/>
      <c r="F69" s="20" t="s">
        <v>276</v>
      </c>
      <c r="G69" s="33"/>
      <c r="H69" s="163" t="s">
        <v>277</v>
      </c>
      <c r="I69" s="164"/>
      <c r="J69" s="165"/>
      <c r="K69" s="10"/>
      <c r="L69" s="10"/>
      <c r="M69" s="10"/>
    </row>
    <row r="70" spans="2:13" ht="12.75">
      <c r="B70" s="136"/>
      <c r="C70" s="137"/>
      <c r="D70" s="26"/>
      <c r="E70" s="26"/>
      <c r="F70" s="26"/>
      <c r="G70" s="26"/>
      <c r="H70" s="144"/>
      <c r="I70" s="145"/>
      <c r="J70" s="87"/>
      <c r="K70" s="10"/>
      <c r="L70" s="10"/>
      <c r="M70" s="10"/>
    </row>
    <row r="71" spans="2:10" ht="12.75">
      <c r="B71" s="140"/>
      <c r="C71" s="140"/>
      <c r="D71" s="140"/>
      <c r="E71" s="140"/>
      <c r="F71" s="140"/>
      <c r="G71" s="140"/>
      <c r="H71" s="140"/>
      <c r="I71" s="140"/>
      <c r="J71" s="140"/>
    </row>
    <row r="72" spans="2:10" ht="12.75">
      <c r="B72" s="138"/>
      <c r="C72" s="138"/>
      <c r="D72" s="138"/>
      <c r="E72" s="138"/>
      <c r="F72" s="138"/>
      <c r="G72" s="138"/>
      <c r="H72" s="138"/>
      <c r="I72" s="138"/>
      <c r="J72" s="138"/>
    </row>
    <row r="73" spans="2:10" ht="12.75">
      <c r="B73" s="138"/>
      <c r="C73" s="138"/>
      <c r="D73" s="138"/>
      <c r="E73" s="138"/>
      <c r="F73" s="138"/>
      <c r="G73" s="138"/>
      <c r="H73" s="138"/>
      <c r="I73" s="138"/>
      <c r="J73" s="138"/>
    </row>
    <row r="74" spans="2:10" ht="12.75">
      <c r="B74" s="138"/>
      <c r="C74" s="138"/>
      <c r="D74" s="138"/>
      <c r="E74" s="138"/>
      <c r="F74" s="138"/>
      <c r="G74" s="138"/>
      <c r="H74" s="138"/>
      <c r="I74" s="138"/>
      <c r="J74" s="138"/>
    </row>
  </sheetData>
  <sheetProtection/>
  <protectedRanges>
    <protectedRange sqref="F4 I4 D8:E8 D10:E10 D12:E12 D14:J14 D16:E16 G16:J16 D18:J18 D20:J20 D22:J22 D26:H26 D24:G24 D28 J28 J26 B32:J32 B34:J34 B36:E36" name="Range1"/>
  </protectedRanges>
  <mergeCells count="73">
    <mergeCell ref="B12:C13"/>
    <mergeCell ref="D12:E12"/>
    <mergeCell ref="B4:E4"/>
    <mergeCell ref="B6:J6"/>
    <mergeCell ref="B8:C8"/>
    <mergeCell ref="D8:E8"/>
    <mergeCell ref="B10:C10"/>
    <mergeCell ref="D10:E10"/>
    <mergeCell ref="B14:C14"/>
    <mergeCell ref="D14:J14"/>
    <mergeCell ref="B16:C16"/>
    <mergeCell ref="D16:E16"/>
    <mergeCell ref="G16:J16"/>
    <mergeCell ref="B18:C18"/>
    <mergeCell ref="D18:J18"/>
    <mergeCell ref="B20:C20"/>
    <mergeCell ref="D20:J20"/>
    <mergeCell ref="B22:C22"/>
    <mergeCell ref="D22:J22"/>
    <mergeCell ref="B24:C24"/>
    <mergeCell ref="E24:G24"/>
    <mergeCell ref="H24:I24"/>
    <mergeCell ref="B26:C26"/>
    <mergeCell ref="E26:H26"/>
    <mergeCell ref="B28:C28"/>
    <mergeCell ref="H28:I28"/>
    <mergeCell ref="B30:E30"/>
    <mergeCell ref="F30:H30"/>
    <mergeCell ref="I30:J30"/>
    <mergeCell ref="B32:E32"/>
    <mergeCell ref="F32:H32"/>
    <mergeCell ref="I32:J32"/>
    <mergeCell ref="E33:H33"/>
    <mergeCell ref="B34:E34"/>
    <mergeCell ref="F34:H34"/>
    <mergeCell ref="I34:J34"/>
    <mergeCell ref="I42:J42"/>
    <mergeCell ref="B36:E36"/>
    <mergeCell ref="F36:H36"/>
    <mergeCell ref="I36:J36"/>
    <mergeCell ref="B38:E38"/>
    <mergeCell ref="F38:H38"/>
    <mergeCell ref="I38:J38"/>
    <mergeCell ref="D47:E47"/>
    <mergeCell ref="G47:H47"/>
    <mergeCell ref="D48:J48"/>
    <mergeCell ref="D39:E39"/>
    <mergeCell ref="G39:H39"/>
    <mergeCell ref="B40:E40"/>
    <mergeCell ref="F40:H40"/>
    <mergeCell ref="I40:J40"/>
    <mergeCell ref="B42:E42"/>
    <mergeCell ref="F42:H42"/>
    <mergeCell ref="B50:C50"/>
    <mergeCell ref="D50:F50"/>
    <mergeCell ref="I50:J50"/>
    <mergeCell ref="B3:D3"/>
    <mergeCell ref="D55:I55"/>
    <mergeCell ref="H69:J69"/>
    <mergeCell ref="B48:C48"/>
    <mergeCell ref="B46:C46"/>
    <mergeCell ref="D46:E46"/>
    <mergeCell ref="G46:J46"/>
    <mergeCell ref="H70:I70"/>
    <mergeCell ref="B52:C52"/>
    <mergeCell ref="D52:J52"/>
    <mergeCell ref="B54:C54"/>
    <mergeCell ref="D54:J54"/>
    <mergeCell ref="C59:F59"/>
    <mergeCell ref="C60:J60"/>
    <mergeCell ref="C61:I61"/>
    <mergeCell ref="C62:J62"/>
    <mergeCell ref="C63:J63"/>
  </mergeCells>
  <conditionalFormatting sqref="I31">
    <cfRule type="cellIs" priority="1" dxfId="3" operator="equal" stopIfTrue="1">
      <formula>"DA"</formula>
    </cfRule>
  </conditionalFormatting>
  <conditionalFormatting sqref="I4">
    <cfRule type="cellIs" priority="2" dxfId="0" operator="lessThan" stopIfTrue="1">
      <formula>#REF!</formula>
    </cfRule>
  </conditionalFormatting>
  <hyperlinks>
    <hyperlink ref="D20" r:id="rId1" display="uprava@lukarijeka.hr"/>
    <hyperlink ref="D22" r:id="rId2" display="www.lukarijeka.hr"/>
    <hyperlink ref="D52" r:id="rId3" display="fin@lukarijeka.hr"/>
  </hyperlinks>
  <printOptions/>
  <pageMargins left="0.9464583333333333" right="0.6095833333333334" top="1.141732283464567" bottom="0.7480314960629921" header="0.31496062992125984" footer="0.31496062992125984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8">
      <selection activeCell="K119" sqref="K119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216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344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59</v>
      </c>
      <c r="B4" s="222"/>
      <c r="C4" s="222"/>
      <c r="D4" s="222"/>
      <c r="E4" s="222"/>
      <c r="F4" s="222"/>
      <c r="G4" s="222"/>
      <c r="H4" s="223"/>
      <c r="I4" s="55" t="s">
        <v>278</v>
      </c>
      <c r="J4" s="56" t="s">
        <v>317</v>
      </c>
      <c r="K4" s="57" t="s">
        <v>318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4">
        <v>2</v>
      </c>
      <c r="J5" s="53">
        <v>3</v>
      </c>
      <c r="K5" s="53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0">
        <f>J9+J16+J26+J35+J39</f>
        <v>487353404</v>
      </c>
      <c r="K8" s="50">
        <f>K9+K16+K26+K35+K39</f>
        <v>495836716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0">
        <f>SUM(J10:J15)</f>
        <v>1477698</v>
      </c>
      <c r="K9" s="50">
        <f>SUM(K10:K15)</f>
        <v>1395721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7">
        <v>0</v>
      </c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1477698</v>
      </c>
      <c r="K11" s="7">
        <v>1384580</v>
      </c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7">
        <v>0</v>
      </c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7">
        <v>0</v>
      </c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0</v>
      </c>
      <c r="K14" s="7">
        <v>11141</v>
      </c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7">
        <v>0</v>
      </c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50">
        <f>SUM(J17:J25)</f>
        <v>399061964</v>
      </c>
      <c r="K16" s="50">
        <f>SUM(K17:K25)</f>
        <v>409110417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224547305</v>
      </c>
      <c r="K17" s="7">
        <v>224547305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109314524</v>
      </c>
      <c r="K18" s="7">
        <v>108752276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1770723</v>
      </c>
      <c r="K19" s="7">
        <v>1710744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25472484</v>
      </c>
      <c r="K20" s="7">
        <v>24728784</v>
      </c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7">
        <v>0</v>
      </c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15125053</v>
      </c>
      <c r="K22" s="7">
        <v>15091283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9384015</v>
      </c>
      <c r="K23" s="7">
        <v>20886301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325736</v>
      </c>
      <c r="K24" s="7">
        <v>325736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13122124</v>
      </c>
      <c r="K25" s="7">
        <v>13067988</v>
      </c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50">
        <f>SUM(J27:J34)</f>
        <v>73795271</v>
      </c>
      <c r="K26" s="50">
        <f>SUM(K27:K34)</f>
        <v>72937189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60859856</v>
      </c>
      <c r="K27" s="7">
        <v>59975890</v>
      </c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0</v>
      </c>
      <c r="K28" s="7">
        <v>0</v>
      </c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1840400</v>
      </c>
      <c r="K29" s="7">
        <v>1840400</v>
      </c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0</v>
      </c>
      <c r="K30" s="7">
        <v>0</v>
      </c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2876236</v>
      </c>
      <c r="K31" s="7">
        <v>2876236</v>
      </c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0</v>
      </c>
      <c r="K32" s="7">
        <v>0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8218779</v>
      </c>
      <c r="K33" s="7">
        <v>8244663</v>
      </c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7">
        <v>0</v>
      </c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0">
        <f>SUM(J36:J38)</f>
        <v>12265692</v>
      </c>
      <c r="K35" s="50">
        <f>SUM(K36:K38)</f>
        <v>11640610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7">
        <v>0</v>
      </c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12072333</v>
      </c>
      <c r="K37" s="7">
        <v>11487251</v>
      </c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193359</v>
      </c>
      <c r="K38" s="7">
        <v>153359</v>
      </c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752779</v>
      </c>
      <c r="K39" s="7">
        <v>752779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0">
        <f>J41+J49+J56+J64</f>
        <v>107110093</v>
      </c>
      <c r="K40" s="50">
        <f>K41+K49+K56+K64</f>
        <v>102557716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0">
        <f>SUM(J42:J48)</f>
        <v>1408398</v>
      </c>
      <c r="K41" s="50">
        <f>SUM(K42:K48)</f>
        <v>1232960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1408398</v>
      </c>
      <c r="K42" s="7">
        <v>1232960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7">
        <v>0</v>
      </c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0</v>
      </c>
      <c r="K44" s="7">
        <v>0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0</v>
      </c>
      <c r="K45" s="7">
        <v>0</v>
      </c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7">
        <v>0</v>
      </c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7">
        <v>0</v>
      </c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7">
        <v>0</v>
      </c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50">
        <f>SUM(J50:J55)</f>
        <v>54435743</v>
      </c>
      <c r="K49" s="50">
        <f>SUM(K50:K55)</f>
        <v>52297860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138324</v>
      </c>
      <c r="K50" s="7">
        <v>281261</v>
      </c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30766645</v>
      </c>
      <c r="K51" s="7">
        <v>27371828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0</v>
      </c>
      <c r="K52" s="7">
        <v>0</v>
      </c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2442</v>
      </c>
      <c r="K53" s="7">
        <v>6431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22172647</v>
      </c>
      <c r="K54" s="7">
        <v>23431059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1355685</v>
      </c>
      <c r="K55" s="7">
        <v>1207281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50">
        <f>SUM(J57:J63)</f>
        <v>48796580</v>
      </c>
      <c r="K56" s="50">
        <f>SUM(K57:K63)</f>
        <v>44711527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7">
        <v>0</v>
      </c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0</v>
      </c>
      <c r="K58" s="7">
        <v>0</v>
      </c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7">
        <v>0</v>
      </c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0</v>
      </c>
      <c r="K60" s="7">
        <v>0</v>
      </c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0</v>
      </c>
      <c r="K61" s="7">
        <v>0</v>
      </c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48796580</v>
      </c>
      <c r="K62" s="7">
        <v>44711527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7">
        <v>0</v>
      </c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2469372</v>
      </c>
      <c r="K64" s="7">
        <v>4315369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30901205</v>
      </c>
      <c r="K65" s="7">
        <v>31409020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0">
        <f>J7+J8+J40+J65</f>
        <v>625364702</v>
      </c>
      <c r="K66" s="50">
        <f>K7+K8+K40+K65</f>
        <v>629803452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804016</v>
      </c>
      <c r="K67" s="8">
        <v>804016</v>
      </c>
    </row>
    <row r="68" spans="1:11" ht="12.75">
      <c r="A68" s="230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1">
        <f>J70+J71+J72+J78+J79+J82+J85</f>
        <v>460141708</v>
      </c>
      <c r="K69" s="51">
        <f>K70+K71+K72+K78+K79+K82+K85</f>
        <v>460755387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598047500</v>
      </c>
      <c r="K70" s="7">
        <v>598047500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66</v>
      </c>
      <c r="K71" s="7">
        <v>66</v>
      </c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50">
        <f>J73+J74-J75+J76+J77</f>
        <v>94324</v>
      </c>
      <c r="K72" s="50">
        <f>K73+K74-K75+K76+K77</f>
        <v>94324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94324</v>
      </c>
      <c r="K73" s="7">
        <v>94324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0</v>
      </c>
      <c r="K74" s="7">
        <v>0</v>
      </c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0</v>
      </c>
      <c r="K75" s="7">
        <v>0</v>
      </c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0</v>
      </c>
      <c r="K76" s="7">
        <v>0</v>
      </c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0</v>
      </c>
      <c r="K77" s="7">
        <v>0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13605717</v>
      </c>
      <c r="K78" s="7">
        <v>13593472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50">
        <f>J80-J81</f>
        <v>-157435101</v>
      </c>
      <c r="K79" s="50">
        <f>K80-K81</f>
        <v>-152474560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7185080</v>
      </c>
      <c r="K80" s="7">
        <v>7520111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164620181</v>
      </c>
      <c r="K81" s="7">
        <v>159994671</v>
      </c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50">
        <f>J83-J84</f>
        <v>5829202</v>
      </c>
      <c r="K82" s="50">
        <f>K83-K84</f>
        <v>1494585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5829202</v>
      </c>
      <c r="K83" s="7">
        <v>1494585</v>
      </c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0</v>
      </c>
      <c r="K84" s="7">
        <v>0</v>
      </c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0">
        <f>SUM(J87:J89)</f>
        <v>11752282</v>
      </c>
      <c r="K86" s="50">
        <f>SUM(K87:K89)</f>
        <v>11752282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150000</v>
      </c>
      <c r="K87" s="7">
        <v>150000</v>
      </c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>
        <v>0</v>
      </c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11602282</v>
      </c>
      <c r="K89" s="7">
        <v>11602282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0">
        <f>SUM(J91:J99)</f>
        <v>64878483</v>
      </c>
      <c r="K90" s="50">
        <f>SUM(K91:K99)</f>
        <v>72383514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>
        <v>0</v>
      </c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27364714</v>
      </c>
      <c r="K92" s="7">
        <v>27869315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35155736</v>
      </c>
      <c r="K93" s="7">
        <v>42159226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>
        <v>0</v>
      </c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0</v>
      </c>
      <c r="K95" s="7">
        <v>0</v>
      </c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7">
        <v>0</v>
      </c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7">
        <v>0</v>
      </c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>
        <v>0</v>
      </c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2358033</v>
      </c>
      <c r="K99" s="7">
        <v>2354973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0">
        <f>SUM(J101:J112)</f>
        <v>81336262</v>
      </c>
      <c r="K100" s="50">
        <f>SUM(K101:K112)</f>
        <v>77654515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34623</v>
      </c>
      <c r="K101" s="7">
        <v>6913</v>
      </c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12762547</v>
      </c>
      <c r="K102" s="7">
        <v>11830349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11111636</v>
      </c>
      <c r="K103" s="7">
        <v>9416230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0</v>
      </c>
      <c r="K104" s="7">
        <v>10000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15514752</v>
      </c>
      <c r="K105" s="7">
        <v>14305653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0</v>
      </c>
      <c r="K106" s="7">
        <v>0</v>
      </c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0</v>
      </c>
      <c r="K107" s="7">
        <v>0</v>
      </c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4390629</v>
      </c>
      <c r="K108" s="7">
        <v>3780323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2751679</v>
      </c>
      <c r="K109" s="7">
        <v>3541258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0</v>
      </c>
      <c r="K110" s="7">
        <v>0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>
        <v>0</v>
      </c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34770396</v>
      </c>
      <c r="K112" s="7">
        <v>34763789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7255967</v>
      </c>
      <c r="K113" s="7">
        <v>7257754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0">
        <f>J69+J86+J90+J100+J113</f>
        <v>625364702</v>
      </c>
      <c r="K114" s="50">
        <f>K69+K86+K90+K100+K113</f>
        <v>629803452</v>
      </c>
    </row>
    <row r="115" spans="1:11" ht="12.75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>
        <v>804016</v>
      </c>
      <c r="K115" s="8">
        <v>804016</v>
      </c>
    </row>
    <row r="116" spans="1:11" ht="12.75">
      <c r="A116" s="230" t="s">
        <v>309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4"/>
      <c r="J117" s="244"/>
      <c r="K117" s="245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>
        <v>460141708</v>
      </c>
      <c r="K118" s="7">
        <v>460755387</v>
      </c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>
        <v>0</v>
      </c>
      <c r="K119" s="8">
        <v>0</v>
      </c>
    </row>
    <row r="120" spans="1:11" ht="12.75">
      <c r="A120" s="249" t="s">
        <v>310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6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60" t="s">
        <v>359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51" t="s">
        <v>344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5" t="s">
        <v>279</v>
      </c>
      <c r="J4" s="253" t="s">
        <v>317</v>
      </c>
      <c r="K4" s="253"/>
      <c r="L4" s="253" t="s">
        <v>318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1">
        <f>SUM(J8:J9)</f>
        <v>48051133</v>
      </c>
      <c r="K7" s="51">
        <f>SUM(K8:K9)</f>
        <v>48051133</v>
      </c>
      <c r="L7" s="51">
        <f>SUM(L8:L9)</f>
        <v>41788306</v>
      </c>
      <c r="M7" s="51">
        <f>SUM(M8:M9)</f>
        <v>41788306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43660005</v>
      </c>
      <c r="K8" s="7">
        <v>43660005</v>
      </c>
      <c r="L8" s="7">
        <v>36057613</v>
      </c>
      <c r="M8" s="7">
        <v>36057613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4391128</v>
      </c>
      <c r="K9" s="7">
        <v>4391128</v>
      </c>
      <c r="L9" s="7">
        <v>5730693</v>
      </c>
      <c r="M9" s="7">
        <v>5730693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0">
        <f>J11+J12+J16+J20+J21+J22+J25+J26</f>
        <v>45036322</v>
      </c>
      <c r="K10" s="50">
        <f>K11+K12+K16+K20+K21+K22+K25+K26</f>
        <v>45036322</v>
      </c>
      <c r="L10" s="50">
        <f>L11+L12+L16+L20+L21+L22+L25+L26</f>
        <v>40266204</v>
      </c>
      <c r="M10" s="50">
        <f>M11+M12+M16+M20+M21+M22+M25+M26</f>
        <v>40266204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0</v>
      </c>
      <c r="K11" s="7">
        <v>0</v>
      </c>
      <c r="L11" s="7">
        <v>0</v>
      </c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0">
        <f>SUM(J13:J15)</f>
        <v>14445351</v>
      </c>
      <c r="K12" s="50">
        <f>SUM(K13:K15)</f>
        <v>14445351</v>
      </c>
      <c r="L12" s="50">
        <f>SUM(L13:L15)</f>
        <v>13317889</v>
      </c>
      <c r="M12" s="50">
        <f>SUM(M13:M15)</f>
        <v>13317889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4497459</v>
      </c>
      <c r="K13" s="7">
        <v>4497459</v>
      </c>
      <c r="L13" s="7">
        <v>5529838</v>
      </c>
      <c r="M13" s="7">
        <v>5529838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0</v>
      </c>
      <c r="K14" s="7">
        <v>0</v>
      </c>
      <c r="L14" s="7">
        <v>0</v>
      </c>
      <c r="M14" s="7"/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9947892</v>
      </c>
      <c r="K15" s="7">
        <v>9947892</v>
      </c>
      <c r="L15" s="7">
        <v>7788051</v>
      </c>
      <c r="M15" s="7">
        <v>7788051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0">
        <f>SUM(J17:J19)</f>
        <v>18681621</v>
      </c>
      <c r="K16" s="50">
        <f>SUM(K17:K19)</f>
        <v>18681621</v>
      </c>
      <c r="L16" s="50">
        <f>SUM(L17:L19)</f>
        <v>17647730</v>
      </c>
      <c r="M16" s="50">
        <f>SUM(M17:M19)</f>
        <v>17647730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11587944</v>
      </c>
      <c r="K17" s="7">
        <v>11587944</v>
      </c>
      <c r="L17" s="7">
        <v>11106325</v>
      </c>
      <c r="M17" s="7">
        <v>11106325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4341591</v>
      </c>
      <c r="K18" s="7">
        <v>4341591</v>
      </c>
      <c r="L18" s="7">
        <v>4217879</v>
      </c>
      <c r="M18" s="7">
        <v>4217879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2752086</v>
      </c>
      <c r="K19" s="7">
        <v>2752086</v>
      </c>
      <c r="L19" s="7">
        <v>2323526</v>
      </c>
      <c r="M19" s="7">
        <v>2323526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2327551</v>
      </c>
      <c r="K20" s="7">
        <v>2327551</v>
      </c>
      <c r="L20" s="7">
        <v>2173601</v>
      </c>
      <c r="M20" s="7">
        <v>2173601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9002442</v>
      </c>
      <c r="K21" s="7">
        <v>9002442</v>
      </c>
      <c r="L21" s="7">
        <v>6718163</v>
      </c>
      <c r="M21" s="7">
        <v>6718163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v>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579357</v>
      </c>
      <c r="K26" s="7">
        <v>579357</v>
      </c>
      <c r="L26" s="7">
        <v>408821</v>
      </c>
      <c r="M26" s="7">
        <v>408821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0">
        <f>SUM(J28:J32)</f>
        <v>804978</v>
      </c>
      <c r="K27" s="50">
        <f>SUM(K28:K32)</f>
        <v>804978</v>
      </c>
      <c r="L27" s="50">
        <f>SUM(L28:L32)</f>
        <v>591033</v>
      </c>
      <c r="M27" s="50">
        <f>SUM(M28:M32)</f>
        <v>591033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4.75" customHeight="1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804978</v>
      </c>
      <c r="K29" s="7">
        <v>804978</v>
      </c>
      <c r="L29" s="7">
        <v>591033</v>
      </c>
      <c r="M29" s="7">
        <v>591033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0">
        <f>SUM(J34:J37)</f>
        <v>1120143</v>
      </c>
      <c r="K33" s="50">
        <f>SUM(K34:K37)</f>
        <v>1120143</v>
      </c>
      <c r="L33" s="50">
        <f>SUM(L34:L37)</f>
        <v>618550</v>
      </c>
      <c r="M33" s="50">
        <f>SUM(M34:M37)</f>
        <v>618550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1120143</v>
      </c>
      <c r="K35" s="7">
        <v>1120143</v>
      </c>
      <c r="L35" s="7">
        <v>618550</v>
      </c>
      <c r="M35" s="7">
        <v>618550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0">
        <f>J7+J27+J38+J40</f>
        <v>48856111</v>
      </c>
      <c r="K42" s="50">
        <f>K7+K27+K38+K40</f>
        <v>48856111</v>
      </c>
      <c r="L42" s="50">
        <f>L7+L27+L38+L40</f>
        <v>42379339</v>
      </c>
      <c r="M42" s="50">
        <f>M7+M27+M38+M40</f>
        <v>42379339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0">
        <f>J10+J33+J39+J41</f>
        <v>46156465</v>
      </c>
      <c r="K43" s="50">
        <f>K10+K33+K39+K41</f>
        <v>46156465</v>
      </c>
      <c r="L43" s="50">
        <f>L10+L33+L39+L41</f>
        <v>40884754</v>
      </c>
      <c r="M43" s="50">
        <f>M10+M33+M39+M41</f>
        <v>40884754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0">
        <f>J42-J43</f>
        <v>2699646</v>
      </c>
      <c r="K44" s="50">
        <f>K42-K43</f>
        <v>2699646</v>
      </c>
      <c r="L44" s="50">
        <f>L42-L43</f>
        <v>1494585</v>
      </c>
      <c r="M44" s="50">
        <f>M42-M43</f>
        <v>1494585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0">
        <f>IF(J42&gt;J43,J42-J43,0)</f>
        <v>2699646</v>
      </c>
      <c r="K45" s="50">
        <f>IF(K42&gt;K43,K42-K43,0)</f>
        <v>2699646</v>
      </c>
      <c r="L45" s="50">
        <f>IF(L42&gt;L43,L42-L43,0)</f>
        <v>1494585</v>
      </c>
      <c r="M45" s="50">
        <f>IF(M42&gt;M43,M42-M43,0)</f>
        <v>1494585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0</v>
      </c>
      <c r="K47" s="7">
        <v>0</v>
      </c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0">
        <f>J44-J47</f>
        <v>2699646</v>
      </c>
      <c r="K48" s="50">
        <f>K44-K47</f>
        <v>2699646</v>
      </c>
      <c r="L48" s="50">
        <f>L44-L47</f>
        <v>1494585</v>
      </c>
      <c r="M48" s="50">
        <f>M44-M47</f>
        <v>1494585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0">
        <f>IF(J48&gt;0,J48,0)</f>
        <v>2699646</v>
      </c>
      <c r="K49" s="50">
        <f>IF(K48&gt;0,K48,0)</f>
        <v>2699646</v>
      </c>
      <c r="L49" s="50">
        <f>IF(L48&gt;0,L48,0)</f>
        <v>1494585</v>
      </c>
      <c r="M49" s="50">
        <f>IF(M48&gt;0,M48,0)</f>
        <v>1494585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30" t="s">
        <v>311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v>2699646</v>
      </c>
      <c r="K53" s="7">
        <v>2699646</v>
      </c>
      <c r="L53" s="7">
        <v>1494585</v>
      </c>
      <c r="M53" s="7">
        <v>1494585</v>
      </c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0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2699646</v>
      </c>
      <c r="K56" s="6">
        <v>2699646</v>
      </c>
      <c r="L56" s="6">
        <v>1494585</v>
      </c>
      <c r="M56" s="6">
        <v>1494585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8">
        <f>J56+J66</f>
        <v>2699646</v>
      </c>
      <c r="K67" s="58">
        <f>K56+K66</f>
        <v>2699646</v>
      </c>
      <c r="L67" s="58">
        <v>1494585</v>
      </c>
      <c r="M67" s="58">
        <v>1494585</v>
      </c>
    </row>
    <row r="68" spans="1:13" ht="12.75" customHeight="1">
      <c r="A68" s="264" t="s">
        <v>312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2699646</v>
      </c>
      <c r="K70" s="7">
        <v>2699646</v>
      </c>
      <c r="L70" s="7">
        <v>1494585</v>
      </c>
      <c r="M70" s="7">
        <v>1494585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31">
      <selection activeCell="L52" sqref="L52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344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59</v>
      </c>
      <c r="B4" s="273"/>
      <c r="C4" s="273"/>
      <c r="D4" s="273"/>
      <c r="E4" s="273"/>
      <c r="F4" s="273"/>
      <c r="G4" s="273"/>
      <c r="H4" s="273"/>
      <c r="I4" s="63" t="s">
        <v>279</v>
      </c>
      <c r="J4" s="64" t="s">
        <v>317</v>
      </c>
      <c r="K4" s="64" t="s">
        <v>318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5">
        <v>2</v>
      </c>
      <c r="J5" s="66" t="s">
        <v>282</v>
      </c>
      <c r="K5" s="66" t="s">
        <v>283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5">
        <v>2699646</v>
      </c>
      <c r="K7" s="7">
        <v>1494585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5">
        <v>2327551</v>
      </c>
      <c r="K8" s="7">
        <v>2173601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5">
        <v>0</v>
      </c>
      <c r="K9" s="7">
        <v>0</v>
      </c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5">
        <v>0</v>
      </c>
      <c r="K10" s="7">
        <v>2137883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5">
        <v>135243</v>
      </c>
      <c r="K11" s="7">
        <v>175438</v>
      </c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5">
        <v>2768368</v>
      </c>
      <c r="K12" s="7">
        <v>1651894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1">
        <f>SUM(J7:J12)</f>
        <v>7930808</v>
      </c>
      <c r="K13" s="50">
        <f>SUM(K7:K12)</f>
        <v>7633401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5">
        <v>2671464</v>
      </c>
      <c r="K14" s="135">
        <v>1054143</v>
      </c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5">
        <v>843469</v>
      </c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>
        <v>0</v>
      </c>
      <c r="K16" s="7"/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>
        <v>0</v>
      </c>
      <c r="K17" s="7"/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1">
        <f>SUM(J14:J17)</f>
        <v>3514933</v>
      </c>
      <c r="K18" s="50">
        <f>SUM(K14:K17)</f>
        <v>1054143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1">
        <f>IF(J13&gt;J18,J13-J18,0)</f>
        <v>4415875</v>
      </c>
      <c r="K19" s="50">
        <f>IF(K13&gt;K18,K13-K18,0)</f>
        <v>6579258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30" t="s">
        <v>159</v>
      </c>
      <c r="B21" s="241"/>
      <c r="C21" s="241"/>
      <c r="D21" s="241"/>
      <c r="E21" s="241"/>
      <c r="F21" s="241"/>
      <c r="G21" s="241"/>
      <c r="H21" s="241"/>
      <c r="I21" s="275"/>
      <c r="J21" s="275"/>
      <c r="K21" s="276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>
        <v>0</v>
      </c>
      <c r="K22" s="7">
        <v>0</v>
      </c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>
        <v>0</v>
      </c>
      <c r="K23" s="7">
        <v>0</v>
      </c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>
        <v>0</v>
      </c>
      <c r="K24" s="7">
        <v>253435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>
        <v>0</v>
      </c>
      <c r="K25" s="7">
        <v>0</v>
      </c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>
        <v>0</v>
      </c>
      <c r="K26" s="7">
        <v>810803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1">
        <f>SUM(J22:J26)</f>
        <v>0</v>
      </c>
      <c r="K27" s="50">
        <f>SUM(K22:K26)</f>
        <v>1064238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5">
        <v>459313</v>
      </c>
      <c r="K28" s="7">
        <v>9699810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>
        <v>0</v>
      </c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>
        <v>0</v>
      </c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1">
        <f>SUM(J28:J30)</f>
        <v>459313</v>
      </c>
      <c r="K31" s="50">
        <f>SUM(K28:K30)</f>
        <v>9699810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1">
        <f>IF(J31&gt;J27,J31-J27,0)</f>
        <v>459313</v>
      </c>
      <c r="K33" s="50">
        <f>IF(K31&gt;K27,K31-K27,0)</f>
        <v>8635572</v>
      </c>
    </row>
    <row r="34" spans="1:11" ht="12.75">
      <c r="A34" s="230" t="s">
        <v>160</v>
      </c>
      <c r="B34" s="241"/>
      <c r="C34" s="241"/>
      <c r="D34" s="241"/>
      <c r="E34" s="241"/>
      <c r="F34" s="241"/>
      <c r="G34" s="241"/>
      <c r="H34" s="241"/>
      <c r="I34" s="275"/>
      <c r="J34" s="275"/>
      <c r="K34" s="276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>
        <v>0</v>
      </c>
      <c r="K35" s="7">
        <v>0</v>
      </c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>
        <v>12200000</v>
      </c>
      <c r="K36" s="7">
        <v>7045776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>
        <v>0</v>
      </c>
      <c r="K37" s="7">
        <v>0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1">
        <f>SUM(J35:J37)</f>
        <v>12200000</v>
      </c>
      <c r="K38" s="50">
        <f>SUM(K35:K37)</f>
        <v>7045776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5">
        <v>3663065</v>
      </c>
      <c r="K39" s="7">
        <v>2868173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>
        <v>0</v>
      </c>
      <c r="K40" s="7">
        <v>0</v>
      </c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>
        <v>236835</v>
      </c>
      <c r="K41" s="7">
        <v>275292</v>
      </c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>
        <v>0</v>
      </c>
      <c r="K42" s="7">
        <v>0</v>
      </c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>
        <v>0</v>
      </c>
      <c r="K43" s="7">
        <v>0</v>
      </c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1">
        <f>SUM(J39:J43)</f>
        <v>3899900</v>
      </c>
      <c r="K44" s="50">
        <f>SUM(K39:K43)</f>
        <v>3143465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1">
        <f>IF(J38&gt;J44,J38-J44,0)</f>
        <v>8300100</v>
      </c>
      <c r="K45" s="50">
        <f>IF(K38&gt;K44,K38-K44,0)</f>
        <v>3902311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1">
        <f>IF(J19-J20+J32-J33+J45-J46&gt;0,J19-J20+J32-J33+J45-J46,0)</f>
        <v>12256662</v>
      </c>
      <c r="K47" s="50">
        <f>IF(K19-K20+K32-K33+K45-K46&gt;0,K19-K20+K32-K33+K45-K46,0)</f>
        <v>1845997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2443776</v>
      </c>
      <c r="K49" s="7">
        <v>2469372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v>12256662</v>
      </c>
      <c r="K50" s="7">
        <v>1845997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>
        <v>0</v>
      </c>
      <c r="K51" s="7">
        <v>0</v>
      </c>
    </row>
    <row r="52" spans="1:12" ht="12.75">
      <c r="A52" s="246" t="s">
        <v>177</v>
      </c>
      <c r="B52" s="247"/>
      <c r="C52" s="247"/>
      <c r="D52" s="247"/>
      <c r="E52" s="247"/>
      <c r="F52" s="247"/>
      <c r="G52" s="247"/>
      <c r="H52" s="247"/>
      <c r="I52" s="4">
        <v>44</v>
      </c>
      <c r="J52" s="62">
        <f>J49+J50-J51</f>
        <v>14700438</v>
      </c>
      <c r="K52" s="58">
        <f>K49+K50-K51</f>
        <v>4315369</v>
      </c>
      <c r="L52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N27" sqref="N2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3" t="s">
        <v>279</v>
      </c>
      <c r="J4" s="64" t="s">
        <v>317</v>
      </c>
      <c r="K4" s="64" t="s">
        <v>318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9">
        <v>2</v>
      </c>
      <c r="J5" s="70" t="s">
        <v>282</v>
      </c>
      <c r="K5" s="70" t="s">
        <v>283</v>
      </c>
    </row>
    <row r="6" spans="1:11" ht="12.75">
      <c r="A6" s="230" t="s">
        <v>156</v>
      </c>
      <c r="B6" s="241"/>
      <c r="C6" s="241"/>
      <c r="D6" s="241"/>
      <c r="E6" s="241"/>
      <c r="F6" s="241"/>
      <c r="G6" s="241"/>
      <c r="H6" s="241"/>
      <c r="I6" s="275"/>
      <c r="J6" s="275"/>
      <c r="K6" s="276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3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7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30" t="s">
        <v>159</v>
      </c>
      <c r="B22" s="241"/>
      <c r="C22" s="241"/>
      <c r="D22" s="241"/>
      <c r="E22" s="241"/>
      <c r="F22" s="241"/>
      <c r="G22" s="241"/>
      <c r="H22" s="241"/>
      <c r="I22" s="275"/>
      <c r="J22" s="275"/>
      <c r="K22" s="276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319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320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30" t="s">
        <v>160</v>
      </c>
      <c r="B35" s="241"/>
      <c r="C35" s="241"/>
      <c r="D35" s="241"/>
      <c r="E35" s="241"/>
      <c r="F35" s="241"/>
      <c r="G35" s="241"/>
      <c r="H35" s="241"/>
      <c r="I35" s="275">
        <v>0</v>
      </c>
      <c r="J35" s="275"/>
      <c r="K35" s="276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10.140625" style="73" bestFit="1" customWidth="1"/>
    <col min="11" max="11" width="11.28125" style="73" customWidth="1"/>
    <col min="12" max="12" width="10.140625" style="73" bestFit="1" customWidth="1"/>
    <col min="13" max="16384" width="9.140625" style="73" customWidth="1"/>
  </cols>
  <sheetData>
    <row r="1" spans="1:12" ht="12.75">
      <c r="A1" s="290" t="s">
        <v>280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2"/>
    </row>
    <row r="2" spans="1:12" ht="15.75">
      <c r="A2" s="39"/>
      <c r="B2" s="71"/>
      <c r="C2" s="300" t="s">
        <v>281</v>
      </c>
      <c r="D2" s="300"/>
      <c r="E2" s="74" t="s">
        <v>356</v>
      </c>
      <c r="F2" s="40" t="s">
        <v>250</v>
      </c>
      <c r="G2" s="301" t="s">
        <v>357</v>
      </c>
      <c r="H2" s="302"/>
      <c r="I2" s="71"/>
      <c r="J2" s="71"/>
      <c r="K2" s="71"/>
      <c r="L2" s="75"/>
    </row>
    <row r="3" spans="1:11" ht="23.25">
      <c r="A3" s="303" t="s">
        <v>59</v>
      </c>
      <c r="B3" s="303"/>
      <c r="C3" s="303"/>
      <c r="D3" s="303"/>
      <c r="E3" s="303"/>
      <c r="F3" s="303"/>
      <c r="G3" s="303"/>
      <c r="H3" s="303"/>
      <c r="I3" s="78" t="s">
        <v>304</v>
      </c>
      <c r="J3" s="79" t="s">
        <v>150</v>
      </c>
      <c r="K3" s="79" t="s">
        <v>151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1">
        <v>2</v>
      </c>
      <c r="J4" s="80" t="s">
        <v>282</v>
      </c>
      <c r="K4" s="80" t="s">
        <v>283</v>
      </c>
    </row>
    <row r="5" spans="1:11" ht="12.75">
      <c r="A5" s="292" t="s">
        <v>284</v>
      </c>
      <c r="B5" s="293"/>
      <c r="C5" s="293"/>
      <c r="D5" s="293"/>
      <c r="E5" s="293"/>
      <c r="F5" s="293"/>
      <c r="G5" s="293"/>
      <c r="H5" s="293"/>
      <c r="I5" s="41">
        <v>1</v>
      </c>
      <c r="J5" s="42">
        <v>598047500</v>
      </c>
      <c r="K5" s="42">
        <v>598047500</v>
      </c>
    </row>
    <row r="6" spans="1:11" ht="12.75">
      <c r="A6" s="292" t="s">
        <v>285</v>
      </c>
      <c r="B6" s="293"/>
      <c r="C6" s="293"/>
      <c r="D6" s="293"/>
      <c r="E6" s="293"/>
      <c r="F6" s="293"/>
      <c r="G6" s="293"/>
      <c r="H6" s="293"/>
      <c r="I6" s="41">
        <v>2</v>
      </c>
      <c r="J6" s="43">
        <v>66</v>
      </c>
      <c r="K6" s="43">
        <v>66</v>
      </c>
    </row>
    <row r="7" spans="1:11" ht="12.75">
      <c r="A7" s="292" t="s">
        <v>286</v>
      </c>
      <c r="B7" s="293"/>
      <c r="C7" s="293"/>
      <c r="D7" s="293"/>
      <c r="E7" s="293"/>
      <c r="F7" s="293"/>
      <c r="G7" s="293"/>
      <c r="H7" s="293"/>
      <c r="I7" s="41">
        <v>3</v>
      </c>
      <c r="J7" s="43">
        <v>94324</v>
      </c>
      <c r="K7" s="43">
        <v>94324</v>
      </c>
    </row>
    <row r="8" spans="1:11" ht="12.75">
      <c r="A8" s="292" t="s">
        <v>287</v>
      </c>
      <c r="B8" s="293"/>
      <c r="C8" s="293"/>
      <c r="D8" s="293"/>
      <c r="E8" s="293"/>
      <c r="F8" s="293"/>
      <c r="G8" s="293"/>
      <c r="H8" s="293"/>
      <c r="I8" s="41">
        <v>4</v>
      </c>
      <c r="J8" s="43">
        <v>-157538093</v>
      </c>
      <c r="K8" s="43">
        <v>-152474560</v>
      </c>
    </row>
    <row r="9" spans="1:11" ht="12.75">
      <c r="A9" s="292" t="s">
        <v>288</v>
      </c>
      <c r="B9" s="293"/>
      <c r="C9" s="293"/>
      <c r="D9" s="293"/>
      <c r="E9" s="293"/>
      <c r="F9" s="293"/>
      <c r="G9" s="293"/>
      <c r="H9" s="293"/>
      <c r="I9" s="41">
        <v>5</v>
      </c>
      <c r="J9" s="43">
        <v>2699646</v>
      </c>
      <c r="K9" s="43">
        <v>1494585</v>
      </c>
    </row>
    <row r="10" spans="1:11" ht="12.75">
      <c r="A10" s="292" t="s">
        <v>289</v>
      </c>
      <c r="B10" s="293"/>
      <c r="C10" s="293"/>
      <c r="D10" s="293"/>
      <c r="E10" s="293"/>
      <c r="F10" s="293"/>
      <c r="G10" s="293"/>
      <c r="H10" s="293"/>
      <c r="I10" s="41">
        <v>6</v>
      </c>
      <c r="J10" s="43">
        <v>20465350</v>
      </c>
      <c r="K10" s="43">
        <v>20368480</v>
      </c>
    </row>
    <row r="11" spans="1:11" ht="12.75">
      <c r="A11" s="292" t="s">
        <v>290</v>
      </c>
      <c r="B11" s="293"/>
      <c r="C11" s="293"/>
      <c r="D11" s="293"/>
      <c r="E11" s="293"/>
      <c r="F11" s="293"/>
      <c r="G11" s="293"/>
      <c r="H11" s="293"/>
      <c r="I11" s="41">
        <v>7</v>
      </c>
      <c r="J11" s="43">
        <v>0</v>
      </c>
      <c r="K11" s="43">
        <v>0</v>
      </c>
    </row>
    <row r="12" spans="1:12" ht="12.75">
      <c r="A12" s="292" t="s">
        <v>291</v>
      </c>
      <c r="B12" s="293"/>
      <c r="C12" s="293"/>
      <c r="D12" s="293"/>
      <c r="E12" s="293"/>
      <c r="F12" s="293"/>
      <c r="G12" s="293"/>
      <c r="H12" s="293"/>
      <c r="I12" s="41">
        <v>8</v>
      </c>
      <c r="J12" s="43">
        <v>-7589305</v>
      </c>
      <c r="K12" s="43">
        <v>-7527787</v>
      </c>
      <c r="L12" s="134"/>
    </row>
    <row r="13" spans="1:11" ht="12.75">
      <c r="A13" s="292" t="s">
        <v>292</v>
      </c>
      <c r="B13" s="293"/>
      <c r="C13" s="293"/>
      <c r="D13" s="293"/>
      <c r="E13" s="293"/>
      <c r="F13" s="293"/>
      <c r="G13" s="293"/>
      <c r="H13" s="293"/>
      <c r="I13" s="41">
        <v>9</v>
      </c>
      <c r="J13" s="43">
        <v>758930</v>
      </c>
      <c r="K13" s="43">
        <v>752779</v>
      </c>
    </row>
    <row r="14" spans="1:11" ht="12.75">
      <c r="A14" s="294" t="s">
        <v>293</v>
      </c>
      <c r="B14" s="295"/>
      <c r="C14" s="295"/>
      <c r="D14" s="295"/>
      <c r="E14" s="295"/>
      <c r="F14" s="295"/>
      <c r="G14" s="295"/>
      <c r="H14" s="295"/>
      <c r="I14" s="41">
        <v>10</v>
      </c>
      <c r="J14" s="76">
        <f>SUM(J5:J13)</f>
        <v>456938418</v>
      </c>
      <c r="K14" s="76">
        <f>SUM(K5:K13)</f>
        <v>460755387</v>
      </c>
    </row>
    <row r="15" spans="1:11" ht="12.75">
      <c r="A15" s="292" t="s">
        <v>294</v>
      </c>
      <c r="B15" s="293"/>
      <c r="C15" s="293"/>
      <c r="D15" s="293"/>
      <c r="E15" s="293"/>
      <c r="F15" s="293"/>
      <c r="G15" s="293"/>
      <c r="H15" s="293"/>
      <c r="I15" s="41">
        <v>11</v>
      </c>
      <c r="J15" s="43"/>
      <c r="K15" s="43"/>
    </row>
    <row r="16" spans="1:11" ht="12.75">
      <c r="A16" s="292" t="s">
        <v>295</v>
      </c>
      <c r="B16" s="293"/>
      <c r="C16" s="293"/>
      <c r="D16" s="293"/>
      <c r="E16" s="293"/>
      <c r="F16" s="293"/>
      <c r="G16" s="293"/>
      <c r="H16" s="293"/>
      <c r="I16" s="41">
        <v>12</v>
      </c>
      <c r="J16" s="43"/>
      <c r="K16" s="43"/>
    </row>
    <row r="17" spans="1:11" ht="12.75">
      <c r="A17" s="292" t="s">
        <v>296</v>
      </c>
      <c r="B17" s="293"/>
      <c r="C17" s="293"/>
      <c r="D17" s="293"/>
      <c r="E17" s="293"/>
      <c r="F17" s="293"/>
      <c r="G17" s="293"/>
      <c r="H17" s="293"/>
      <c r="I17" s="41">
        <v>13</v>
      </c>
      <c r="J17" s="43"/>
      <c r="K17" s="43"/>
    </row>
    <row r="18" spans="1:11" ht="12.75">
      <c r="A18" s="292" t="s">
        <v>297</v>
      </c>
      <c r="B18" s="293"/>
      <c r="C18" s="293"/>
      <c r="D18" s="293"/>
      <c r="E18" s="293"/>
      <c r="F18" s="293"/>
      <c r="G18" s="293"/>
      <c r="H18" s="293"/>
      <c r="I18" s="41">
        <v>14</v>
      </c>
      <c r="J18" s="43"/>
      <c r="K18" s="43"/>
    </row>
    <row r="19" spans="1:11" ht="12.75">
      <c r="A19" s="292" t="s">
        <v>298</v>
      </c>
      <c r="B19" s="293"/>
      <c r="C19" s="293"/>
      <c r="D19" s="293"/>
      <c r="E19" s="293"/>
      <c r="F19" s="293"/>
      <c r="G19" s="293"/>
      <c r="H19" s="293"/>
      <c r="I19" s="41">
        <v>15</v>
      </c>
      <c r="J19" s="43"/>
      <c r="K19" s="43"/>
    </row>
    <row r="20" spans="1:11" ht="12.75">
      <c r="A20" s="292" t="s">
        <v>299</v>
      </c>
      <c r="B20" s="293"/>
      <c r="C20" s="293"/>
      <c r="D20" s="293"/>
      <c r="E20" s="293"/>
      <c r="F20" s="293"/>
      <c r="G20" s="293"/>
      <c r="H20" s="293"/>
      <c r="I20" s="41">
        <v>16</v>
      </c>
      <c r="J20" s="43"/>
      <c r="K20" s="43"/>
    </row>
    <row r="21" spans="1:11" ht="12.75">
      <c r="A21" s="294" t="s">
        <v>300</v>
      </c>
      <c r="B21" s="295"/>
      <c r="C21" s="295"/>
      <c r="D21" s="295"/>
      <c r="E21" s="295"/>
      <c r="F21" s="295"/>
      <c r="G21" s="295"/>
      <c r="H21" s="295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301</v>
      </c>
      <c r="B23" s="285"/>
      <c r="C23" s="285"/>
      <c r="D23" s="285"/>
      <c r="E23" s="285"/>
      <c r="F23" s="285"/>
      <c r="G23" s="285"/>
      <c r="H23" s="285"/>
      <c r="I23" s="44">
        <v>18</v>
      </c>
      <c r="J23" s="42">
        <v>456938418</v>
      </c>
      <c r="K23" s="42">
        <v>460755387</v>
      </c>
    </row>
    <row r="24" spans="1:11" ht="17.25" customHeight="1">
      <c r="A24" s="286" t="s">
        <v>302</v>
      </c>
      <c r="B24" s="287"/>
      <c r="C24" s="287"/>
      <c r="D24" s="287"/>
      <c r="E24" s="287"/>
      <c r="F24" s="287"/>
      <c r="G24" s="287"/>
      <c r="H24" s="287"/>
      <c r="I24" s="45">
        <v>19</v>
      </c>
      <c r="J24" s="77">
        <v>0</v>
      </c>
      <c r="K24" s="77">
        <v>0</v>
      </c>
    </row>
    <row r="25" spans="1:11" ht="30" customHeight="1">
      <c r="A25" s="288" t="s">
        <v>303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10" zoomScalePageLayoutView="0" workbookViewId="0" topLeftCell="A10">
      <selection activeCell="P19" sqref="P19"/>
    </sheetView>
  </sheetViews>
  <sheetFormatPr defaultColWidth="9.140625" defaultRowHeight="12.75"/>
  <cols>
    <col min="1" max="9" width="9.140625" style="120" customWidth="1"/>
    <col min="10" max="10" width="9.8515625" style="120" customWidth="1"/>
    <col min="11" max="16384" width="9.140625" style="120" customWidth="1"/>
  </cols>
  <sheetData>
    <row r="1" spans="1:10" ht="12.75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>
      <c r="A2" s="128" t="s">
        <v>345</v>
      </c>
      <c r="B2" s="128"/>
      <c r="C2" s="128"/>
      <c r="D2" s="128"/>
      <c r="E2" s="128"/>
      <c r="F2" s="128"/>
      <c r="G2" s="128"/>
      <c r="H2" s="121"/>
      <c r="I2" s="121"/>
      <c r="J2" s="121"/>
    </row>
    <row r="3" spans="1:10" ht="12.75">
      <c r="A3" s="122" t="s">
        <v>346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>
      <c r="A4" s="122" t="s">
        <v>347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>
      <c r="A5" s="122" t="s">
        <v>348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2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2.75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2.75">
      <c r="A8" s="123" t="s">
        <v>349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12.7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2.75">
      <c r="A10" s="123" t="s">
        <v>350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2.75">
      <c r="A11" s="123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2.75">
      <c r="A12" s="129" t="s">
        <v>360</v>
      </c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ht="12.75">
      <c r="A13" s="122" t="s">
        <v>361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ht="12.75">
      <c r="A14" s="122" t="s">
        <v>362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2.75">
      <c r="A15" s="122" t="s">
        <v>363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ht="12.75">
      <c r="A16" s="130" t="s">
        <v>368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ht="12.75">
      <c r="A17" s="130" t="s">
        <v>369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2.75">
      <c r="A20" s="123" t="s">
        <v>351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5">
      <c r="A21" s="122"/>
      <c r="B21" s="122"/>
      <c r="C21" s="122"/>
      <c r="D21" s="122"/>
      <c r="E21" s="122"/>
      <c r="F21" s="122"/>
      <c r="G21" s="122"/>
      <c r="H21" s="122"/>
      <c r="I21" s="124"/>
      <c r="J21" s="122"/>
    </row>
    <row r="22" ht="12.75">
      <c r="A22" s="131" t="s">
        <v>364</v>
      </c>
    </row>
    <row r="23" ht="12.75">
      <c r="A23" s="132" t="s">
        <v>365</v>
      </c>
    </row>
    <row r="27" ht="12.75">
      <c r="A27" s="125" t="s">
        <v>352</v>
      </c>
    </row>
    <row r="29" ht="12.75">
      <c r="A29" s="125" t="s">
        <v>353</v>
      </c>
    </row>
    <row r="31" spans="1:10" s="127" customFormat="1" ht="12.75">
      <c r="A31" s="131" t="s">
        <v>366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s="127" customFormat="1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s="127" customFormat="1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</row>
    <row r="34" spans="1:10" s="127" customFormat="1" ht="12.75">
      <c r="A34" s="125" t="s">
        <v>354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s="127" customFormat="1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ht="12.75">
      <c r="A36" s="132" t="s">
        <v>367</v>
      </c>
    </row>
    <row r="37" ht="12.75">
      <c r="A37" s="120" t="s">
        <v>355</v>
      </c>
    </row>
    <row r="39" ht="12.75">
      <c r="A39" s="126"/>
    </row>
    <row r="40" ht="12.75">
      <c r="A40" s="125"/>
    </row>
    <row r="41" ht="12.75">
      <c r="A41" s="125"/>
    </row>
    <row r="42" ht="12.75">
      <c r="A42" s="131"/>
    </row>
    <row r="43" ht="12.75">
      <c r="A43" s="126"/>
    </row>
    <row r="45" ht="12.75">
      <c r="A45" s="125"/>
    </row>
    <row r="47" ht="12.75">
      <c r="A47" s="126"/>
    </row>
    <row r="49" ht="12.75">
      <c r="A49" s="125"/>
    </row>
    <row r="51" ht="12.75">
      <c r="A51" s="126"/>
    </row>
    <row r="52" ht="12.75">
      <c r="A52" s="126"/>
    </row>
    <row r="53" ht="12.75">
      <c r="A53" s="126"/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2013-04-30T07:57:09Z</cp:lastPrinted>
  <dcterms:created xsi:type="dcterms:W3CDTF">2008-10-17T11:51:54Z</dcterms:created>
  <dcterms:modified xsi:type="dcterms:W3CDTF">2013-04-30T09:19:16Z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