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PODACI'!$A$3:$I$65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<sst xmlns="http://schemas.openxmlformats.org/spreadsheetml/2006/main" count="340" uniqueCount="306">
  <si>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</si>
  <si>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</si>
  <si>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</si>
  <si>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</si>
  <si>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</si>
  <si>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</si>
  <si>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</si>
  <si>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</si>
  <si>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</si>
  <si>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</si>
  <si>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</si>
  <si>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</si>
  <si>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</si>
  <si>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</si>
  <si>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</si>
  <si>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</si>
  <si>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</si>
  <si>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</si>
  <si>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</si>
  <si>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</si>
  <si>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</si>
  <si>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</si>
  <si>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</si>
  <si>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</si>
  <si>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</si>
  <si>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</si>
  <si>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</si>
  <si>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</si>
  <si>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</si>
  <si>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</si>
  <si>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</si>
  <si>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</si>
  <si>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</si>
  <si>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</si>
  <si>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</si>
  <si>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</si>
  <si>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</si>
  <si>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</si>
  <si>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</si>
  <si>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</si>
  <si>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</si>
  <si>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</si>
  <si>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</si>
  <si>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</si>
  <si>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</si>
  <si>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</si>
  <si>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</si>
  <si>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</si>
  <si>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</si>
  <si>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</si>
  <si>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</si>
  <si>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</si>
  <si>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</si>
  <si>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</si>
  <si>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</si>
  <si>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</si>
  <si>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</si>
  <si>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</si>
  <si>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</si>
  <si>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</si>
  <si>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</si>
  <si>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</si>
  <si>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</si>
  <si>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</si>
  <si>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</si>
  <si>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</si>
  <si>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</si>
  <si>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</si>
  <si>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</si>
  <si>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</si>
  <si>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</si>
  <si>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</si>
  <si>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</si>
  <si>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</si>
  <si>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</si>
  <si>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</si>
  <si>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</si>
  <si>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</si>
  <si>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</si>
  <si>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</si>
  <si>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</si>
  <si>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</si>
  <si>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</si>
  <si>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</si>
  <si>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</si>
  <si>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</si>
  <si>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</si>
  <si>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</si>
  <si>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</si>
  <si>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</si>
  <si>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</si>
  <si>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</si>
  <si>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</si>
  <si>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</si>
  <si>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</si>
  <si>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</si>
  <si>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</si>
  <si>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</si>
  <si>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</si>
  <si>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</si>
  <si>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</si>
  <si>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</si>
  <si>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</si>
  <si>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</si>
  <si>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</si>
  <si>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</si>
  <si>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</si>
  <si>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</si>
  <si>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</si>
  <si>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</si>
  <si>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</si>
  <si>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</si>
  <si>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</si>
  <si>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</si>
  <si>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</si>
  <si>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</si>
  <si>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</si>
  <si>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</si>
  <si>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</si>
  <si>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</si>
  <si>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</si>
  <si>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</si>
  <si>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</si>
  <si>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</si>
  <si>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</si>
  <si>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</si>
  <si>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</si>
  <si>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</si>
  <si>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</si>
  <si>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</si>
  <si>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</si>
  <si>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</si>
  <si>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</si>
  <si>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</si>
  <si>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</si>
  <si>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</si>
  <si>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</si>
  <si>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</si>
  <si>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</si>
  <si>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</si>
  <si>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</si>
  <si>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</si>
  <si>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</si>
  <si>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</si>
  <si>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</si>
  <si>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</si>
  <si>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</si>
  <si>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</si>
  <si>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</si>
  <si>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</si>
  <si>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</si>
  <si>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</si>
  <si>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</si>
  <si>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</si>
  <si>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</si>
  <si>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</si>
  <si>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</si>
  <si>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</si>
  <si>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</si>
  <si>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</si>
  <si>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</si>
  <si>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</si>
  <si>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</si>
  <si>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</si>
  <si>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</si>
  <si>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</si>
  <si>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</si>
  <si>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</si>
  <si>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</si>
  <si>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</si>
  <si>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</si>
  <si>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</si>
  <si>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</si>
  <si>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</si>
  <si>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</si>
  <si>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</si>
  <si>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</si>
  <si>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</si>
  <si>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</si>
  <si>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</si>
  <si>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</si>
  <si>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</si>
  <si>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</si>
  <si>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</si>
  <si>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</si>
  <si>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</si>
  <si>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</si>
  <si>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</si>
  <si>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</si>
  <si>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</si>
  <si>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</si>
  <si>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</si>
  <si>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</si>
  <si>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</si>
  <si>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</si>
  <si>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</si>
  <si>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</si>
  <si>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</si>
  <si>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</si>
  <si>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</si>
  <si>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</si>
  <si>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</si>
  <si>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</si>
  <si>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</si>
  <si>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</si>
  <si>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</si>
  <si>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</si>
  <si>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</si>
  <si>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</si>
  <si>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</si>
  <si>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</si>
  <si>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</si>
  <si>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</si>
  <si>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</si>
  <si>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</si>
  <si>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</si>
  <si>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</si>
  <si>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</si>
  <si>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</si>
  <si>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</si>
  <si>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</si>
  <si>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</si>
  <si>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</si>
  <si>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</si>
  <si>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</si>
  <si>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</si>
  <si>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</si>
  <si>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</si>
  <si>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</si>
  <si>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</si>
  <si>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</si>
  <si>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</si>
  <si>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</si>
  <si>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</si>
  <si>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</si>
  <si>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</si>
  <si>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</si>
  <si>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</si>
  <si>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</si>
  <si>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</si>
  <si>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</si>
  <si>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</si>
  <si>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</si>
  <si>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</si>
  <si>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</si>
  <si>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</si>
  <si>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</si>
  <si>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</si>
  <si>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</si>
  <si>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</si>
  <si>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</si>
  <si>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</si>
  <si>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</si>
  <si>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</si>
  <si>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</si>
  <si>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</si>
  <si>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</si>
  <si>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</si>
  <si>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</si>
  <si>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</si>
  <si>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</si>
  <si>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</si>
  <si>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</si>
  <si>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</si>
  <si>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</si>
  <si>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</si>
  <si>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</si>
  <si>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</si>
  <si>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</si>
  <si>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</si>
  <si>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</si>
  <si>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</si>
  <si>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</si>
  <si>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</si>
  <si>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</si>
  <si>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</si>
  <si>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</si>
  <si>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</si>
  <si>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</si>
  <si>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</si>
  <si>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</si>
  <si>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</si>
  <si>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</si>
  <si>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</si>
  <si>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</si>
  <si>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</si>
  <si>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</si>
  <si>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</si>
  <si>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</si>
  <si>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</si>
  <si>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</si>
  <si>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</si>
  <si>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</si>
  <si>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</si>
  <si>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</si>
  <si>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</si>
  <si>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</si>
  <si>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</si>
  <si>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</si>
  <si>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</si>
  <si>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</si>
  <si>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</si>
  <si>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</si>
  <si>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stanje na dan 31.12.2012.</t>
  </si>
  <si>
    <t>u razdoblju 1.01.2012. do 31.12.2012.</t>
  </si>
  <si>
    <t>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</si>
</sst>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 quotePrefix="1">
      <alignment vertical="center"/>
      <protection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5"/>
  <sheetViews>
    <sheetView tabSelected="1" zoomScaleSheetLayoutView="110" zoomScalePageLayoutView="0" workbookViewId="0" topLeftCell="A1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3" spans="1:12" ht="15.75">
      <c r="A3" s="174" t="s">
        <v>214</v>
      </c>
      <c r="B3" s="175"/>
      <c r="C3" s="175"/>
      <c r="D3" s="78"/>
      <c r="E3" s="78"/>
      <c r="F3" s="78"/>
      <c r="G3" s="78"/>
      <c r="H3" s="78"/>
      <c r="I3" s="79"/>
      <c r="J3" s="10"/>
      <c r="K3" s="10"/>
      <c r="L3" s="10"/>
    </row>
    <row r="4" spans="1:12" ht="12.75">
      <c r="A4" s="131" t="s">
        <v>215</v>
      </c>
      <c r="B4" s="132"/>
      <c r="C4" s="132"/>
      <c r="D4" s="133"/>
      <c r="E4" s="113" t="s">
        <v>285</v>
      </c>
      <c r="F4" s="12"/>
      <c r="G4" s="13" t="s">
        <v>216</v>
      </c>
      <c r="H4" s="113" t="s">
        <v>305</v>
      </c>
      <c r="I4" s="80"/>
      <c r="J4" s="10"/>
      <c r="K4" s="10"/>
      <c r="L4" s="10"/>
    </row>
    <row r="5" spans="1:12" ht="12.75">
      <c r="A5" s="81"/>
      <c r="B5" s="14"/>
      <c r="C5" s="14"/>
      <c r="D5" s="14"/>
      <c r="E5" s="15"/>
      <c r="F5" s="15"/>
      <c r="G5" s="14"/>
      <c r="H5" s="14"/>
      <c r="I5" s="82"/>
      <c r="J5" s="10"/>
      <c r="K5" s="10"/>
      <c r="L5" s="10"/>
    </row>
    <row r="6" spans="1:12" ht="15">
      <c r="A6" s="134" t="s">
        <v>281</v>
      </c>
      <c r="B6" s="135"/>
      <c r="C6" s="135"/>
      <c r="D6" s="135"/>
      <c r="E6" s="135"/>
      <c r="F6" s="135"/>
      <c r="G6" s="135"/>
      <c r="H6" s="135"/>
      <c r="I6" s="136"/>
      <c r="J6" s="10"/>
      <c r="K6" s="10"/>
      <c r="L6" s="10"/>
    </row>
    <row r="7" spans="1:12" ht="12.75">
      <c r="A7" s="83"/>
      <c r="B7" s="16"/>
      <c r="C7" s="16"/>
      <c r="D7" s="16"/>
      <c r="E7" s="17"/>
      <c r="F7" s="84"/>
      <c r="G7" s="18"/>
      <c r="H7" s="19"/>
      <c r="I7" s="85"/>
      <c r="J7" s="10"/>
      <c r="K7" s="10"/>
      <c r="L7" s="10"/>
    </row>
    <row r="8" spans="1:12" ht="12.75">
      <c r="A8" s="137" t="s">
        <v>217</v>
      </c>
      <c r="B8" s="138"/>
      <c r="C8" s="129" t="s">
        <v>286</v>
      </c>
      <c r="D8" s="130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22"/>
      <c r="C9" s="16"/>
      <c r="D9" s="16"/>
      <c r="E9" s="29"/>
      <c r="F9" s="29"/>
      <c r="G9" s="29"/>
      <c r="H9" s="29"/>
      <c r="I9" s="86"/>
      <c r="J9" s="10"/>
      <c r="K9" s="10"/>
      <c r="L9" s="10"/>
    </row>
    <row r="10" spans="1:12" ht="12.75">
      <c r="A10" s="139" t="s">
        <v>218</v>
      </c>
      <c r="B10" s="140"/>
      <c r="C10" s="129" t="s">
        <v>287</v>
      </c>
      <c r="D10" s="130"/>
      <c r="E10" s="29"/>
      <c r="F10" s="29"/>
      <c r="G10" s="29"/>
      <c r="H10" s="29"/>
      <c r="I10" s="88"/>
      <c r="J10" s="10"/>
      <c r="K10" s="10"/>
      <c r="L10" s="10"/>
    </row>
    <row r="11" spans="1:12" ht="12.75">
      <c r="A11" s="89"/>
      <c r="B11" s="47"/>
      <c r="C11" s="20"/>
      <c r="D11" s="2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6" t="s">
        <v>219</v>
      </c>
      <c r="B12" s="127"/>
      <c r="C12" s="129" t="s">
        <v>288</v>
      </c>
      <c r="D12" s="130"/>
      <c r="E12" s="16"/>
      <c r="F12" s="16"/>
      <c r="G12" s="16"/>
      <c r="H12" s="16"/>
      <c r="I12" s="88"/>
      <c r="J12" s="10"/>
      <c r="K12" s="10"/>
      <c r="L12" s="10"/>
    </row>
    <row r="13" spans="1:12" ht="12.75">
      <c r="A13" s="128"/>
      <c r="B13" s="127"/>
      <c r="C13" s="16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7" t="s">
        <v>220</v>
      </c>
      <c r="B14" s="138"/>
      <c r="C14" s="141" t="s">
        <v>289</v>
      </c>
      <c r="D14" s="142"/>
      <c r="E14" s="142"/>
      <c r="F14" s="142"/>
      <c r="G14" s="142"/>
      <c r="H14" s="142"/>
      <c r="I14" s="143"/>
      <c r="J14" s="10"/>
      <c r="K14" s="10"/>
      <c r="L14" s="10"/>
    </row>
    <row r="15" spans="1:12" ht="12.75">
      <c r="A15" s="87"/>
      <c r="B15" s="22"/>
      <c r="C15" s="21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7" t="s">
        <v>221</v>
      </c>
      <c r="B16" s="138"/>
      <c r="C16" s="144">
        <v>51000</v>
      </c>
      <c r="D16" s="145"/>
      <c r="E16" s="16"/>
      <c r="F16" s="141" t="s">
        <v>290</v>
      </c>
      <c r="G16" s="142"/>
      <c r="H16" s="142"/>
      <c r="I16" s="14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7" t="s">
        <v>222</v>
      </c>
      <c r="B18" s="138"/>
      <c r="C18" s="141" t="s">
        <v>291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16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7" t="s">
        <v>223</v>
      </c>
      <c r="B20" s="138"/>
      <c r="C20" s="146" t="s">
        <v>292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7" t="s">
        <v>224</v>
      </c>
      <c r="B22" s="138"/>
      <c r="C22" s="146" t="s">
        <v>293</v>
      </c>
      <c r="D22" s="147"/>
      <c r="E22" s="147"/>
      <c r="F22" s="147"/>
      <c r="G22" s="147"/>
      <c r="H22" s="147"/>
      <c r="I22" s="148"/>
      <c r="J22" s="10"/>
      <c r="K22" s="10"/>
      <c r="L22" s="10"/>
    </row>
    <row r="23" spans="1:12" ht="12.75">
      <c r="A23" s="87"/>
      <c r="B23" s="22"/>
      <c r="C23" s="21"/>
      <c r="D23" s="16"/>
      <c r="E23" s="16"/>
      <c r="F23" s="16"/>
      <c r="G23" s="16"/>
      <c r="H23" s="16"/>
      <c r="I23" s="88"/>
      <c r="J23" s="10"/>
      <c r="K23" s="10"/>
      <c r="L23" s="10"/>
    </row>
    <row r="24" spans="1:12" ht="12.75">
      <c r="A24" s="137" t="s">
        <v>225</v>
      </c>
      <c r="B24" s="138"/>
      <c r="C24" s="114">
        <v>373</v>
      </c>
      <c r="D24" s="141" t="s">
        <v>290</v>
      </c>
      <c r="E24" s="149"/>
      <c r="F24" s="150"/>
      <c r="G24" s="137"/>
      <c r="H24" s="151"/>
      <c r="I24" s="90"/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4"/>
      <c r="H25" s="16"/>
      <c r="I25" s="88"/>
      <c r="J25" s="10"/>
      <c r="K25" s="10"/>
      <c r="L25" s="10"/>
    </row>
    <row r="26" spans="1:12" ht="12.75">
      <c r="A26" s="137" t="s">
        <v>226</v>
      </c>
      <c r="B26" s="138"/>
      <c r="C26" s="114">
        <v>8</v>
      </c>
      <c r="D26" s="141" t="s">
        <v>294</v>
      </c>
      <c r="E26" s="149"/>
      <c r="F26" s="149"/>
      <c r="G26" s="150"/>
      <c r="H26" s="48" t="s">
        <v>227</v>
      </c>
      <c r="I26" s="115">
        <v>724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2"/>
      <c r="H27" s="22" t="s">
        <v>282</v>
      </c>
      <c r="I27" s="91"/>
      <c r="J27" s="10"/>
      <c r="K27" s="10"/>
      <c r="L27" s="10"/>
    </row>
    <row r="28" spans="1:12" ht="12.75">
      <c r="A28" s="137" t="s">
        <v>228</v>
      </c>
      <c r="B28" s="138"/>
      <c r="C28" s="116" t="s">
        <v>295</v>
      </c>
      <c r="D28" s="25"/>
      <c r="E28" s="33"/>
      <c r="F28" s="24"/>
      <c r="G28" s="152" t="s">
        <v>229</v>
      </c>
      <c r="H28" s="138"/>
      <c r="I28" s="117" t="s">
        <v>296</v>
      </c>
      <c r="J28" s="10"/>
      <c r="K28" s="10"/>
      <c r="L28" s="10"/>
    </row>
    <row r="29" spans="1:12" ht="12.75">
      <c r="A29" s="87"/>
      <c r="B29" s="22"/>
      <c r="C29" s="16"/>
      <c r="D29" s="24"/>
      <c r="E29" s="24"/>
      <c r="F29" s="24"/>
      <c r="G29" s="24"/>
      <c r="H29" s="16"/>
      <c r="I29" s="92"/>
      <c r="J29" s="10"/>
      <c r="K29" s="10"/>
      <c r="L29" s="10"/>
    </row>
    <row r="30" spans="1:12" ht="12.75">
      <c r="A30" s="153" t="s">
        <v>230</v>
      </c>
      <c r="B30" s="154"/>
      <c r="C30" s="155"/>
      <c r="D30" s="155"/>
      <c r="E30" s="156" t="s">
        <v>231</v>
      </c>
      <c r="F30" s="157"/>
      <c r="G30" s="157"/>
      <c r="H30" s="158" t="s">
        <v>232</v>
      </c>
      <c r="I30" s="159"/>
      <c r="J30" s="10"/>
      <c r="K30" s="10"/>
      <c r="L30" s="10"/>
    </row>
    <row r="31" spans="1:12" ht="12.75">
      <c r="A31" s="93"/>
      <c r="B31" s="33"/>
      <c r="C31" s="33"/>
      <c r="D31" s="26"/>
      <c r="E31" s="16"/>
      <c r="F31" s="16"/>
      <c r="G31" s="16"/>
      <c r="H31" s="27"/>
      <c r="I31" s="92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29"/>
      <c r="I32" s="130"/>
      <c r="J32" s="10"/>
      <c r="K32" s="10"/>
      <c r="L32" s="10"/>
    </row>
    <row r="33" spans="1:12" ht="12.75">
      <c r="A33" s="87"/>
      <c r="B33" s="22"/>
      <c r="C33" s="21"/>
      <c r="D33" s="163"/>
      <c r="E33" s="163"/>
      <c r="F33" s="163"/>
      <c r="G33" s="164"/>
      <c r="H33" s="16"/>
      <c r="I33" s="94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29"/>
      <c r="I34" s="130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29"/>
      <c r="I36" s="130"/>
      <c r="J36" s="10"/>
      <c r="K36" s="10"/>
      <c r="L36" s="10"/>
    </row>
    <row r="37" spans="1:12" ht="12.75">
      <c r="A37" s="87"/>
      <c r="B37" s="22"/>
      <c r="C37" s="21"/>
      <c r="D37" s="28"/>
      <c r="E37" s="28"/>
      <c r="F37" s="28"/>
      <c r="G37" s="29"/>
      <c r="H37" s="16"/>
      <c r="I37" s="95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29"/>
      <c r="I38" s="130"/>
      <c r="J38" s="10"/>
      <c r="K38" s="10"/>
      <c r="L38" s="10"/>
    </row>
    <row r="39" spans="1:12" ht="12.75">
      <c r="A39" s="96"/>
      <c r="B39" s="30"/>
      <c r="C39" s="165"/>
      <c r="D39" s="166"/>
      <c r="E39" s="16"/>
      <c r="F39" s="165"/>
      <c r="G39" s="166"/>
      <c r="H39" s="16"/>
      <c r="I39" s="88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29"/>
      <c r="I40" s="130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8"/>
      <c r="J41" s="10"/>
      <c r="K41" s="10"/>
      <c r="L41" s="10"/>
    </row>
    <row r="42" spans="1:12" ht="12.75">
      <c r="A42" s="160"/>
      <c r="B42" s="161"/>
      <c r="C42" s="161"/>
      <c r="D42" s="162"/>
      <c r="E42" s="160"/>
      <c r="F42" s="161"/>
      <c r="G42" s="161"/>
      <c r="H42" s="129"/>
      <c r="I42" s="130"/>
      <c r="J42" s="10"/>
      <c r="K42" s="10"/>
      <c r="L42" s="10"/>
    </row>
    <row r="43" spans="1:12" ht="12.75">
      <c r="A43" s="118"/>
      <c r="B43" s="33"/>
      <c r="C43" s="33"/>
      <c r="D43" s="33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30"/>
      <c r="C44" s="31"/>
      <c r="D44" s="32"/>
      <c r="E44" s="16"/>
      <c r="F44" s="31"/>
      <c r="G44" s="32"/>
      <c r="H44" s="16"/>
      <c r="I44" s="88"/>
      <c r="J44" s="10"/>
      <c r="K44" s="10"/>
      <c r="L44" s="10"/>
    </row>
    <row r="45" spans="1:12" ht="12.75">
      <c r="A45" s="98"/>
      <c r="B45" s="34"/>
      <c r="C45" s="34"/>
      <c r="D45" s="20"/>
      <c r="E45" s="20"/>
      <c r="F45" s="34"/>
      <c r="G45" s="20"/>
      <c r="H45" s="20"/>
      <c r="I45" s="99"/>
      <c r="J45" s="10"/>
      <c r="K45" s="10"/>
      <c r="L45" s="10"/>
    </row>
    <row r="46" spans="1:12" ht="12.75">
      <c r="A46" s="126" t="s">
        <v>233</v>
      </c>
      <c r="B46" s="170"/>
      <c r="C46" s="129"/>
      <c r="D46" s="130"/>
      <c r="E46" s="26"/>
      <c r="F46" s="141"/>
      <c r="G46" s="161"/>
      <c r="H46" s="161"/>
      <c r="I46" s="162"/>
      <c r="J46" s="10"/>
      <c r="K46" s="10"/>
      <c r="L46" s="10"/>
    </row>
    <row r="47" spans="1:12" ht="12.75">
      <c r="A47" s="96"/>
      <c r="B47" s="30"/>
      <c r="C47" s="165"/>
      <c r="D47" s="166"/>
      <c r="E47" s="16"/>
      <c r="F47" s="165"/>
      <c r="G47" s="167"/>
      <c r="H47" s="35"/>
      <c r="I47" s="100"/>
      <c r="J47" s="10"/>
      <c r="K47" s="10"/>
      <c r="L47" s="10"/>
    </row>
    <row r="48" spans="1:12" ht="12.75">
      <c r="A48" s="126" t="s">
        <v>234</v>
      </c>
      <c r="B48" s="170"/>
      <c r="C48" s="141" t="s">
        <v>297</v>
      </c>
      <c r="D48" s="168"/>
      <c r="E48" s="168"/>
      <c r="F48" s="168"/>
      <c r="G48" s="168"/>
      <c r="H48" s="168"/>
      <c r="I48" s="169"/>
      <c r="J48" s="10"/>
      <c r="K48" s="10"/>
      <c r="L48" s="10"/>
    </row>
    <row r="49" spans="1:12" ht="12.75">
      <c r="A49" s="87"/>
      <c r="B49" s="22"/>
      <c r="C49" s="21" t="s">
        <v>235</v>
      </c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6" t="s">
        <v>236</v>
      </c>
      <c r="B50" s="170"/>
      <c r="C50" s="171" t="s">
        <v>298</v>
      </c>
      <c r="D50" s="172"/>
      <c r="E50" s="173"/>
      <c r="F50" s="16"/>
      <c r="G50" s="48" t="s">
        <v>237</v>
      </c>
      <c r="H50" s="171" t="s">
        <v>299</v>
      </c>
      <c r="I50" s="173"/>
      <c r="J50" s="10"/>
      <c r="K50" s="10"/>
      <c r="L50" s="10"/>
    </row>
    <row r="51" spans="1:12" ht="12.75">
      <c r="A51" s="87"/>
      <c r="B51" s="22"/>
      <c r="C51" s="21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6" t="s">
        <v>223</v>
      </c>
      <c r="B52" s="170"/>
      <c r="C52" s="182" t="s">
        <v>300</v>
      </c>
      <c r="D52" s="172"/>
      <c r="E52" s="172"/>
      <c r="F52" s="172"/>
      <c r="G52" s="172"/>
      <c r="H52" s="172"/>
      <c r="I52" s="173"/>
      <c r="J52" s="10"/>
      <c r="K52" s="10"/>
      <c r="L52" s="10"/>
    </row>
    <row r="53" spans="1:12" ht="12.75">
      <c r="A53" s="87"/>
      <c r="B53" s="22"/>
      <c r="C53" s="16"/>
      <c r="D53" s="16"/>
      <c r="E53" s="16"/>
      <c r="F53" s="16"/>
      <c r="G53" s="16"/>
      <c r="H53" s="16"/>
      <c r="I53" s="88"/>
      <c r="J53" s="10"/>
      <c r="K53" s="10"/>
      <c r="L53" s="10"/>
    </row>
    <row r="54" spans="1:12" ht="12.75">
      <c r="A54" s="137" t="s">
        <v>238</v>
      </c>
      <c r="B54" s="138"/>
      <c r="C54" s="171" t="s">
        <v>301</v>
      </c>
      <c r="D54" s="172"/>
      <c r="E54" s="172"/>
      <c r="F54" s="172"/>
      <c r="G54" s="172"/>
      <c r="H54" s="172"/>
      <c r="I54" s="143"/>
      <c r="J54" s="10"/>
      <c r="K54" s="10"/>
      <c r="L54" s="10"/>
    </row>
    <row r="55" spans="1:12" ht="12.75">
      <c r="A55" s="101"/>
      <c r="B55" s="20"/>
      <c r="C55" s="176" t="s">
        <v>239</v>
      </c>
      <c r="D55" s="176"/>
      <c r="E55" s="176"/>
      <c r="F55" s="176"/>
      <c r="G55" s="176"/>
      <c r="H55" s="176"/>
      <c r="I55" s="102"/>
      <c r="J55" s="10"/>
      <c r="K55" s="10"/>
      <c r="L55" s="10"/>
    </row>
    <row r="56" spans="1:12" ht="12.75">
      <c r="A56" s="101"/>
      <c r="B56" s="20"/>
      <c r="C56" s="36"/>
      <c r="D56" s="36"/>
      <c r="E56" s="36"/>
      <c r="F56" s="36"/>
      <c r="G56" s="36"/>
      <c r="H56" s="36"/>
      <c r="I56" s="102"/>
      <c r="J56" s="10"/>
      <c r="K56" s="10"/>
      <c r="L56" s="10"/>
    </row>
    <row r="57" spans="1:12" ht="12.75">
      <c r="A57" s="101"/>
      <c r="B57" s="183" t="s">
        <v>240</v>
      </c>
      <c r="C57" s="184"/>
      <c r="D57" s="184"/>
      <c r="E57" s="184"/>
      <c r="F57" s="46"/>
      <c r="G57" s="46"/>
      <c r="H57" s="46"/>
      <c r="I57" s="103"/>
      <c r="J57" s="10"/>
      <c r="K57" s="10"/>
      <c r="L57" s="10"/>
    </row>
    <row r="58" spans="1:12" ht="12.75">
      <c r="A58" s="101"/>
      <c r="B58" s="185" t="s">
        <v>271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1"/>
      <c r="B59" s="185" t="s">
        <v>272</v>
      </c>
      <c r="C59" s="186"/>
      <c r="D59" s="186"/>
      <c r="E59" s="186"/>
      <c r="F59" s="186"/>
      <c r="G59" s="186"/>
      <c r="H59" s="186"/>
      <c r="I59" s="103"/>
      <c r="J59" s="10"/>
      <c r="K59" s="10"/>
      <c r="L59" s="10"/>
    </row>
    <row r="60" spans="1:12" ht="12.75">
      <c r="A60" s="101"/>
      <c r="B60" s="185" t="s">
        <v>273</v>
      </c>
      <c r="C60" s="186"/>
      <c r="D60" s="186"/>
      <c r="E60" s="186"/>
      <c r="F60" s="186"/>
      <c r="G60" s="186"/>
      <c r="H60" s="186"/>
      <c r="I60" s="187"/>
      <c r="J60" s="10"/>
      <c r="K60" s="10"/>
      <c r="L60" s="10"/>
    </row>
    <row r="61" spans="1:12" ht="12.75">
      <c r="A61" s="101"/>
      <c r="B61" s="185" t="s">
        <v>274</v>
      </c>
      <c r="C61" s="186"/>
      <c r="D61" s="186"/>
      <c r="E61" s="186"/>
      <c r="F61" s="186"/>
      <c r="G61" s="186"/>
      <c r="H61" s="186"/>
      <c r="I61" s="187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241</v>
      </c>
      <c r="B63" s="16"/>
      <c r="C63" s="16"/>
      <c r="D63" s="16"/>
      <c r="E63" s="16"/>
      <c r="F63" s="16"/>
      <c r="G63" s="37"/>
      <c r="H63" s="38"/>
      <c r="I63" s="108"/>
      <c r="J63" s="10"/>
      <c r="K63" s="10"/>
      <c r="L63" s="10"/>
    </row>
    <row r="64" spans="1:12" ht="12.75">
      <c r="A64" s="83"/>
      <c r="B64" s="16"/>
      <c r="C64" s="16"/>
      <c r="D64" s="16"/>
      <c r="E64" s="20" t="s">
        <v>242</v>
      </c>
      <c r="F64" s="33"/>
      <c r="G64" s="177" t="s">
        <v>243</v>
      </c>
      <c r="H64" s="178"/>
      <c r="I64" s="179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80"/>
      <c r="H65" s="181"/>
      <c r="I65" s="112"/>
      <c r="J65" s="10"/>
      <c r="K65" s="10"/>
      <c r="L65" s="10"/>
    </row>
  </sheetData>
  <sheetProtection/>
  <protectedRanges>
    <protectedRange sqref="E4 H4 C8:D8 C10:D10 C12:D12 C14:I14 C16:D16 F16:I16 C18:I18 C20:I20 C22:I22 C26:G26 C24:F24 C28 I28 I26 A32:I32 A34:I34 A36:D36" name="Range1"/>
  </protectedRanges>
  <mergeCells count="73">
    <mergeCell ref="G65:H65"/>
    <mergeCell ref="A52:B52"/>
    <mergeCell ref="C52:I52"/>
    <mergeCell ref="A54:B54"/>
    <mergeCell ref="C54:I54"/>
    <mergeCell ref="B57:E57"/>
    <mergeCell ref="B58:I58"/>
    <mergeCell ref="B59:H59"/>
    <mergeCell ref="B60:I60"/>
    <mergeCell ref="B61:I61"/>
    <mergeCell ref="A50:B50"/>
    <mergeCell ref="C50:E50"/>
    <mergeCell ref="H50:I50"/>
    <mergeCell ref="A3:C3"/>
    <mergeCell ref="C55:H55"/>
    <mergeCell ref="G64:I64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D33:G33"/>
    <mergeCell ref="A34:D34"/>
    <mergeCell ref="E34:G34"/>
    <mergeCell ref="H34:I34"/>
    <mergeCell ref="A26:B26"/>
    <mergeCell ref="D26:G26"/>
    <mergeCell ref="A28:B28"/>
    <mergeCell ref="G28:H28"/>
    <mergeCell ref="A30:D30"/>
    <mergeCell ref="E30:G30"/>
    <mergeCell ref="H30:I30"/>
    <mergeCell ref="A20:B20"/>
    <mergeCell ref="C20:I20"/>
    <mergeCell ref="A22:B22"/>
    <mergeCell ref="C22:I22"/>
    <mergeCell ref="A24:B24"/>
    <mergeCell ref="D24:F24"/>
    <mergeCell ref="G24:H24"/>
    <mergeCell ref="A14:B14"/>
    <mergeCell ref="C14:I14"/>
    <mergeCell ref="A16:B16"/>
    <mergeCell ref="C16:D16"/>
    <mergeCell ref="F16:I16"/>
    <mergeCell ref="A18:B18"/>
    <mergeCell ref="C18:I18"/>
    <mergeCell ref="A12:B13"/>
    <mergeCell ref="C12:D12"/>
    <mergeCell ref="A4:D4"/>
    <mergeCell ref="A6:I6"/>
    <mergeCell ref="A8:B8"/>
    <mergeCell ref="C8:D8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4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P97" sqref="P97"/>
    </sheetView>
  </sheetViews>
  <sheetFormatPr defaultColWidth="9.140625" defaultRowHeight="12.75"/>
  <cols>
    <col min="1" max="9" width="9.140625" style="49" customWidth="1"/>
    <col min="10" max="10" width="10.00390625" style="49" customWidth="1"/>
    <col min="11" max="11" width="10.28125" style="49" customWidth="1"/>
    <col min="12" max="16384" width="9.140625" style="49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289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5" t="s">
        <v>244</v>
      </c>
      <c r="J4" s="56" t="s">
        <v>283</v>
      </c>
      <c r="K4" s="57" t="s">
        <v>284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4">
        <v>2</v>
      </c>
      <c r="J5" s="53">
        <v>3</v>
      </c>
      <c r="K5" s="53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472096390</v>
      </c>
      <c r="K8" s="50">
        <f>K9+K16+K26+K35+K39</f>
        <v>483980292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1432431</v>
      </c>
      <c r="K9" s="50">
        <f>SUM(K10:K15)</f>
        <v>1475920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1117431</v>
      </c>
      <c r="K11" s="7">
        <v>1475920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315000</v>
      </c>
      <c r="K14" s="7">
        <v>0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376794648</v>
      </c>
      <c r="K16" s="50">
        <f>SUM(K17:K25)</f>
        <v>393815543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224547305</v>
      </c>
      <c r="K17" s="7">
        <v>224547305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111563515</v>
      </c>
      <c r="K18" s="7">
        <v>109314524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1828478</v>
      </c>
      <c r="K19" s="7">
        <v>1762708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28866185</v>
      </c>
      <c r="K20" s="7">
        <v>24632265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0</v>
      </c>
      <c r="K22" s="7">
        <v>15125053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784169</v>
      </c>
      <c r="K23" s="7">
        <v>9384015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325736</v>
      </c>
      <c r="K24" s="7">
        <v>325736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8879260</v>
      </c>
      <c r="K25" s="7">
        <v>8723937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79693002</v>
      </c>
      <c r="K26" s="50">
        <f>SUM(K27:K34)</f>
        <v>75863717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62928302</v>
      </c>
      <c r="K27" s="7">
        <v>62928302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1840400</v>
      </c>
      <c r="K29" s="7">
        <v>1840400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2814717</v>
      </c>
      <c r="K31" s="7">
        <v>2876236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5715581</v>
      </c>
      <c r="K32" s="7">
        <v>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6394002</v>
      </c>
      <c r="K33" s="7">
        <v>8218779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13417378</v>
      </c>
      <c r="K35" s="50">
        <f>SUM(K36:K38)</f>
        <v>12072333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13417378</v>
      </c>
      <c r="K37" s="7">
        <v>12072333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758931</v>
      </c>
      <c r="K39" s="7">
        <v>752779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128835477</v>
      </c>
      <c r="K40" s="50">
        <f>K41+K49+K56+K64</f>
        <v>108616598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2322951</v>
      </c>
      <c r="K41" s="50">
        <v>1408398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2221787</v>
      </c>
      <c r="K42" s="7">
        <v>1408398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0</v>
      </c>
      <c r="K45" s="7">
        <v>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101164</v>
      </c>
      <c r="K46" s="7">
        <v>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55674209</v>
      </c>
      <c r="K49" s="50">
        <f>SUM(K50:K55)</f>
        <v>57704411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1085325</v>
      </c>
      <c r="K50" s="7">
        <v>142415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30056628</v>
      </c>
      <c r="K51" s="7">
        <v>33544733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970</v>
      </c>
      <c r="K53" s="7">
        <v>2442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23470428</v>
      </c>
      <c r="K54" s="7">
        <v>22659337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1060858</v>
      </c>
      <c r="K55" s="7">
        <v>1355484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70332506</v>
      </c>
      <c r="K56" s="50">
        <f>SUM(K57:K63)</f>
        <v>48770681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70332506</v>
      </c>
      <c r="K62" s="7">
        <v>48770681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505811</v>
      </c>
      <c r="K64" s="7">
        <v>733108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31181550</v>
      </c>
      <c r="K65" s="7">
        <v>30888482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632113417</v>
      </c>
      <c r="K66" s="50">
        <f>K7+K8+K40+K65</f>
        <v>623485372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804016</v>
      </c>
      <c r="K67" s="8">
        <v>804016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1">
        <f>J70+J71+J72+J78+J79+J82+J85</f>
        <v>451466661</v>
      </c>
      <c r="K69" s="51">
        <f>K70+K71+K72+K78+K79+K82+K85</f>
        <v>455994979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598047500</v>
      </c>
      <c r="K70" s="7">
        <v>598047500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66</v>
      </c>
      <c r="K71" s="7">
        <v>66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0</v>
      </c>
      <c r="K72" s="50">
        <v>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0</v>
      </c>
      <c r="K73" s="7">
        <v>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12888247</v>
      </c>
      <c r="K78" s="7">
        <v>12932455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-279491837</v>
      </c>
      <c r="K79" s="50">
        <f>K80-K81</f>
        <v>-159456752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7173921</v>
      </c>
      <c r="K80" s="7">
        <v>7186320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286665758</v>
      </c>
      <c r="K81" s="7">
        <v>166643072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120022685</v>
      </c>
      <c r="K82" s="50">
        <f>K83-K84</f>
        <v>4471710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120022685</v>
      </c>
      <c r="K83" s="7">
        <v>4471710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11602282</v>
      </c>
      <c r="K86" s="50">
        <f>SUM(K87:K89)</f>
        <v>11602282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11602282</v>
      </c>
      <c r="K89" s="7">
        <v>11602282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64323222</v>
      </c>
      <c r="K90" s="50">
        <f>SUM(K91:K99)</f>
        <v>64210777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33168523</v>
      </c>
      <c r="K92" s="7">
        <v>27364714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28963741</v>
      </c>
      <c r="K93" s="7">
        <v>34656345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2190958</v>
      </c>
      <c r="K99" s="7">
        <v>2189718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94852558</v>
      </c>
      <c r="K100" s="50">
        <f>SUM(K101:K112)</f>
        <v>84420450.58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977341</v>
      </c>
      <c r="K101" s="7">
        <v>1866055.58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9664609</v>
      </c>
      <c r="K102" s="7">
        <v>11276990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10338623</v>
      </c>
      <c r="K103" s="7">
        <v>11028145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0</v>
      </c>
      <c r="K104" s="7">
        <v>0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20567064</v>
      </c>
      <c r="K105" s="7">
        <v>18005786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4120072</v>
      </c>
      <c r="K108" s="7">
        <v>4293432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14707923</v>
      </c>
      <c r="K109" s="7">
        <v>3180467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34476926</v>
      </c>
      <c r="K112" s="7">
        <v>34769575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9868694</v>
      </c>
      <c r="K113" s="7">
        <v>7256883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632113417</v>
      </c>
      <c r="K114" s="50">
        <f>K69+K86+K90+K100+K113</f>
        <v>623485371.58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804016</v>
      </c>
      <c r="K115" s="8">
        <v>804016</v>
      </c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276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N48" sqref="N4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1">
        <f>SUM(J8:J9)</f>
        <v>183752151</v>
      </c>
      <c r="K7" s="51">
        <f>SUM(K8:K9)</f>
        <v>54885232</v>
      </c>
      <c r="L7" s="51">
        <f>SUM(L8:L9)</f>
        <v>188212563.68</v>
      </c>
      <c r="M7" s="51">
        <f>SUM(M8:M9)</f>
        <v>52655630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160891957</v>
      </c>
      <c r="K8" s="7">
        <v>45627295</v>
      </c>
      <c r="L8" s="7">
        <v>169763270.19</v>
      </c>
      <c r="M8" s="7">
        <v>47610230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22860194</v>
      </c>
      <c r="K9" s="7">
        <v>9257937</v>
      </c>
      <c r="L9" s="7">
        <v>18449293.49</v>
      </c>
      <c r="M9" s="7">
        <v>5045400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SUM(J11+J12+J16+J20+J21+J22+J25+J26)</f>
        <v>183056644</v>
      </c>
      <c r="K10" s="50">
        <f>SUM(K11+K12+K16+K20+K21+K22+K25+K26)</f>
        <v>49666970</v>
      </c>
      <c r="L10" s="50">
        <f>L11+L12+L16+L20+L21+L22+L25+L26</f>
        <v>182137473.82</v>
      </c>
      <c r="M10" s="50">
        <f>M11+M12+M16+M20+M21+M22+M25+M26</f>
        <v>49208160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56860735</v>
      </c>
      <c r="K12" s="50">
        <f>SUM(K13:K15)</f>
        <v>17842872</v>
      </c>
      <c r="L12" s="50">
        <f>SUM(L13:L15)</f>
        <v>63080863</v>
      </c>
      <c r="M12" s="50">
        <f>SUM(M13:M15)</f>
        <v>19546443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23932204</v>
      </c>
      <c r="K13" s="7">
        <v>6790333</v>
      </c>
      <c r="L13" s="7">
        <v>22231763.68</v>
      </c>
      <c r="M13" s="7">
        <v>6442217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32928531</v>
      </c>
      <c r="K15" s="7">
        <v>11052539</v>
      </c>
      <c r="L15" s="7">
        <v>40849099.32</v>
      </c>
      <c r="M15" s="7">
        <v>13104226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80574236</v>
      </c>
      <c r="K16" s="50">
        <f>SUM(K17:K19)</f>
        <v>19126604</v>
      </c>
      <c r="L16" s="50">
        <f>SUM(L17:L19)</f>
        <v>72572460.82</v>
      </c>
      <c r="M16" s="50">
        <f>SUM(M17:M19)</f>
        <v>18502095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50192319</v>
      </c>
      <c r="K17" s="7">
        <v>11935527</v>
      </c>
      <c r="L17" s="7">
        <v>45305052.82</v>
      </c>
      <c r="M17" s="7">
        <v>11547569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18554438</v>
      </c>
      <c r="K18" s="7">
        <v>4382406</v>
      </c>
      <c r="L18" s="7">
        <v>17291620</v>
      </c>
      <c r="M18" s="7">
        <v>4503648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11827479</v>
      </c>
      <c r="K19" s="7">
        <v>2808671</v>
      </c>
      <c r="L19" s="7">
        <v>9975788</v>
      </c>
      <c r="M19" s="7">
        <v>2450878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8214765</v>
      </c>
      <c r="K20" s="7">
        <v>2118302</v>
      </c>
      <c r="L20" s="7">
        <v>8651993</v>
      </c>
      <c r="M20" s="7">
        <v>2180840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32591343</v>
      </c>
      <c r="K21" s="7">
        <v>7765731</v>
      </c>
      <c r="L21" s="7">
        <v>32776523</v>
      </c>
      <c r="M21" s="7">
        <v>6686619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SUM(J24:J25)</f>
        <v>880337</v>
      </c>
      <c r="K22" s="50">
        <f>SUM(K24:K25)</f>
        <v>880337</v>
      </c>
      <c r="L22" s="50">
        <f>SUM(L23:L24)</f>
        <v>359450</v>
      </c>
      <c r="M22" s="50">
        <f>SUM(M23:M24)</f>
        <v>359450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880337</v>
      </c>
      <c r="K24" s="7">
        <v>880337</v>
      </c>
      <c r="L24" s="7">
        <v>359450</v>
      </c>
      <c r="M24" s="7">
        <v>359450</v>
      </c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>
        <v>-9117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3935228</v>
      </c>
      <c r="K26" s="7">
        <v>1933124</v>
      </c>
      <c r="L26" s="7">
        <v>4696184</v>
      </c>
      <c r="M26" s="7">
        <v>1941830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SUM(J28:J31)</f>
        <v>144815593</v>
      </c>
      <c r="K27" s="50">
        <f>SUM(K28:K31)</f>
        <v>2303292</v>
      </c>
      <c r="L27" s="50">
        <f>SUM(L28:L32)</f>
        <v>4814082</v>
      </c>
      <c r="M27" s="50">
        <f>SUM(M28:M32)</f>
        <v>1693123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0</v>
      </c>
      <c r="K28" s="7"/>
      <c r="L28" s="7">
        <v>10152</v>
      </c>
      <c r="M28" s="7">
        <v>0</v>
      </c>
    </row>
    <row r="29" spans="1:13" ht="24.75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4877851</v>
      </c>
      <c r="K29" s="7">
        <v>3441988</v>
      </c>
      <c r="L29" s="7">
        <v>4803930</v>
      </c>
      <c r="M29" s="7">
        <v>1693123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91750904</v>
      </c>
      <c r="K30" s="7">
        <v>-1138696</v>
      </c>
      <c r="L30" s="7">
        <v>0</v>
      </c>
      <c r="M30" s="7"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48186838</v>
      </c>
      <c r="K31" s="7">
        <v>0</v>
      </c>
      <c r="L31" s="7">
        <v>0</v>
      </c>
      <c r="M31" s="7"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12608225</v>
      </c>
      <c r="K33" s="50">
        <f>SUM(K34:K37)</f>
        <v>8768623</v>
      </c>
      <c r="L33" s="50">
        <f>SUM(L34:L37)</f>
        <v>5821254</v>
      </c>
      <c r="M33" s="50">
        <f>SUM(M34:M37)</f>
        <v>2005080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55992</v>
      </c>
      <c r="K34" s="7">
        <v>55992</v>
      </c>
      <c r="L34" s="7">
        <v>0</v>
      </c>
      <c r="M34" s="7">
        <v>0</v>
      </c>
    </row>
    <row r="35" spans="1:13" ht="25.5" customHeight="1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12552233</v>
      </c>
      <c r="K35" s="7">
        <v>8831046</v>
      </c>
      <c r="L35" s="7">
        <v>5821254</v>
      </c>
      <c r="M35" s="7">
        <v>2005080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-118415</v>
      </c>
      <c r="L36" s="7">
        <v>0</v>
      </c>
      <c r="M36" s="7"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>
        <v>0</v>
      </c>
      <c r="M37" s="7">
        <v>0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>
        <v>0</v>
      </c>
      <c r="M38" s="7"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121">
        <v>0</v>
      </c>
      <c r="M39" s="7"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>
        <v>0</v>
      </c>
      <c r="M40" s="7"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>
        <v>0</v>
      </c>
      <c r="M41" s="7"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SUM(J7+J27+J38+J39)</f>
        <v>328567744</v>
      </c>
      <c r="K42" s="50">
        <f>SUM(K7+K27+K38+K39)</f>
        <v>57188524</v>
      </c>
      <c r="L42" s="50">
        <f>SUM(L7+L27+L38+L39)</f>
        <v>193026645.68</v>
      </c>
      <c r="M42" s="50">
        <f>M7+M27+M38+M40</f>
        <v>54348753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SUM(J10+J33+J39+J41)</f>
        <v>195664869</v>
      </c>
      <c r="K43" s="50">
        <f>SUM(K10+K33+K39+K41)</f>
        <v>58435593</v>
      </c>
      <c r="L43" s="50">
        <f>SUM(L10+L33+L39+L41)</f>
        <v>187958727.82</v>
      </c>
      <c r="M43" s="50">
        <f>M10+M33+M39+M41</f>
        <v>51213240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SUM(J42-J43)</f>
        <v>132902875</v>
      </c>
      <c r="K44" s="50">
        <f>SUM(K42-K43)</f>
        <v>-1247069</v>
      </c>
      <c r="L44" s="50">
        <f>SUM(L42-L43)</f>
        <v>5067917.860000014</v>
      </c>
      <c r="M44" s="50">
        <f>M42-M43</f>
        <v>3135513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v>132902875</v>
      </c>
      <c r="K45" s="50">
        <v>-1247069</v>
      </c>
      <c r="L45" s="50">
        <v>5067918</v>
      </c>
      <c r="M45" s="50">
        <f>IF(M42&gt;M43,M42-M43,0)</f>
        <v>3135513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v>0</v>
      </c>
      <c r="K46" s="50">
        <v>0</v>
      </c>
      <c r="L46" s="50">
        <f>IF(J43&gt;J42,J43-J42,0)</f>
        <v>0</v>
      </c>
      <c r="M46" s="50">
        <f>IF(M43&gt;M42,M43-M42,0)</f>
        <v>0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12880190</v>
      </c>
      <c r="K47" s="7">
        <v>12880190</v>
      </c>
      <c r="L47" s="7">
        <v>596208</v>
      </c>
      <c r="M47" s="7">
        <v>0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SUM(J45-J47)</f>
        <v>120022685</v>
      </c>
      <c r="K48" s="50">
        <f>SUM(K45-K47)</f>
        <v>-14127259</v>
      </c>
      <c r="L48" s="50">
        <f>L44-L47</f>
        <v>4471709.860000014</v>
      </c>
      <c r="M48" s="50">
        <f>M44-M47</f>
        <v>3135513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SUM(J45-J47)</f>
        <v>120022685</v>
      </c>
      <c r="K49" s="50"/>
      <c r="L49" s="50">
        <f>IF(L48&gt;0,L48,0)</f>
        <v>4471709.860000014</v>
      </c>
      <c r="M49" s="50">
        <f>IF(M48&gt;0,M48,0)</f>
        <v>3135513</v>
      </c>
    </row>
    <row r="50" spans="1:13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8"/>
      <c r="K50" s="58"/>
      <c r="L50" s="58">
        <f>IF(L48&lt;0,-L48,0)</f>
        <v>0</v>
      </c>
      <c r="M50" s="58">
        <f>IF(M48&lt;0,-M48,0)</f>
        <v>0</v>
      </c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2"/>
      <c r="J52" s="52"/>
      <c r="K52" s="52"/>
      <c r="L52" s="52"/>
      <c r="M52" s="59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120022685</v>
      </c>
      <c r="K56" s="6">
        <v>-14127259</v>
      </c>
      <c r="L56" s="6">
        <v>4471709</v>
      </c>
      <c r="M56" s="6">
        <v>3135633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-156950</v>
      </c>
      <c r="K57" s="50">
        <f>SUM(K58:K64)</f>
        <v>863331</v>
      </c>
      <c r="L57" s="50">
        <f>SUM(L58:L64)</f>
        <v>61519</v>
      </c>
      <c r="M57" s="50"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-156950</v>
      </c>
      <c r="K60" s="7">
        <v>-156950</v>
      </c>
      <c r="L60" s="7">
        <v>61519</v>
      </c>
      <c r="M60" s="7">
        <v>61519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1020281</v>
      </c>
      <c r="L63" s="7">
        <v>0</v>
      </c>
      <c r="M63" s="7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-15695</v>
      </c>
      <c r="K65" s="7">
        <v>-15695</v>
      </c>
      <c r="L65" s="7">
        <v>6152</v>
      </c>
      <c r="M65" s="7">
        <v>6152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-141255</v>
      </c>
      <c r="K66" s="50">
        <f>K57-K65</f>
        <v>879026</v>
      </c>
      <c r="L66" s="50">
        <f>L57-L65</f>
        <v>55367</v>
      </c>
      <c r="M66" s="50">
        <f>M60-M65</f>
        <v>55367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119881430</v>
      </c>
      <c r="K67" s="58">
        <f>K56+K66</f>
        <v>-13248233</v>
      </c>
      <c r="L67" s="58">
        <f>L56+L66</f>
        <v>4527076</v>
      </c>
      <c r="M67" s="58">
        <f>M56+M66</f>
        <v>3191000</v>
      </c>
    </row>
    <row r="68" spans="1:13" ht="12.75" customHeight="1">
      <c r="A68" s="237" t="s">
        <v>278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M47" sqref="M47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302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3" t="s">
        <v>245</v>
      </c>
      <c r="J4" s="64" t="s">
        <v>283</v>
      </c>
      <c r="K4" s="64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132902875</v>
      </c>
      <c r="K7" s="123">
        <v>5067918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8214765</v>
      </c>
      <c r="K8" s="123">
        <v>8651993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13994680</v>
      </c>
      <c r="K9" s="123">
        <v>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5378870</v>
      </c>
      <c r="K10" s="123">
        <v>4121188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0</v>
      </c>
      <c r="K11" s="123">
        <v>914553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0</v>
      </c>
      <c r="K12" s="123">
        <v>20480687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160491190</v>
      </c>
      <c r="K13" s="50">
        <f>SUM(K7:K12)</f>
        <v>39236339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0</v>
      </c>
      <c r="K14" s="123">
        <v>13257575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0</v>
      </c>
      <c r="K15" s="7">
        <v>2030202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368193</v>
      </c>
      <c r="K16" s="7">
        <v>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174802266</v>
      </c>
      <c r="K17" s="7">
        <v>0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175170459</v>
      </c>
      <c r="K18" s="50">
        <f>SUM(K14:K17)</f>
        <v>15287777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0</v>
      </c>
      <c r="K19" s="50">
        <f>IF(K13&gt;K18,K13-K18,0)</f>
        <v>23948562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14679269</v>
      </c>
      <c r="K20" s="50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4438480</v>
      </c>
      <c r="K22" s="123">
        <v>277107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139937742</v>
      </c>
      <c r="K23" s="123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1684555</v>
      </c>
      <c r="K24" s="123">
        <v>2825415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0</v>
      </c>
      <c r="K25" s="123">
        <v>110720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27777244</v>
      </c>
      <c r="K26" s="123">
        <v>3437430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173838021</v>
      </c>
      <c r="K27" s="124">
        <f>SUM(K22:K26)</f>
        <v>6650672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12238699</v>
      </c>
      <c r="K28" s="123">
        <v>26085748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48186837</v>
      </c>
      <c r="K29" s="7">
        <v>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104511466</v>
      </c>
      <c r="K30" s="7">
        <v>0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164937002</v>
      </c>
      <c r="K31" s="50">
        <f>SUM(K28:K30)</f>
        <v>26085748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8901019</v>
      </c>
      <c r="K32" s="50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0</v>
      </c>
      <c r="K33" s="50">
        <f>IF(K31&gt;K27,K31-K27,0)</f>
        <v>19435076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25660324</v>
      </c>
      <c r="K36" s="7">
        <v>28653712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0</v>
      </c>
      <c r="K37" s="7"/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f>SUM(J35:J37)</f>
        <v>25660324</v>
      </c>
      <c r="K38" s="50">
        <f>SUM(K35:K37)</f>
        <v>28653712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19373216</v>
      </c>
      <c r="K39" s="7">
        <v>31972868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7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1013073</v>
      </c>
      <c r="K41" s="7">
        <v>967033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125">
        <v>0</v>
      </c>
      <c r="K43" s="7">
        <v>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20386289</v>
      </c>
      <c r="K44" s="50">
        <f>SUM(K39:K43)</f>
        <v>32939901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5274035</v>
      </c>
      <c r="K45" s="50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0</v>
      </c>
      <c r="K46" s="50">
        <f>IF(K44&gt;K38,K44-K38,0)</f>
        <v>4286189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227297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504215</v>
      </c>
      <c r="K48" s="50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1010026</v>
      </c>
      <c r="K49" s="7">
        <v>505811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0</v>
      </c>
      <c r="K50" s="7">
        <v>227297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504215</v>
      </c>
      <c r="K51" s="7">
        <v>0</v>
      </c>
    </row>
    <row r="52" spans="1:12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62">
        <f>J49+J50-J51</f>
        <v>505811</v>
      </c>
      <c r="K52" s="58">
        <v>733108</v>
      </c>
      <c r="L52" s="12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27" sqref="I26:I27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5.75">
      <c r="A2" s="39"/>
      <c r="B2" s="67"/>
      <c r="C2" s="259" t="s">
        <v>247</v>
      </c>
      <c r="D2" s="259"/>
      <c r="E2" s="70" t="s">
        <v>285</v>
      </c>
      <c r="F2" s="40" t="s">
        <v>216</v>
      </c>
      <c r="G2" s="260" t="s">
        <v>305</v>
      </c>
      <c r="H2" s="261"/>
      <c r="I2" s="67"/>
      <c r="J2" s="67"/>
      <c r="K2" s="67"/>
      <c r="L2" s="71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4" t="s">
        <v>270</v>
      </c>
      <c r="J3" s="75" t="s">
        <v>124</v>
      </c>
      <c r="K3" s="75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0</v>
      </c>
      <c r="K7" s="43">
        <v>0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-279491837</v>
      </c>
      <c r="K8" s="43">
        <v>-159456752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120022685</v>
      </c>
      <c r="K9" s="43">
        <v>4471710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19718621</v>
      </c>
      <c r="K10" s="43">
        <v>19707463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>
        <v>0</v>
      </c>
      <c r="K11" s="43">
        <v>0</v>
      </c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-7589305</v>
      </c>
      <c r="K12" s="43">
        <v>-7527787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758931</v>
      </c>
      <c r="K13" s="43">
        <v>752779</v>
      </c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451466661</v>
      </c>
      <c r="K14" s="72">
        <f>SUM(K5:K13)</f>
        <v>455994979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3"/>
      <c r="K24" s="73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2013-02-14T09:11:17Z</cp:lastPrinted>
  <dcterms:created xsi:type="dcterms:W3CDTF">2008-10-17T11:51:54Z</dcterms:created>
  <dcterms:modified xsi:type="dcterms:W3CDTF">2013-02-14T11:20:06Z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