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<sst xmlns="http://schemas.openxmlformats.org/spreadsheetml/2006/main" count="349" uniqueCount="313">
  <si>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</si>
  <si>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</si>
  <si>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</si>
  <si>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</si>
  <si>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</si>
  <si>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</si>
  <si>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</si>
  <si>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</si>
  <si>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</si>
  <si>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</si>
  <si>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</si>
  <si>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</si>
  <si>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</si>
  <si>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</si>
  <si>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</si>
  <si>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</si>
  <si>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</si>
  <si>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</si>
  <si>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</si>
  <si>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</si>
  <si>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</si>
  <si>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</si>
  <si>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</si>
  <si>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</si>
  <si>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</si>
  <si>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</si>
  <si>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</si>
  <si>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</si>
  <si>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</si>
  <si>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</si>
  <si>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</si>
  <si>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</si>
  <si>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</si>
  <si>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</si>
  <si>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</si>
  <si>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</si>
  <si>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</si>
  <si>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</si>
  <si>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</si>
  <si>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</si>
  <si>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</si>
  <si>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</si>
  <si>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</si>
  <si>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</si>
  <si>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</si>
  <si>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</si>
  <si>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</si>
  <si>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</si>
  <si>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</si>
  <si>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</si>
  <si>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</si>
  <si>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</si>
  <si>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</si>
  <si>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</si>
  <si>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</si>
  <si>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</si>
  <si>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</si>
  <si>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</si>
  <si>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</si>
  <si>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</si>
  <si>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</si>
  <si>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</si>
  <si>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</si>
  <si>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</si>
  <si>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</si>
  <si>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</si>
  <si>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</si>
  <si>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</si>
  <si>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</si>
  <si>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</si>
  <si>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</si>
  <si>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</si>
  <si>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</si>
  <si>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</si>
  <si>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</si>
  <si>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</si>
  <si>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</si>
  <si>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</si>
  <si>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</si>
  <si>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</si>
  <si>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</si>
  <si>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</si>
  <si>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</si>
  <si>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</si>
  <si>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</si>
  <si>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</si>
  <si>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</si>
  <si>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</si>
  <si>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</si>
  <si>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</si>
  <si>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</si>
  <si>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</si>
  <si>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</si>
  <si>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</si>
  <si>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</si>
  <si>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</si>
  <si>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</si>
  <si>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</si>
  <si>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</si>
  <si>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</si>
  <si>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</si>
  <si>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</si>
  <si>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</si>
  <si>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</si>
  <si>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</si>
  <si>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</si>
  <si>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</si>
  <si>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</si>
  <si>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</si>
  <si>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</si>
  <si>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</si>
  <si>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</si>
  <si>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</si>
  <si>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</si>
  <si>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</si>
  <si>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</si>
  <si>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</si>
  <si>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</si>
  <si>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</si>
  <si>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</si>
  <si>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</si>
  <si>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</si>
  <si>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</si>
  <si>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</si>
  <si>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</si>
  <si>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</si>
  <si>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</si>
  <si>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</si>
  <si>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</si>
  <si>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</si>
  <si>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</si>
  <si>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</si>
  <si>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</si>
  <si>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</si>
  <si>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</si>
  <si>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</si>
  <si>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</si>
  <si>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</si>
  <si>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</si>
  <si>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</si>
  <si>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</si>
  <si>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</si>
  <si>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</si>
  <si>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</si>
  <si>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</si>
  <si>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</si>
  <si>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</si>
  <si>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</si>
  <si>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</si>
  <si>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</si>
  <si>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</si>
  <si>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</si>
  <si>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</si>
  <si>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</si>
  <si>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</si>
  <si>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</si>
  <si>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</si>
  <si>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</si>
  <si>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</si>
  <si>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</si>
  <si>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</si>
  <si>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</si>
  <si>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</si>
  <si>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</si>
  <si>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</si>
  <si>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</si>
  <si>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</si>
  <si>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</si>
  <si>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</si>
  <si>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</si>
  <si>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</si>
  <si>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</si>
  <si>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</si>
  <si>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</si>
  <si>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</si>
  <si>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</si>
  <si>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</si>
  <si>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</si>
  <si>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</si>
  <si>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</si>
  <si>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</si>
  <si>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</si>
  <si>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</si>
  <si>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</si>
  <si>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</si>
  <si>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</si>
  <si>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</si>
  <si>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</si>
  <si>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</si>
  <si>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</si>
  <si>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</si>
  <si>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</si>
  <si>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</si>
  <si>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</si>
  <si>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</si>
  <si>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</si>
  <si>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</si>
  <si>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</si>
  <si>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</si>
  <si>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</si>
  <si>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</si>
  <si>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</si>
  <si>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</si>
  <si>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</si>
  <si>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</si>
  <si>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</si>
  <si>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</si>
  <si>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</si>
  <si>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</si>
  <si>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</si>
  <si>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</si>
  <si>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</si>
  <si>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</si>
  <si>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</si>
  <si>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</si>
  <si>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</si>
  <si>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</si>
  <si>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</si>
  <si>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</si>
  <si>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</si>
  <si>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</si>
  <si>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</si>
  <si>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</si>
  <si>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</si>
  <si>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</si>
  <si>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</si>
  <si>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</si>
  <si>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</si>
  <si>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</si>
  <si>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</si>
  <si>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</si>
  <si>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</si>
  <si>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</si>
  <si>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</si>
  <si>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</si>
  <si>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</si>
  <si>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</si>
  <si>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</si>
  <si>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</si>
  <si>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</si>
  <si>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</si>
  <si>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</si>
  <si>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</si>
  <si>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</si>
  <si>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</si>
  <si>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</si>
  <si>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</si>
  <si>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</si>
  <si>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</si>
  <si>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</si>
  <si>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</si>
  <si>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</si>
  <si>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</si>
  <si>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</si>
  <si>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</si>
  <si>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</si>
  <si>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</si>
  <si>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</si>
  <si>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</si>
  <si>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</si>
  <si>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</si>
  <si>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</si>
  <si>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</si>
  <si>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</si>
  <si>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</si>
  <si>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</si>
  <si>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</si>
  <si>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</si>
  <si>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</si>
  <si>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</si>
  <si>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</si>
  <si>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</si>
  <si>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</si>
  <si>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</si>
  <si>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</si>
  <si>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</si>
  <si>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</si>
  <si>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</si>
  <si>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</si>
  <si>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</si>
  <si>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</si>
  <si>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</si>
  <si>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</si>
  <si>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</si>
  <si>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</si>
  <si>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1.01.2012.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</si>
  <si>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</si>
  <si>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</si>
  <si>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</si>
  <si>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</si>
  <si>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</si>
  <si>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</si>
  <si>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</si>
  <si>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</si>
  <si>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</si>
  <si>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Da</t>
  </si>
  <si>
    <t>5224</t>
  </si>
  <si>
    <t>OPI d.o.o.</t>
  </si>
  <si>
    <t>LUKA PRIJEVOZ d.o.o.</t>
  </si>
  <si>
    <t>STANOVI d.o.o.</t>
  </si>
  <si>
    <t>ŠKRLJEVO</t>
  </si>
  <si>
    <t>03342964</t>
  </si>
  <si>
    <t>01230000</t>
  </si>
  <si>
    <t>01230077</t>
  </si>
  <si>
    <t>Janja Reljac</t>
  </si>
  <si>
    <t>051/496-533</t>
  </si>
  <si>
    <t>051/496-008</t>
  </si>
  <si>
    <t>fin@lukarijeka.hr</t>
  </si>
  <si>
    <t>Vedran Devčić</t>
  </si>
  <si>
    <t>Obveznik: LUKA RIJEKA d.d.</t>
  </si>
  <si>
    <t>31.12.2012.</t>
  </si>
  <si>
    <t>stanje na dan 31.12.2012.</t>
  </si>
  <si>
    <t>u razdoblju 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</si>
</sst>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0" fillId="0" borderId="27" xfId="0" applyFill="1" applyBorder="1" applyAlignment="1">
      <alignment/>
    </xf>
    <xf numFmtId="0" fontId="0" fillId="0" borderId="16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0" fontId="0" fillId="0" borderId="28" xfId="57" applyFont="1" applyBorder="1" applyAlignment="1">
      <alignment/>
      <protection/>
    </xf>
    <xf numFmtId="0" fontId="0" fillId="0" borderId="29" xfId="57" applyFont="1" applyBorder="1" applyAlignment="1">
      <alignment/>
      <protection/>
    </xf>
    <xf numFmtId="0" fontId="0" fillId="0" borderId="30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30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9" xfId="57" applyFont="1" applyFill="1" applyBorder="1" applyAlignment="1">
      <alignment horizontal="left"/>
      <protection/>
    </xf>
    <xf numFmtId="0" fontId="3" fillId="0" borderId="3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8" xfId="53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zoomScaleSheetLayoutView="110" zoomScalePageLayoutView="0" workbookViewId="0" topLeftCell="A1">
      <selection activeCell="I26" sqref="I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2" spans="1:12" ht="15.75">
      <c r="A2" s="144" t="s">
        <v>214</v>
      </c>
      <c r="B2" s="145"/>
      <c r="C2" s="145"/>
      <c r="D2" s="77"/>
      <c r="E2" s="77"/>
      <c r="F2" s="77"/>
      <c r="G2" s="77"/>
      <c r="H2" s="77"/>
      <c r="I2" s="78"/>
      <c r="J2" s="33"/>
      <c r="K2" s="10"/>
      <c r="L2" s="10"/>
    </row>
    <row r="3" spans="1:12" ht="12.75">
      <c r="A3" s="182" t="s">
        <v>215</v>
      </c>
      <c r="B3" s="183"/>
      <c r="C3" s="183"/>
      <c r="D3" s="184"/>
      <c r="E3" s="108" t="s">
        <v>285</v>
      </c>
      <c r="F3" s="12"/>
      <c r="G3" s="13" t="s">
        <v>216</v>
      </c>
      <c r="H3" s="108" t="s">
        <v>310</v>
      </c>
      <c r="I3" s="79"/>
      <c r="J3" s="33"/>
      <c r="K3" s="10"/>
      <c r="L3" s="10"/>
    </row>
    <row r="4" spans="1:12" ht="12.75">
      <c r="A4" s="80"/>
      <c r="B4" s="14"/>
      <c r="C4" s="14"/>
      <c r="D4" s="14"/>
      <c r="E4" s="15"/>
      <c r="F4" s="15"/>
      <c r="G4" s="14"/>
      <c r="H4" s="14"/>
      <c r="I4" s="81"/>
      <c r="J4" s="33"/>
      <c r="K4" s="10"/>
      <c r="L4" s="10"/>
    </row>
    <row r="5" spans="1:12" ht="15">
      <c r="A5" s="185" t="s">
        <v>281</v>
      </c>
      <c r="B5" s="186"/>
      <c r="C5" s="186"/>
      <c r="D5" s="186"/>
      <c r="E5" s="186"/>
      <c r="F5" s="186"/>
      <c r="G5" s="186"/>
      <c r="H5" s="186"/>
      <c r="I5" s="187"/>
      <c r="J5" s="33"/>
      <c r="K5" s="10"/>
      <c r="L5" s="10"/>
    </row>
    <row r="6" spans="1:12" ht="12.75">
      <c r="A6" s="82"/>
      <c r="B6" s="16"/>
      <c r="C6" s="16"/>
      <c r="D6" s="16"/>
      <c r="E6" s="17"/>
      <c r="F6" s="83"/>
      <c r="G6" s="18"/>
      <c r="H6" s="19"/>
      <c r="I6" s="84"/>
      <c r="J6" s="33"/>
      <c r="K6" s="10"/>
      <c r="L6" s="10"/>
    </row>
    <row r="7" spans="1:12" ht="12.75">
      <c r="A7" s="135" t="s">
        <v>217</v>
      </c>
      <c r="B7" s="136"/>
      <c r="C7" s="150" t="s">
        <v>286</v>
      </c>
      <c r="D7" s="151"/>
      <c r="E7" s="29"/>
      <c r="F7" s="29"/>
      <c r="G7" s="29"/>
      <c r="H7" s="29"/>
      <c r="I7" s="85"/>
      <c r="J7" s="33"/>
      <c r="K7" s="10"/>
      <c r="L7" s="10"/>
    </row>
    <row r="8" spans="1:12" ht="12.75">
      <c r="A8" s="86"/>
      <c r="B8" s="22"/>
      <c r="C8" s="16"/>
      <c r="D8" s="16"/>
      <c r="E8" s="29"/>
      <c r="F8" s="29"/>
      <c r="G8" s="29"/>
      <c r="H8" s="29"/>
      <c r="I8" s="85"/>
      <c r="J8" s="33"/>
      <c r="K8" s="10"/>
      <c r="L8" s="10"/>
    </row>
    <row r="9" spans="1:12" ht="12.75">
      <c r="A9" s="188" t="s">
        <v>218</v>
      </c>
      <c r="B9" s="189"/>
      <c r="C9" s="150" t="s">
        <v>287</v>
      </c>
      <c r="D9" s="151"/>
      <c r="E9" s="29"/>
      <c r="F9" s="29"/>
      <c r="G9" s="29"/>
      <c r="H9" s="29"/>
      <c r="I9" s="87"/>
      <c r="J9" s="33"/>
      <c r="K9" s="10"/>
      <c r="L9" s="10"/>
    </row>
    <row r="10" spans="1:12" ht="12.75">
      <c r="A10" s="88"/>
      <c r="B10" s="47"/>
      <c r="C10" s="20"/>
      <c r="D10" s="26"/>
      <c r="E10" s="16"/>
      <c r="F10" s="16"/>
      <c r="G10" s="16"/>
      <c r="H10" s="16"/>
      <c r="I10" s="87"/>
      <c r="J10" s="33"/>
      <c r="K10" s="10"/>
      <c r="L10" s="10"/>
    </row>
    <row r="11" spans="1:12" ht="12.75">
      <c r="A11" s="130" t="s">
        <v>219</v>
      </c>
      <c r="B11" s="180"/>
      <c r="C11" s="150" t="s">
        <v>288</v>
      </c>
      <c r="D11" s="151"/>
      <c r="E11" s="16"/>
      <c r="F11" s="16"/>
      <c r="G11" s="16"/>
      <c r="H11" s="16"/>
      <c r="I11" s="87"/>
      <c r="J11" s="33"/>
      <c r="K11" s="10"/>
      <c r="L11" s="10"/>
    </row>
    <row r="12" spans="1:12" ht="12.75">
      <c r="A12" s="181"/>
      <c r="B12" s="180"/>
      <c r="C12" s="16"/>
      <c r="D12" s="16"/>
      <c r="E12" s="16"/>
      <c r="F12" s="16"/>
      <c r="G12" s="16"/>
      <c r="H12" s="16"/>
      <c r="I12" s="87"/>
      <c r="J12" s="33"/>
      <c r="K12" s="10"/>
      <c r="L12" s="10"/>
    </row>
    <row r="13" spans="1:12" ht="12.75">
      <c r="A13" s="135" t="s">
        <v>220</v>
      </c>
      <c r="B13" s="136"/>
      <c r="C13" s="152" t="s">
        <v>289</v>
      </c>
      <c r="D13" s="177"/>
      <c r="E13" s="177"/>
      <c r="F13" s="177"/>
      <c r="G13" s="177"/>
      <c r="H13" s="177"/>
      <c r="I13" s="138"/>
      <c r="J13" s="33"/>
      <c r="K13" s="10"/>
      <c r="L13" s="10"/>
    </row>
    <row r="14" spans="1:12" ht="12.75">
      <c r="A14" s="86"/>
      <c r="B14" s="22"/>
      <c r="C14" s="21"/>
      <c r="D14" s="16"/>
      <c r="E14" s="16"/>
      <c r="F14" s="16"/>
      <c r="G14" s="16"/>
      <c r="H14" s="16"/>
      <c r="I14" s="87"/>
      <c r="J14" s="33"/>
      <c r="K14" s="10"/>
      <c r="L14" s="10"/>
    </row>
    <row r="15" spans="1:12" ht="12.75">
      <c r="A15" s="135" t="s">
        <v>221</v>
      </c>
      <c r="B15" s="136"/>
      <c r="C15" s="178">
        <v>51000</v>
      </c>
      <c r="D15" s="179"/>
      <c r="E15" s="16"/>
      <c r="F15" s="152" t="s">
        <v>290</v>
      </c>
      <c r="G15" s="177"/>
      <c r="H15" s="177"/>
      <c r="I15" s="138"/>
      <c r="J15" s="33"/>
      <c r="K15" s="10"/>
      <c r="L15" s="10"/>
    </row>
    <row r="16" spans="1:12" ht="12.75">
      <c r="A16" s="86"/>
      <c r="B16" s="22"/>
      <c r="C16" s="16"/>
      <c r="D16" s="16"/>
      <c r="E16" s="16"/>
      <c r="F16" s="16"/>
      <c r="G16" s="16"/>
      <c r="H16" s="16"/>
      <c r="I16" s="87"/>
      <c r="J16" s="33"/>
      <c r="K16" s="10"/>
      <c r="L16" s="10"/>
    </row>
    <row r="17" spans="1:12" ht="12.75">
      <c r="A17" s="135" t="s">
        <v>222</v>
      </c>
      <c r="B17" s="136"/>
      <c r="C17" s="152" t="s">
        <v>291</v>
      </c>
      <c r="D17" s="177"/>
      <c r="E17" s="177"/>
      <c r="F17" s="177"/>
      <c r="G17" s="177"/>
      <c r="H17" s="177"/>
      <c r="I17" s="138"/>
      <c r="J17" s="33"/>
      <c r="K17" s="10"/>
      <c r="L17" s="10"/>
    </row>
    <row r="18" spans="1:12" ht="12.75">
      <c r="A18" s="86"/>
      <c r="B18" s="22"/>
      <c r="C18" s="16"/>
      <c r="D18" s="16"/>
      <c r="E18" s="16"/>
      <c r="F18" s="16"/>
      <c r="G18" s="16"/>
      <c r="H18" s="16"/>
      <c r="I18" s="87"/>
      <c r="J18" s="33"/>
      <c r="K18" s="10"/>
      <c r="L18" s="10"/>
    </row>
    <row r="19" spans="1:12" ht="12.75">
      <c r="A19" s="135" t="s">
        <v>223</v>
      </c>
      <c r="B19" s="136"/>
      <c r="C19" s="173" t="s">
        <v>292</v>
      </c>
      <c r="D19" s="174"/>
      <c r="E19" s="174"/>
      <c r="F19" s="174"/>
      <c r="G19" s="174"/>
      <c r="H19" s="174"/>
      <c r="I19" s="175"/>
      <c r="J19" s="33"/>
      <c r="K19" s="10"/>
      <c r="L19" s="10"/>
    </row>
    <row r="20" spans="1:12" ht="12.75">
      <c r="A20" s="86"/>
      <c r="B20" s="22"/>
      <c r="C20" s="21"/>
      <c r="D20" s="16"/>
      <c r="E20" s="16"/>
      <c r="F20" s="16"/>
      <c r="G20" s="16"/>
      <c r="H20" s="16"/>
      <c r="I20" s="87"/>
      <c r="J20" s="33"/>
      <c r="K20" s="10"/>
      <c r="L20" s="10"/>
    </row>
    <row r="21" spans="1:12" ht="12.75">
      <c r="A21" s="135" t="s">
        <v>224</v>
      </c>
      <c r="B21" s="136"/>
      <c r="C21" s="173" t="s">
        <v>293</v>
      </c>
      <c r="D21" s="174"/>
      <c r="E21" s="174"/>
      <c r="F21" s="174"/>
      <c r="G21" s="174"/>
      <c r="H21" s="174"/>
      <c r="I21" s="175"/>
      <c r="J21" s="33"/>
      <c r="K21" s="10"/>
      <c r="L21" s="10"/>
    </row>
    <row r="22" spans="1:12" ht="12.75">
      <c r="A22" s="86"/>
      <c r="B22" s="22"/>
      <c r="C22" s="21"/>
      <c r="D22" s="16"/>
      <c r="E22" s="16"/>
      <c r="F22" s="16"/>
      <c r="G22" s="16"/>
      <c r="H22" s="16"/>
      <c r="I22" s="87"/>
      <c r="J22" s="33"/>
      <c r="K22" s="10"/>
      <c r="L22" s="10"/>
    </row>
    <row r="23" spans="1:12" ht="12.75">
      <c r="A23" s="135" t="s">
        <v>225</v>
      </c>
      <c r="B23" s="136"/>
      <c r="C23" s="109">
        <v>373</v>
      </c>
      <c r="D23" s="152" t="s">
        <v>290</v>
      </c>
      <c r="E23" s="163"/>
      <c r="F23" s="164"/>
      <c r="G23" s="135"/>
      <c r="H23" s="176"/>
      <c r="I23" s="89"/>
      <c r="J23" s="33"/>
      <c r="K23" s="10"/>
      <c r="L23" s="10"/>
    </row>
    <row r="24" spans="1:12" ht="12.75">
      <c r="A24" s="86"/>
      <c r="B24" s="22"/>
      <c r="C24" s="16"/>
      <c r="D24" s="24"/>
      <c r="E24" s="24"/>
      <c r="F24" s="24"/>
      <c r="G24" s="24"/>
      <c r="H24" s="16"/>
      <c r="I24" s="87"/>
      <c r="J24" s="33"/>
      <c r="K24" s="10"/>
      <c r="L24" s="10"/>
    </row>
    <row r="25" spans="1:12" ht="12.75">
      <c r="A25" s="135" t="s">
        <v>226</v>
      </c>
      <c r="B25" s="136"/>
      <c r="C25" s="109">
        <v>8</v>
      </c>
      <c r="D25" s="152" t="s">
        <v>294</v>
      </c>
      <c r="E25" s="163"/>
      <c r="F25" s="163"/>
      <c r="G25" s="164"/>
      <c r="H25" s="48" t="s">
        <v>227</v>
      </c>
      <c r="I25" s="110">
        <v>740</v>
      </c>
      <c r="J25" s="33"/>
      <c r="K25" s="10"/>
      <c r="L25" s="10"/>
    </row>
    <row r="26" spans="1:12" ht="12.75">
      <c r="A26" s="86"/>
      <c r="B26" s="22"/>
      <c r="C26" s="16"/>
      <c r="D26" s="24"/>
      <c r="E26" s="24"/>
      <c r="F26" s="24"/>
      <c r="G26" s="22"/>
      <c r="H26" s="22" t="s">
        <v>282</v>
      </c>
      <c r="I26" s="90"/>
      <c r="J26" s="33"/>
      <c r="K26" s="10"/>
      <c r="L26" s="10"/>
    </row>
    <row r="27" spans="1:12" ht="12.75">
      <c r="A27" s="135" t="s">
        <v>228</v>
      </c>
      <c r="B27" s="136"/>
      <c r="C27" s="111" t="s">
        <v>295</v>
      </c>
      <c r="D27" s="25"/>
      <c r="E27" s="33"/>
      <c r="F27" s="24"/>
      <c r="G27" s="165" t="s">
        <v>229</v>
      </c>
      <c r="H27" s="136"/>
      <c r="I27" s="112" t="s">
        <v>296</v>
      </c>
      <c r="J27" s="33"/>
      <c r="K27" s="10"/>
      <c r="L27" s="10"/>
    </row>
    <row r="28" spans="1:12" ht="12.75">
      <c r="A28" s="86"/>
      <c r="B28" s="22"/>
      <c r="C28" s="16"/>
      <c r="D28" s="24"/>
      <c r="E28" s="24"/>
      <c r="F28" s="24"/>
      <c r="G28" s="24"/>
      <c r="H28" s="16"/>
      <c r="I28" s="91"/>
      <c r="J28" s="33"/>
      <c r="K28" s="10"/>
      <c r="L28" s="10"/>
    </row>
    <row r="29" spans="1:12" ht="12.75">
      <c r="A29" s="166" t="s">
        <v>230</v>
      </c>
      <c r="B29" s="167"/>
      <c r="C29" s="168"/>
      <c r="D29" s="168"/>
      <c r="E29" s="169" t="s">
        <v>231</v>
      </c>
      <c r="F29" s="170"/>
      <c r="G29" s="170"/>
      <c r="H29" s="171" t="s">
        <v>232</v>
      </c>
      <c r="I29" s="172"/>
      <c r="J29" s="33"/>
      <c r="K29" s="10"/>
      <c r="L29" s="10"/>
    </row>
    <row r="30" spans="1:12" ht="12.75">
      <c r="A30" s="92"/>
      <c r="B30" s="33"/>
      <c r="C30" s="33"/>
      <c r="D30" s="26"/>
      <c r="E30" s="16"/>
      <c r="F30" s="16"/>
      <c r="G30" s="16"/>
      <c r="H30" s="27"/>
      <c r="I30" s="91"/>
      <c r="J30" s="33"/>
      <c r="K30" s="10"/>
      <c r="L30" s="10"/>
    </row>
    <row r="31" spans="1:12" ht="12.75">
      <c r="A31" s="160" t="s">
        <v>297</v>
      </c>
      <c r="B31" s="153"/>
      <c r="C31" s="153"/>
      <c r="D31" s="154"/>
      <c r="E31" s="160" t="s">
        <v>290</v>
      </c>
      <c r="F31" s="153"/>
      <c r="G31" s="153"/>
      <c r="H31" s="150" t="s">
        <v>301</v>
      </c>
      <c r="I31" s="151"/>
      <c r="J31" s="33"/>
      <c r="K31" s="10"/>
      <c r="L31" s="10"/>
    </row>
    <row r="32" spans="1:12" ht="12.75">
      <c r="A32" s="86"/>
      <c r="B32" s="22"/>
      <c r="C32" s="21"/>
      <c r="D32" s="161"/>
      <c r="E32" s="161"/>
      <c r="F32" s="161"/>
      <c r="G32" s="162"/>
      <c r="H32" s="16"/>
      <c r="I32" s="93"/>
      <c r="J32" s="33"/>
      <c r="K32" s="10"/>
      <c r="L32" s="10"/>
    </row>
    <row r="33" spans="1:12" ht="12.75">
      <c r="A33" s="160" t="s">
        <v>298</v>
      </c>
      <c r="B33" s="153"/>
      <c r="C33" s="153"/>
      <c r="D33" s="154"/>
      <c r="E33" s="160" t="s">
        <v>300</v>
      </c>
      <c r="F33" s="153"/>
      <c r="G33" s="153"/>
      <c r="H33" s="150" t="s">
        <v>302</v>
      </c>
      <c r="I33" s="151"/>
      <c r="J33" s="33"/>
      <c r="K33" s="10"/>
      <c r="L33" s="10"/>
    </row>
    <row r="34" spans="1:12" ht="12.75">
      <c r="A34" s="86"/>
      <c r="B34" s="22"/>
      <c r="C34" s="21"/>
      <c r="D34" s="28"/>
      <c r="E34" s="28"/>
      <c r="F34" s="28"/>
      <c r="G34" s="29"/>
      <c r="H34" s="16"/>
      <c r="I34" s="94"/>
      <c r="J34" s="33"/>
      <c r="K34" s="10"/>
      <c r="L34" s="10"/>
    </row>
    <row r="35" spans="1:12" ht="12.75">
      <c r="A35" s="160" t="s">
        <v>299</v>
      </c>
      <c r="B35" s="153"/>
      <c r="C35" s="153"/>
      <c r="D35" s="154"/>
      <c r="E35" s="160" t="s">
        <v>290</v>
      </c>
      <c r="F35" s="153"/>
      <c r="G35" s="153"/>
      <c r="H35" s="150" t="s">
        <v>303</v>
      </c>
      <c r="I35" s="151"/>
      <c r="J35" s="33"/>
      <c r="K35" s="10"/>
      <c r="L35" s="10"/>
    </row>
    <row r="36" spans="1:12" ht="12.75">
      <c r="A36" s="86"/>
      <c r="B36" s="22"/>
      <c r="C36" s="21"/>
      <c r="D36" s="28"/>
      <c r="E36" s="28"/>
      <c r="F36" s="28"/>
      <c r="G36" s="29"/>
      <c r="H36" s="16"/>
      <c r="I36" s="94"/>
      <c r="J36" s="33"/>
      <c r="K36" s="10"/>
      <c r="L36" s="10"/>
    </row>
    <row r="37" spans="1:12" ht="12.75">
      <c r="A37" s="160"/>
      <c r="B37" s="153"/>
      <c r="C37" s="153"/>
      <c r="D37" s="154"/>
      <c r="E37" s="160"/>
      <c r="F37" s="153"/>
      <c r="G37" s="153"/>
      <c r="H37" s="150"/>
      <c r="I37" s="151"/>
      <c r="J37" s="33"/>
      <c r="K37" s="10"/>
      <c r="L37" s="10"/>
    </row>
    <row r="38" spans="1:12" ht="12.75">
      <c r="A38" s="95"/>
      <c r="B38" s="30"/>
      <c r="C38" s="155"/>
      <c r="D38" s="156"/>
      <c r="E38" s="16"/>
      <c r="F38" s="155"/>
      <c r="G38" s="156"/>
      <c r="H38" s="16"/>
      <c r="I38" s="87"/>
      <c r="J38" s="33"/>
      <c r="K38" s="10"/>
      <c r="L38" s="10"/>
    </row>
    <row r="39" spans="1:12" ht="12.75">
      <c r="A39" s="160"/>
      <c r="B39" s="153"/>
      <c r="C39" s="153"/>
      <c r="D39" s="154"/>
      <c r="E39" s="160"/>
      <c r="F39" s="153"/>
      <c r="G39" s="153"/>
      <c r="H39" s="150"/>
      <c r="I39" s="151"/>
      <c r="J39" s="33"/>
      <c r="K39" s="10"/>
      <c r="L39" s="10"/>
    </row>
    <row r="40" spans="1:12" ht="12.75">
      <c r="A40" s="95"/>
      <c r="B40" s="30"/>
      <c r="C40" s="31"/>
      <c r="D40" s="32"/>
      <c r="E40" s="16"/>
      <c r="F40" s="31"/>
      <c r="G40" s="32"/>
      <c r="H40" s="16"/>
      <c r="I40" s="87"/>
      <c r="J40" s="33"/>
      <c r="K40" s="10"/>
      <c r="L40" s="10"/>
    </row>
    <row r="41" spans="1:12" ht="12.75">
      <c r="A41" s="160"/>
      <c r="B41" s="153"/>
      <c r="C41" s="153"/>
      <c r="D41" s="154"/>
      <c r="E41" s="160"/>
      <c r="F41" s="153"/>
      <c r="G41" s="153"/>
      <c r="H41" s="150"/>
      <c r="I41" s="151"/>
      <c r="J41" s="33"/>
      <c r="K41" s="10"/>
      <c r="L41" s="10"/>
    </row>
    <row r="42" spans="1:12" ht="12.75">
      <c r="A42" s="113"/>
      <c r="B42" s="33"/>
      <c r="C42" s="33"/>
      <c r="D42" s="33"/>
      <c r="E42" s="23"/>
      <c r="F42" s="114"/>
      <c r="G42" s="114"/>
      <c r="H42" s="115"/>
      <c r="I42" s="96"/>
      <c r="J42" s="33"/>
      <c r="K42" s="10"/>
      <c r="L42" s="10"/>
    </row>
    <row r="43" spans="1:12" ht="12.75">
      <c r="A43" s="95"/>
      <c r="B43" s="30"/>
      <c r="C43" s="31"/>
      <c r="D43" s="32"/>
      <c r="E43" s="16"/>
      <c r="F43" s="31"/>
      <c r="G43" s="32"/>
      <c r="H43" s="16"/>
      <c r="I43" s="87"/>
      <c r="J43" s="33"/>
      <c r="K43" s="10"/>
      <c r="L43" s="10"/>
    </row>
    <row r="44" spans="1:12" ht="12.75">
      <c r="A44" s="97"/>
      <c r="B44" s="34"/>
      <c r="C44" s="34"/>
      <c r="D44" s="20"/>
      <c r="E44" s="20"/>
      <c r="F44" s="34"/>
      <c r="G44" s="20"/>
      <c r="H44" s="20"/>
      <c r="I44" s="98"/>
      <c r="J44" s="33"/>
      <c r="K44" s="10"/>
      <c r="L44" s="10"/>
    </row>
    <row r="45" spans="1:12" ht="12.75">
      <c r="A45" s="130" t="s">
        <v>233</v>
      </c>
      <c r="B45" s="131"/>
      <c r="C45" s="150"/>
      <c r="D45" s="151"/>
      <c r="E45" s="26"/>
      <c r="F45" s="152"/>
      <c r="G45" s="153"/>
      <c r="H45" s="153"/>
      <c r="I45" s="154"/>
      <c r="J45" s="33"/>
      <c r="K45" s="10"/>
      <c r="L45" s="10"/>
    </row>
    <row r="46" spans="1:12" ht="12.75">
      <c r="A46" s="95"/>
      <c r="B46" s="30"/>
      <c r="C46" s="155"/>
      <c r="D46" s="156"/>
      <c r="E46" s="16"/>
      <c r="F46" s="155"/>
      <c r="G46" s="157"/>
      <c r="H46" s="35"/>
      <c r="I46" s="99"/>
      <c r="J46" s="33"/>
      <c r="K46" s="10"/>
      <c r="L46" s="10"/>
    </row>
    <row r="47" spans="1:12" ht="12.75">
      <c r="A47" s="130" t="s">
        <v>234</v>
      </c>
      <c r="B47" s="131"/>
      <c r="C47" s="152" t="s">
        <v>304</v>
      </c>
      <c r="D47" s="158"/>
      <c r="E47" s="158"/>
      <c r="F47" s="158"/>
      <c r="G47" s="158"/>
      <c r="H47" s="158"/>
      <c r="I47" s="159"/>
      <c r="J47" s="33"/>
      <c r="K47" s="10"/>
      <c r="L47" s="10"/>
    </row>
    <row r="48" spans="1:12" ht="12.75">
      <c r="A48" s="86"/>
      <c r="B48" s="22"/>
      <c r="C48" s="21" t="s">
        <v>235</v>
      </c>
      <c r="D48" s="16"/>
      <c r="E48" s="16"/>
      <c r="F48" s="16"/>
      <c r="G48" s="16"/>
      <c r="H48" s="16"/>
      <c r="I48" s="87"/>
      <c r="J48" s="33"/>
      <c r="K48" s="10"/>
      <c r="L48" s="10"/>
    </row>
    <row r="49" spans="1:12" ht="12.75">
      <c r="A49" s="130" t="s">
        <v>236</v>
      </c>
      <c r="B49" s="131"/>
      <c r="C49" s="137" t="s">
        <v>305</v>
      </c>
      <c r="D49" s="133"/>
      <c r="E49" s="134"/>
      <c r="F49" s="16"/>
      <c r="G49" s="48" t="s">
        <v>237</v>
      </c>
      <c r="H49" s="137" t="s">
        <v>306</v>
      </c>
      <c r="I49" s="134"/>
      <c r="J49" s="33"/>
      <c r="K49" s="10"/>
      <c r="L49" s="10"/>
    </row>
    <row r="50" spans="1:12" ht="12.75">
      <c r="A50" s="86"/>
      <c r="B50" s="22"/>
      <c r="C50" s="21"/>
      <c r="D50" s="16"/>
      <c r="E50" s="16"/>
      <c r="F50" s="16"/>
      <c r="G50" s="16"/>
      <c r="H50" s="16"/>
      <c r="I50" s="87"/>
      <c r="J50" s="33"/>
      <c r="K50" s="10"/>
      <c r="L50" s="10"/>
    </row>
    <row r="51" spans="1:12" ht="12.75">
      <c r="A51" s="130" t="s">
        <v>223</v>
      </c>
      <c r="B51" s="131"/>
      <c r="C51" s="132" t="s">
        <v>307</v>
      </c>
      <c r="D51" s="133"/>
      <c r="E51" s="133"/>
      <c r="F51" s="133"/>
      <c r="G51" s="133"/>
      <c r="H51" s="133"/>
      <c r="I51" s="134"/>
      <c r="J51" s="33"/>
      <c r="K51" s="10"/>
      <c r="L51" s="10"/>
    </row>
    <row r="52" spans="1:12" ht="12.75">
      <c r="A52" s="86"/>
      <c r="B52" s="22"/>
      <c r="C52" s="16"/>
      <c r="D52" s="16"/>
      <c r="E52" s="16"/>
      <c r="F52" s="16"/>
      <c r="G52" s="16"/>
      <c r="H52" s="16"/>
      <c r="I52" s="87"/>
      <c r="J52" s="33"/>
      <c r="K52" s="10"/>
      <c r="L52" s="10"/>
    </row>
    <row r="53" spans="1:12" ht="12.75">
      <c r="A53" s="135" t="s">
        <v>238</v>
      </c>
      <c r="B53" s="136"/>
      <c r="C53" s="137" t="s">
        <v>308</v>
      </c>
      <c r="D53" s="133"/>
      <c r="E53" s="133"/>
      <c r="F53" s="133"/>
      <c r="G53" s="133"/>
      <c r="H53" s="133"/>
      <c r="I53" s="138"/>
      <c r="J53" s="33"/>
      <c r="K53" s="10"/>
      <c r="L53" s="10"/>
    </row>
    <row r="54" spans="1:12" ht="12.75">
      <c r="A54" s="100"/>
      <c r="B54" s="20"/>
      <c r="C54" s="146" t="s">
        <v>239</v>
      </c>
      <c r="D54" s="146"/>
      <c r="E54" s="146"/>
      <c r="F54" s="146"/>
      <c r="G54" s="146"/>
      <c r="H54" s="146"/>
      <c r="I54" s="101"/>
      <c r="J54" s="33"/>
      <c r="K54" s="10"/>
      <c r="L54" s="10"/>
    </row>
    <row r="55" spans="1:12" ht="12.75">
      <c r="A55" s="100"/>
      <c r="B55" s="20"/>
      <c r="C55" s="36"/>
      <c r="D55" s="36"/>
      <c r="E55" s="36"/>
      <c r="F55" s="36"/>
      <c r="G55" s="36"/>
      <c r="H55" s="36"/>
      <c r="I55" s="101"/>
      <c r="J55" s="33"/>
      <c r="K55" s="10"/>
      <c r="L55" s="10"/>
    </row>
    <row r="56" spans="1:12" ht="12.75">
      <c r="A56" s="100"/>
      <c r="B56" s="139" t="s">
        <v>240</v>
      </c>
      <c r="C56" s="140"/>
      <c r="D56" s="140"/>
      <c r="E56" s="140"/>
      <c r="F56" s="46"/>
      <c r="G56" s="46"/>
      <c r="H56" s="46"/>
      <c r="I56" s="102"/>
      <c r="J56" s="33"/>
      <c r="K56" s="10"/>
      <c r="L56" s="10"/>
    </row>
    <row r="57" spans="1:12" ht="12.75">
      <c r="A57" s="100"/>
      <c r="B57" s="141" t="s">
        <v>271</v>
      </c>
      <c r="C57" s="142"/>
      <c r="D57" s="142"/>
      <c r="E57" s="142"/>
      <c r="F57" s="142"/>
      <c r="G57" s="142"/>
      <c r="H57" s="142"/>
      <c r="I57" s="143"/>
      <c r="J57" s="33"/>
      <c r="K57" s="10"/>
      <c r="L57" s="10"/>
    </row>
    <row r="58" spans="1:12" ht="12.75">
      <c r="A58" s="100"/>
      <c r="B58" s="141" t="s">
        <v>272</v>
      </c>
      <c r="C58" s="142"/>
      <c r="D58" s="142"/>
      <c r="E58" s="142"/>
      <c r="F58" s="142"/>
      <c r="G58" s="142"/>
      <c r="H58" s="142"/>
      <c r="I58" s="102"/>
      <c r="J58" s="33"/>
      <c r="K58" s="10"/>
      <c r="L58" s="10"/>
    </row>
    <row r="59" spans="1:12" ht="12.75">
      <c r="A59" s="100"/>
      <c r="B59" s="141" t="s">
        <v>273</v>
      </c>
      <c r="C59" s="142"/>
      <c r="D59" s="142"/>
      <c r="E59" s="142"/>
      <c r="F59" s="142"/>
      <c r="G59" s="142"/>
      <c r="H59" s="142"/>
      <c r="I59" s="143"/>
      <c r="J59" s="33"/>
      <c r="K59" s="10"/>
      <c r="L59" s="10"/>
    </row>
    <row r="60" spans="1:12" ht="12.75">
      <c r="A60" s="100"/>
      <c r="B60" s="141" t="s">
        <v>274</v>
      </c>
      <c r="C60" s="142"/>
      <c r="D60" s="142"/>
      <c r="E60" s="142"/>
      <c r="F60" s="142"/>
      <c r="G60" s="142"/>
      <c r="H60" s="142"/>
      <c r="I60" s="143"/>
      <c r="J60" s="33"/>
      <c r="K60" s="10"/>
      <c r="L60" s="10"/>
    </row>
    <row r="61" spans="1:12" ht="12.75">
      <c r="A61" s="100"/>
      <c r="B61" s="103"/>
      <c r="C61" s="104"/>
      <c r="D61" s="104"/>
      <c r="E61" s="104"/>
      <c r="F61" s="104"/>
      <c r="G61" s="104"/>
      <c r="H61" s="104"/>
      <c r="I61" s="105"/>
      <c r="J61" s="33"/>
      <c r="K61" s="10"/>
      <c r="L61" s="10"/>
    </row>
    <row r="62" spans="1:12" ht="13.5" thickBot="1">
      <c r="A62" s="106" t="s">
        <v>241</v>
      </c>
      <c r="B62" s="16"/>
      <c r="C62" s="16"/>
      <c r="D62" s="16"/>
      <c r="E62" s="16"/>
      <c r="F62" s="16"/>
      <c r="G62" s="37"/>
      <c r="H62" s="38"/>
      <c r="I62" s="107"/>
      <c r="J62" s="33"/>
      <c r="K62" s="10"/>
      <c r="L62" s="10"/>
    </row>
    <row r="63" spans="1:12" ht="12.75">
      <c r="A63" s="82"/>
      <c r="B63" s="16"/>
      <c r="C63" s="16"/>
      <c r="D63" s="16"/>
      <c r="E63" s="20" t="s">
        <v>242</v>
      </c>
      <c r="F63" s="33"/>
      <c r="G63" s="147" t="s">
        <v>243</v>
      </c>
      <c r="H63" s="148"/>
      <c r="I63" s="149"/>
      <c r="J63" s="33"/>
      <c r="K63" s="10"/>
      <c r="L63" s="10"/>
    </row>
    <row r="64" spans="1:12" ht="12.75">
      <c r="A64" s="119"/>
      <c r="B64" s="120"/>
      <c r="C64" s="26"/>
      <c r="D64" s="26"/>
      <c r="E64" s="26"/>
      <c r="F64" s="26"/>
      <c r="G64" s="128"/>
      <c r="H64" s="129"/>
      <c r="I64" s="84"/>
      <c r="J64" s="33"/>
      <c r="K64" s="10"/>
      <c r="L64" s="10"/>
    </row>
    <row r="65" spans="1:10" ht="12.75">
      <c r="A65" s="123"/>
      <c r="B65" s="121"/>
      <c r="C65" s="121"/>
      <c r="D65" s="121"/>
      <c r="E65" s="121"/>
      <c r="F65" s="121"/>
      <c r="G65" s="121"/>
      <c r="H65" s="121"/>
      <c r="I65" s="124"/>
      <c r="J65" s="121"/>
    </row>
    <row r="66" spans="1:10" ht="12.75">
      <c r="A66" s="123"/>
      <c r="B66" s="121"/>
      <c r="C66" s="121"/>
      <c r="D66" s="121"/>
      <c r="E66" s="121"/>
      <c r="F66" s="121"/>
      <c r="G66" s="121"/>
      <c r="H66" s="121"/>
      <c r="I66" s="124"/>
      <c r="J66" s="121"/>
    </row>
    <row r="67" spans="1:9" ht="12.75">
      <c r="A67" s="125"/>
      <c r="B67" s="126"/>
      <c r="C67" s="126"/>
      <c r="D67" s="126"/>
      <c r="E67" s="126"/>
      <c r="F67" s="126"/>
      <c r="G67" s="126"/>
      <c r="H67" s="126"/>
      <c r="I67" s="127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A11:B12"/>
    <mergeCell ref="C11:D11"/>
    <mergeCell ref="A3:D3"/>
    <mergeCell ref="A5:I5"/>
    <mergeCell ref="A7:B7"/>
    <mergeCell ref="C7:D7"/>
    <mergeCell ref="A9:B9"/>
    <mergeCell ref="C9:D9"/>
    <mergeCell ref="A13:B13"/>
    <mergeCell ref="C13:I13"/>
    <mergeCell ref="A15:B15"/>
    <mergeCell ref="C15:D15"/>
    <mergeCell ref="F15:I15"/>
    <mergeCell ref="A17:B17"/>
    <mergeCell ref="C17:I17"/>
    <mergeCell ref="A19:B19"/>
    <mergeCell ref="C19:I19"/>
    <mergeCell ref="A21:B21"/>
    <mergeCell ref="C21:I21"/>
    <mergeCell ref="A23:B23"/>
    <mergeCell ref="D23:F23"/>
    <mergeCell ref="G23:H23"/>
    <mergeCell ref="A25:B25"/>
    <mergeCell ref="D25:G25"/>
    <mergeCell ref="A27:B27"/>
    <mergeCell ref="G27:H27"/>
    <mergeCell ref="A29:D29"/>
    <mergeCell ref="E29:G29"/>
    <mergeCell ref="H29:I29"/>
    <mergeCell ref="A31:D31"/>
    <mergeCell ref="E31:G31"/>
    <mergeCell ref="H31:I31"/>
    <mergeCell ref="D32:G32"/>
    <mergeCell ref="A33:D33"/>
    <mergeCell ref="E33:G33"/>
    <mergeCell ref="H33:I33"/>
    <mergeCell ref="H41:I41"/>
    <mergeCell ref="A35:D35"/>
    <mergeCell ref="E35:G35"/>
    <mergeCell ref="H35:I35"/>
    <mergeCell ref="A37:D37"/>
    <mergeCell ref="E37:G37"/>
    <mergeCell ref="H37:I37"/>
    <mergeCell ref="C46:D46"/>
    <mergeCell ref="F46:G46"/>
    <mergeCell ref="C47:I47"/>
    <mergeCell ref="C38:D38"/>
    <mergeCell ref="F38:G38"/>
    <mergeCell ref="A39:D39"/>
    <mergeCell ref="E39:G39"/>
    <mergeCell ref="H39:I39"/>
    <mergeCell ref="A41:D41"/>
    <mergeCell ref="E41:G41"/>
    <mergeCell ref="A49:B49"/>
    <mergeCell ref="C49:E49"/>
    <mergeCell ref="H49:I49"/>
    <mergeCell ref="A2:C2"/>
    <mergeCell ref="C54:H54"/>
    <mergeCell ref="G63:I63"/>
    <mergeCell ref="A47:B47"/>
    <mergeCell ref="A45:B45"/>
    <mergeCell ref="C45:D45"/>
    <mergeCell ref="F45:I45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scale="76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SheetLayoutView="110" zoomScalePageLayoutView="0" workbookViewId="0" topLeftCell="A1">
      <selection activeCell="A33" sqref="A33:H33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57421875" style="49" customWidth="1"/>
    <col min="12" max="12" width="10.140625" style="49" bestFit="1" customWidth="1"/>
    <col min="13" max="16384" width="9.140625" style="49" customWidth="1"/>
  </cols>
  <sheetData>
    <row r="1" spans="1:11" ht="12.75" customHeight="1">
      <c r="A1" s="200" t="s">
        <v>127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311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309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50</v>
      </c>
      <c r="B4" s="206"/>
      <c r="C4" s="206"/>
      <c r="D4" s="206"/>
      <c r="E4" s="206"/>
      <c r="F4" s="206"/>
      <c r="G4" s="206"/>
      <c r="H4" s="207"/>
      <c r="I4" s="55" t="s">
        <v>244</v>
      </c>
      <c r="J4" s="56" t="s">
        <v>283</v>
      </c>
      <c r="K4" s="57" t="s">
        <v>284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4">
        <v>2</v>
      </c>
      <c r="J5" s="53">
        <v>3</v>
      </c>
      <c r="K5" s="53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8</v>
      </c>
      <c r="B8" s="198"/>
      <c r="C8" s="198"/>
      <c r="D8" s="198"/>
      <c r="E8" s="198"/>
      <c r="F8" s="198"/>
      <c r="G8" s="198"/>
      <c r="H8" s="199"/>
      <c r="I8" s="1">
        <v>2</v>
      </c>
      <c r="J8" s="50">
        <f>J9+J16+J26+J35+J39</f>
        <v>474283206</v>
      </c>
      <c r="K8" s="50">
        <f>K9+K16+K26+K35+K39</f>
        <v>486469438</v>
      </c>
    </row>
    <row r="9" spans="1:11" ht="12.75">
      <c r="A9" s="208" t="s">
        <v>171</v>
      </c>
      <c r="B9" s="209"/>
      <c r="C9" s="209"/>
      <c r="D9" s="209"/>
      <c r="E9" s="209"/>
      <c r="F9" s="209"/>
      <c r="G9" s="209"/>
      <c r="H9" s="210"/>
      <c r="I9" s="1">
        <v>3</v>
      </c>
      <c r="J9" s="50">
        <f>SUM(J10:J15)</f>
        <v>1435188</v>
      </c>
      <c r="K9" s="50">
        <f>SUM(K10:K15)</f>
        <v>1477419</v>
      </c>
    </row>
    <row r="10" spans="1:11" ht="12.75">
      <c r="A10" s="208" t="s">
        <v>99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9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1120188</v>
      </c>
      <c r="K11" s="7">
        <v>1477419</v>
      </c>
    </row>
    <row r="12" spans="1:11" ht="12.75">
      <c r="A12" s="208" t="s">
        <v>100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174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175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315000</v>
      </c>
      <c r="K14" s="7">
        <v>0</v>
      </c>
    </row>
    <row r="15" spans="1:11" ht="12.75">
      <c r="A15" s="208" t="s">
        <v>176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172</v>
      </c>
      <c r="B16" s="209"/>
      <c r="C16" s="209"/>
      <c r="D16" s="209"/>
      <c r="E16" s="209"/>
      <c r="F16" s="209"/>
      <c r="G16" s="209"/>
      <c r="H16" s="210"/>
      <c r="I16" s="1">
        <v>10</v>
      </c>
      <c r="J16" s="50">
        <f>SUM(J17:J25)</f>
        <v>381914640</v>
      </c>
      <c r="K16" s="50">
        <f>SUM(K17:K25)</f>
        <v>399062243</v>
      </c>
    </row>
    <row r="17" spans="1:11" ht="12.75">
      <c r="A17" s="208" t="s">
        <v>177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224547305</v>
      </c>
      <c r="K17" s="7">
        <v>224547305</v>
      </c>
    </row>
    <row r="18" spans="1:11" ht="12.75">
      <c r="A18" s="208" t="s">
        <v>213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111563515</v>
      </c>
      <c r="K18" s="7">
        <v>109314524</v>
      </c>
    </row>
    <row r="19" spans="1:11" ht="12.75">
      <c r="A19" s="208" t="s">
        <v>178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1835391</v>
      </c>
      <c r="K19" s="7">
        <v>1771002</v>
      </c>
    </row>
    <row r="20" spans="1:11" ht="12.75">
      <c r="A20" s="208" t="s">
        <v>21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29489245</v>
      </c>
      <c r="K20" s="7">
        <v>25472484</v>
      </c>
    </row>
    <row r="21" spans="1:11" ht="12.75">
      <c r="A21" s="208" t="s">
        <v>22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63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15125053</v>
      </c>
    </row>
    <row r="23" spans="1:11" ht="12.75">
      <c r="A23" s="208" t="s">
        <v>64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784169</v>
      </c>
      <c r="K23" s="7">
        <v>9384015</v>
      </c>
    </row>
    <row r="24" spans="1:11" ht="12.75">
      <c r="A24" s="208" t="s">
        <v>65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325736</v>
      </c>
      <c r="K24" s="7">
        <v>325736</v>
      </c>
    </row>
    <row r="25" spans="1:11" ht="12.75">
      <c r="A25" s="208" t="s">
        <v>66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13369279</v>
      </c>
      <c r="K25" s="7">
        <v>13122124</v>
      </c>
    </row>
    <row r="26" spans="1:11" ht="12.75">
      <c r="A26" s="208" t="s">
        <v>159</v>
      </c>
      <c r="B26" s="209"/>
      <c r="C26" s="209"/>
      <c r="D26" s="209"/>
      <c r="E26" s="209"/>
      <c r="F26" s="209"/>
      <c r="G26" s="209"/>
      <c r="H26" s="210"/>
      <c r="I26" s="1">
        <v>20</v>
      </c>
      <c r="J26" s="50">
        <f>SUM(J27:J34)</f>
        <v>76701644</v>
      </c>
      <c r="K26" s="50">
        <f>SUM(K27:K34)</f>
        <v>72911305</v>
      </c>
    </row>
    <row r="27" spans="1:11" ht="12.75">
      <c r="A27" s="208" t="s">
        <v>67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59936944</v>
      </c>
      <c r="K27" s="7">
        <v>59975890</v>
      </c>
    </row>
    <row r="28" spans="1:11" ht="12.75">
      <c r="A28" s="208" t="s">
        <v>68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69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1840400</v>
      </c>
      <c r="K29" s="7">
        <v>1840400</v>
      </c>
    </row>
    <row r="30" spans="1:11" ht="12.75">
      <c r="A30" s="208" t="s">
        <v>74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75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2814717</v>
      </c>
      <c r="K31" s="7">
        <v>2876236</v>
      </c>
    </row>
    <row r="32" spans="1:11" ht="12.75">
      <c r="A32" s="208" t="s">
        <v>76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5715581</v>
      </c>
      <c r="K32" s="7">
        <v>0</v>
      </c>
    </row>
    <row r="33" spans="1:11" ht="12.75">
      <c r="A33" s="208" t="s">
        <v>70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6394002</v>
      </c>
      <c r="K33" s="7">
        <v>8218779</v>
      </c>
    </row>
    <row r="34" spans="1:11" ht="12.75">
      <c r="A34" s="208" t="s">
        <v>152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153</v>
      </c>
      <c r="B35" s="209"/>
      <c r="C35" s="209"/>
      <c r="D35" s="209"/>
      <c r="E35" s="209"/>
      <c r="F35" s="209"/>
      <c r="G35" s="209"/>
      <c r="H35" s="210"/>
      <c r="I35" s="1">
        <v>29</v>
      </c>
      <c r="J35" s="50">
        <f>SUM(J36:J38)</f>
        <v>13472803</v>
      </c>
      <c r="K35" s="50">
        <f>SUM(K36:K38)</f>
        <v>12265692</v>
      </c>
    </row>
    <row r="36" spans="1:11" ht="12.75">
      <c r="A36" s="208" t="s">
        <v>71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72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13417378</v>
      </c>
      <c r="K37" s="7">
        <v>12072333</v>
      </c>
    </row>
    <row r="38" spans="1:11" ht="12.75">
      <c r="A38" s="208" t="s">
        <v>73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55425</v>
      </c>
      <c r="K38" s="7">
        <v>193359</v>
      </c>
    </row>
    <row r="39" spans="1:11" ht="12.75">
      <c r="A39" s="208" t="s">
        <v>154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758931</v>
      </c>
      <c r="K39" s="7">
        <v>752779</v>
      </c>
    </row>
    <row r="40" spans="1:11" ht="12.75">
      <c r="A40" s="197" t="s">
        <v>206</v>
      </c>
      <c r="B40" s="198"/>
      <c r="C40" s="198"/>
      <c r="D40" s="198"/>
      <c r="E40" s="198"/>
      <c r="F40" s="198"/>
      <c r="G40" s="198"/>
      <c r="H40" s="199"/>
      <c r="I40" s="1">
        <v>34</v>
      </c>
      <c r="J40" s="50">
        <f>J41+J49+J56+J64</f>
        <v>131307480</v>
      </c>
      <c r="K40" s="50">
        <f>K41+K49+K56+K64</f>
        <v>111000372</v>
      </c>
    </row>
    <row r="41" spans="1:11" ht="12.75">
      <c r="A41" s="208" t="s">
        <v>91</v>
      </c>
      <c r="B41" s="209"/>
      <c r="C41" s="209"/>
      <c r="D41" s="209"/>
      <c r="E41" s="209"/>
      <c r="F41" s="209"/>
      <c r="G41" s="209"/>
      <c r="H41" s="210"/>
      <c r="I41" s="1">
        <v>35</v>
      </c>
      <c r="J41" s="50">
        <f>SUM(J42:J48)</f>
        <v>2322951</v>
      </c>
      <c r="K41" s="50">
        <f>SUM(K42:K48)</f>
        <v>1408398</v>
      </c>
    </row>
    <row r="42" spans="1:11" ht="12.75">
      <c r="A42" s="208" t="s">
        <v>103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2221787</v>
      </c>
      <c r="K42" s="7">
        <v>1408398</v>
      </c>
    </row>
    <row r="43" spans="1:11" ht="12.75">
      <c r="A43" s="208" t="s">
        <v>104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 ht="12.75">
      <c r="A44" s="208" t="s">
        <v>77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0</v>
      </c>
      <c r="K44" s="7">
        <v>0</v>
      </c>
    </row>
    <row r="45" spans="1:11" ht="12.75">
      <c r="A45" s="208" t="s">
        <v>78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0</v>
      </c>
      <c r="K45" s="7">
        <v>0</v>
      </c>
    </row>
    <row r="46" spans="1:11" ht="12.75">
      <c r="A46" s="208" t="s">
        <v>79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101164</v>
      </c>
      <c r="K46" s="7">
        <v>0</v>
      </c>
    </row>
    <row r="47" spans="1:11" ht="12.75">
      <c r="A47" s="208" t="s">
        <v>80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ht="12.75">
      <c r="A48" s="208" t="s">
        <v>81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92</v>
      </c>
      <c r="B49" s="209"/>
      <c r="C49" s="209"/>
      <c r="D49" s="209"/>
      <c r="E49" s="209"/>
      <c r="F49" s="209"/>
      <c r="G49" s="209"/>
      <c r="H49" s="210"/>
      <c r="I49" s="1">
        <v>43</v>
      </c>
      <c r="J49" s="50">
        <f>SUM(J50:J55)</f>
        <v>56368447</v>
      </c>
      <c r="K49" s="50">
        <f>SUM(K50:K55)</f>
        <v>58326022</v>
      </c>
    </row>
    <row r="50" spans="1:11" ht="12.75">
      <c r="A50" s="208" t="s">
        <v>166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1084469</v>
      </c>
      <c r="K50" s="7">
        <v>138325</v>
      </c>
    </row>
    <row r="51" spans="1:11" ht="12.75">
      <c r="A51" s="208" t="s">
        <v>167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30613152</v>
      </c>
      <c r="K51" s="7">
        <v>34075784</v>
      </c>
    </row>
    <row r="52" spans="1:11" ht="12.75">
      <c r="A52" s="208" t="s">
        <v>168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169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970</v>
      </c>
      <c r="K53" s="7">
        <v>2442</v>
      </c>
    </row>
    <row r="54" spans="1:11" ht="12.75">
      <c r="A54" s="208" t="s">
        <v>5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23608729</v>
      </c>
      <c r="K54" s="7">
        <v>22753786</v>
      </c>
    </row>
    <row r="55" spans="1:11" ht="12.75">
      <c r="A55" s="208" t="s">
        <v>6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1061127</v>
      </c>
      <c r="K55" s="7">
        <v>1355685</v>
      </c>
    </row>
    <row r="56" spans="1:11" ht="12.75">
      <c r="A56" s="208" t="s">
        <v>93</v>
      </c>
      <c r="B56" s="209"/>
      <c r="C56" s="209"/>
      <c r="D56" s="209"/>
      <c r="E56" s="209"/>
      <c r="F56" s="209"/>
      <c r="G56" s="209"/>
      <c r="H56" s="210"/>
      <c r="I56" s="1">
        <v>50</v>
      </c>
      <c r="J56" s="50">
        <f>SUM(J57:J63)</f>
        <v>70172306</v>
      </c>
      <c r="K56" s="50">
        <f>SUM(K57:K63)</f>
        <v>48796580</v>
      </c>
    </row>
    <row r="57" spans="1:11" ht="12.75">
      <c r="A57" s="208" t="s">
        <v>67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68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208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74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75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76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70172306</v>
      </c>
      <c r="K62" s="7">
        <v>48796580</v>
      </c>
    </row>
    <row r="63" spans="1:11" ht="12.75">
      <c r="A63" s="208" t="s">
        <v>40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173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2443776</v>
      </c>
      <c r="K64" s="7">
        <v>2469372</v>
      </c>
    </row>
    <row r="65" spans="1:11" ht="12.75">
      <c r="A65" s="197" t="s">
        <v>47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31191727</v>
      </c>
      <c r="K65" s="7">
        <v>30901205</v>
      </c>
    </row>
    <row r="66" spans="1:11" ht="12.75">
      <c r="A66" s="197" t="s">
        <v>207</v>
      </c>
      <c r="B66" s="198"/>
      <c r="C66" s="198"/>
      <c r="D66" s="198"/>
      <c r="E66" s="198"/>
      <c r="F66" s="198"/>
      <c r="G66" s="198"/>
      <c r="H66" s="199"/>
      <c r="I66" s="1">
        <v>60</v>
      </c>
      <c r="J66" s="50">
        <f>J7+J8+J40+J65</f>
        <v>636782413</v>
      </c>
      <c r="K66" s="50">
        <f>K7+K8+K40+K65</f>
        <v>628371015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804016</v>
      </c>
      <c r="K67" s="8">
        <v>804016</v>
      </c>
    </row>
    <row r="68" spans="1:11" ht="12.75">
      <c r="A68" s="214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160</v>
      </c>
      <c r="B69" s="195"/>
      <c r="C69" s="195"/>
      <c r="D69" s="195"/>
      <c r="E69" s="195"/>
      <c r="F69" s="195"/>
      <c r="G69" s="195"/>
      <c r="H69" s="196"/>
      <c r="I69" s="3">
        <v>62</v>
      </c>
      <c r="J69" s="51">
        <f>J70+J71+J72+J78+J79+J82+J85</f>
        <v>454199826</v>
      </c>
      <c r="K69" s="51">
        <f>K70+K71+K72+K78+K79+K82+K85</f>
        <v>459239830</v>
      </c>
    </row>
    <row r="70" spans="1:11" ht="12.75">
      <c r="A70" s="208" t="s">
        <v>117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598047500</v>
      </c>
      <c r="K70" s="7">
        <v>598047500</v>
      </c>
    </row>
    <row r="71" spans="1:11" ht="12.75">
      <c r="A71" s="208" t="s">
        <v>118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66</v>
      </c>
      <c r="K71" s="7">
        <v>66</v>
      </c>
    </row>
    <row r="72" spans="1:11" ht="12.75">
      <c r="A72" s="208" t="s">
        <v>119</v>
      </c>
      <c r="B72" s="209"/>
      <c r="C72" s="209"/>
      <c r="D72" s="209"/>
      <c r="E72" s="209"/>
      <c r="F72" s="209"/>
      <c r="G72" s="209"/>
      <c r="H72" s="210"/>
      <c r="I72" s="1">
        <v>65</v>
      </c>
      <c r="J72" s="50">
        <f>J73+J74-J75+J76+J77</f>
        <v>94324</v>
      </c>
      <c r="K72" s="50">
        <f>K73+K74-K75+K76+K77</f>
        <v>94324</v>
      </c>
    </row>
    <row r="73" spans="1:11" ht="12.75">
      <c r="A73" s="208" t="s">
        <v>120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94324</v>
      </c>
      <c r="K73" s="7">
        <v>94324</v>
      </c>
    </row>
    <row r="74" spans="1:11" ht="12.75">
      <c r="A74" s="208" t="s">
        <v>121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109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110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111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0</v>
      </c>
      <c r="K77" s="7">
        <v>0</v>
      </c>
    </row>
    <row r="78" spans="1:11" ht="12.75">
      <c r="A78" s="208" t="s">
        <v>112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13634975</v>
      </c>
      <c r="K78" s="7">
        <v>13605717</v>
      </c>
    </row>
    <row r="79" spans="1:11" ht="12.75">
      <c r="A79" s="208" t="s">
        <v>204</v>
      </c>
      <c r="B79" s="209"/>
      <c r="C79" s="209"/>
      <c r="D79" s="209"/>
      <c r="E79" s="209"/>
      <c r="F79" s="209"/>
      <c r="G79" s="209"/>
      <c r="H79" s="210"/>
      <c r="I79" s="1">
        <v>72</v>
      </c>
      <c r="J79" s="50">
        <f>J80-J81</f>
        <v>-277522463</v>
      </c>
      <c r="K79" s="50">
        <f>K80-K81</f>
        <v>-157433860</v>
      </c>
    </row>
    <row r="80" spans="1:11" ht="12.75">
      <c r="A80" s="217" t="s">
        <v>138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7173921</v>
      </c>
      <c r="K80" s="7">
        <v>7278153</v>
      </c>
    </row>
    <row r="81" spans="1:11" ht="12.75">
      <c r="A81" s="217" t="s">
        <v>139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284696384</v>
      </c>
      <c r="K81" s="7">
        <v>164712013</v>
      </c>
    </row>
    <row r="82" spans="1:11" ht="12.75">
      <c r="A82" s="208" t="s">
        <v>205</v>
      </c>
      <c r="B82" s="209"/>
      <c r="C82" s="209"/>
      <c r="D82" s="209"/>
      <c r="E82" s="209"/>
      <c r="F82" s="209"/>
      <c r="G82" s="209"/>
      <c r="H82" s="210"/>
      <c r="I82" s="1">
        <v>75</v>
      </c>
      <c r="J82" s="50">
        <f>J83-J84</f>
        <v>119945424</v>
      </c>
      <c r="K82" s="50">
        <f>K83-K84</f>
        <v>4926083</v>
      </c>
    </row>
    <row r="83" spans="1:11" ht="12.75">
      <c r="A83" s="217" t="s">
        <v>140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119945424</v>
      </c>
      <c r="K83" s="7">
        <v>4926083</v>
      </c>
    </row>
    <row r="84" spans="1:11" ht="12.75">
      <c r="A84" s="217" t="s">
        <v>141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0</v>
      </c>
    </row>
    <row r="85" spans="1:11" ht="12.75">
      <c r="A85" s="208" t="s">
        <v>142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197" t="s">
        <v>13</v>
      </c>
      <c r="B86" s="198"/>
      <c r="C86" s="198"/>
      <c r="D86" s="198"/>
      <c r="E86" s="198"/>
      <c r="F86" s="198"/>
      <c r="G86" s="198"/>
      <c r="H86" s="199"/>
      <c r="I86" s="1">
        <v>79</v>
      </c>
      <c r="J86" s="50">
        <f>SUM(J87:J89)</f>
        <v>11722282</v>
      </c>
      <c r="K86" s="50">
        <f>SUM(K87:K89)</f>
        <v>11752282</v>
      </c>
    </row>
    <row r="87" spans="1:11" ht="12.75">
      <c r="A87" s="208" t="s">
        <v>105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120000</v>
      </c>
      <c r="K87" s="7">
        <v>150000</v>
      </c>
    </row>
    <row r="88" spans="1:11" ht="12.75">
      <c r="A88" s="208" t="s">
        <v>106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107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11602282</v>
      </c>
      <c r="K89" s="7">
        <v>11602282</v>
      </c>
    </row>
    <row r="90" spans="1:12" ht="12.75">
      <c r="A90" s="197" t="s">
        <v>14</v>
      </c>
      <c r="B90" s="198"/>
      <c r="C90" s="198"/>
      <c r="D90" s="198"/>
      <c r="E90" s="198"/>
      <c r="F90" s="198"/>
      <c r="G90" s="198"/>
      <c r="H90" s="199"/>
      <c r="I90" s="1">
        <v>83</v>
      </c>
      <c r="J90" s="50">
        <f>SUM(J91:J99)</f>
        <v>64509904</v>
      </c>
      <c r="K90" s="50">
        <f>SUM(K91:K99)</f>
        <v>64379092</v>
      </c>
      <c r="L90" s="116"/>
    </row>
    <row r="91" spans="1:11" ht="12.75">
      <c r="A91" s="208" t="s">
        <v>108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209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33168523</v>
      </c>
      <c r="K92" s="7">
        <v>27364714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28963741</v>
      </c>
      <c r="K93" s="7">
        <v>34656345</v>
      </c>
    </row>
    <row r="94" spans="1:11" ht="12.75">
      <c r="A94" s="208" t="s">
        <v>210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211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212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85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83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84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2377640</v>
      </c>
      <c r="K99" s="7">
        <v>2358033</v>
      </c>
    </row>
    <row r="100" spans="1:11" ht="12.75">
      <c r="A100" s="197" t="s">
        <v>15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0">
        <f>SUM(J101:J112)</f>
        <v>96481707</v>
      </c>
      <c r="K100" s="50">
        <f>SUM(K101:K112)</f>
        <v>85742928</v>
      </c>
    </row>
    <row r="101" spans="1:11" ht="12.75">
      <c r="A101" s="208" t="s">
        <v>108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196546</v>
      </c>
      <c r="K101" s="7">
        <v>34624</v>
      </c>
    </row>
    <row r="102" spans="1:11" ht="12.75">
      <c r="A102" s="208" t="s">
        <v>209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11246195</v>
      </c>
      <c r="K102" s="7">
        <v>12762547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10483382</v>
      </c>
      <c r="K103" s="7">
        <v>11611026</v>
      </c>
    </row>
    <row r="104" spans="1:11" ht="12.75">
      <c r="A104" s="208" t="s">
        <v>210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0</v>
      </c>
      <c r="K104" s="7">
        <v>0</v>
      </c>
    </row>
    <row r="105" spans="1:11" ht="12.75">
      <c r="A105" s="208" t="s">
        <v>211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20908117</v>
      </c>
      <c r="K105" s="7">
        <v>18817682</v>
      </c>
    </row>
    <row r="106" spans="1:11" ht="12.75">
      <c r="A106" s="208" t="s">
        <v>212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85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86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4211575</v>
      </c>
      <c r="K108" s="7">
        <v>4390629</v>
      </c>
    </row>
    <row r="109" spans="1:11" ht="12.75">
      <c r="A109" s="208" t="s">
        <v>87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14957998</v>
      </c>
      <c r="K109" s="7">
        <v>3356024</v>
      </c>
    </row>
    <row r="110" spans="1:11" ht="12.75">
      <c r="A110" s="208" t="s">
        <v>90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0</v>
      </c>
      <c r="K110" s="7">
        <v>0</v>
      </c>
    </row>
    <row r="111" spans="1:11" ht="12.75">
      <c r="A111" s="208" t="s">
        <v>88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89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34477894</v>
      </c>
      <c r="K112" s="7">
        <v>34770396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9868694</v>
      </c>
      <c r="K113" s="7">
        <v>7256883</v>
      </c>
    </row>
    <row r="114" spans="1:11" ht="12.75">
      <c r="A114" s="197" t="s">
        <v>19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0">
        <f>J69+J86+J90+J100+J113</f>
        <v>636782413</v>
      </c>
      <c r="K114" s="50">
        <f>K69+K86+K90+K100+K113</f>
        <v>628371015</v>
      </c>
    </row>
    <row r="115" spans="1:11" ht="12.75">
      <c r="A115" s="222" t="s">
        <v>48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804016</v>
      </c>
      <c r="K115" s="8">
        <v>804016</v>
      </c>
    </row>
    <row r="116" spans="1:11" ht="12.75">
      <c r="A116" s="214" t="s">
        <v>275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3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454199826</v>
      </c>
      <c r="K118" s="7">
        <v>459239830</v>
      </c>
    </row>
    <row r="119" spans="1:11" ht="12.75">
      <c r="A119" s="230" t="s">
        <v>4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0</v>
      </c>
      <c r="K119" s="8">
        <v>0</v>
      </c>
    </row>
    <row r="120" spans="1:11" ht="12.75">
      <c r="A120" s="233" t="s">
        <v>276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N70" sqref="N7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0" t="s">
        <v>128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309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50</v>
      </c>
      <c r="B4" s="236"/>
      <c r="C4" s="236"/>
      <c r="D4" s="236"/>
      <c r="E4" s="236"/>
      <c r="F4" s="236"/>
      <c r="G4" s="236"/>
      <c r="H4" s="236"/>
      <c r="I4" s="55" t="s">
        <v>245</v>
      </c>
      <c r="J4" s="237" t="s">
        <v>283</v>
      </c>
      <c r="K4" s="237"/>
      <c r="L4" s="237" t="s">
        <v>284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20</v>
      </c>
      <c r="B7" s="195"/>
      <c r="C7" s="195"/>
      <c r="D7" s="195"/>
      <c r="E7" s="195"/>
      <c r="F7" s="195"/>
      <c r="G7" s="195"/>
      <c r="H7" s="196"/>
      <c r="I7" s="3">
        <v>111</v>
      </c>
      <c r="J7" s="51">
        <f>SUM(J8:J9)</f>
        <v>186064650</v>
      </c>
      <c r="K7" s="51">
        <f>SUM(K8:K9)</f>
        <v>54768655</v>
      </c>
      <c r="L7" s="51">
        <f>SUM(L8:L9)</f>
        <v>190317625</v>
      </c>
      <c r="M7" s="51">
        <f>SUM(M8:M9)</f>
        <v>53273392</v>
      </c>
    </row>
    <row r="8" spans="1:13" ht="12.75">
      <c r="A8" s="197" t="s">
        <v>126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162853099</v>
      </c>
      <c r="K8" s="7">
        <v>45459533</v>
      </c>
      <c r="L8" s="7">
        <v>171114923</v>
      </c>
      <c r="M8" s="7">
        <v>47833131</v>
      </c>
    </row>
    <row r="9" spans="1:13" ht="12.75">
      <c r="A9" s="197" t="s">
        <v>94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23211551</v>
      </c>
      <c r="K9" s="7">
        <v>9309122</v>
      </c>
      <c r="L9" s="7">
        <v>19202702</v>
      </c>
      <c r="M9" s="7">
        <v>5440261</v>
      </c>
    </row>
    <row r="10" spans="1:13" ht="12.75">
      <c r="A10" s="197" t="s">
        <v>7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0">
        <f>J11+J12+J16+J20+J21+J22+J25+J26</f>
        <v>185176140</v>
      </c>
      <c r="K10" s="50">
        <f>K11+K12+K16+K20+K21+K22+K25+K26</f>
        <v>49845423</v>
      </c>
      <c r="L10" s="50">
        <f>L11+L12+L16+L20+L21+L22+L25+L26</f>
        <v>183639096</v>
      </c>
      <c r="M10" s="50">
        <f>M11+M12+M16+M20+M21+M22+M25+M26</f>
        <v>49584140</v>
      </c>
    </row>
    <row r="11" spans="1:13" ht="12.75">
      <c r="A11" s="197" t="s">
        <v>95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0</v>
      </c>
      <c r="K11" s="7">
        <v>0</v>
      </c>
      <c r="L11" s="7">
        <v>0</v>
      </c>
      <c r="M11" s="7"/>
    </row>
    <row r="12" spans="1:13" ht="12.75">
      <c r="A12" s="197" t="s">
        <v>16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0">
        <f>SUM(J13:J15)</f>
        <v>55957009</v>
      </c>
      <c r="K12" s="50">
        <f>SUM(K13:K15)</f>
        <v>17113104</v>
      </c>
      <c r="L12" s="50">
        <f>SUM(L13:L15)</f>
        <v>62008748</v>
      </c>
      <c r="M12" s="50">
        <f>SUM(M13:M15)</f>
        <v>19151796</v>
      </c>
    </row>
    <row r="13" spans="1:13" ht="12.75">
      <c r="A13" s="208" t="s">
        <v>122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24696826</v>
      </c>
      <c r="K13" s="7">
        <v>7004831</v>
      </c>
      <c r="L13" s="7">
        <v>23023392</v>
      </c>
      <c r="M13" s="7">
        <v>6635295</v>
      </c>
    </row>
    <row r="14" spans="1:13" ht="12.75">
      <c r="A14" s="208" t="s">
        <v>123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8" t="s">
        <v>52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31260183</v>
      </c>
      <c r="K15" s="7">
        <v>10108273</v>
      </c>
      <c r="L15" s="7">
        <v>38985356</v>
      </c>
      <c r="M15" s="7">
        <v>12516501</v>
      </c>
    </row>
    <row r="16" spans="1:13" ht="12.75">
      <c r="A16" s="197" t="s">
        <v>17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0">
        <f>SUM(J17:J19)</f>
        <v>82516529</v>
      </c>
      <c r="K16" s="50">
        <f>SUM(K17:K19)</f>
        <v>19655199</v>
      </c>
      <c r="L16" s="50">
        <f>SUM(L17:L19)</f>
        <v>74414325</v>
      </c>
      <c r="M16" s="50">
        <f>SUM(M17:M19)</f>
        <v>18983426</v>
      </c>
    </row>
    <row r="17" spans="1:13" ht="12.75">
      <c r="A17" s="208" t="s">
        <v>53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51302810</v>
      </c>
      <c r="K17" s="7">
        <v>12230789</v>
      </c>
      <c r="L17" s="7">
        <v>46457496</v>
      </c>
      <c r="M17" s="7">
        <v>11894654</v>
      </c>
    </row>
    <row r="18" spans="1:13" ht="12.75">
      <c r="A18" s="208" t="s">
        <v>54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19057885</v>
      </c>
      <c r="K18" s="7">
        <v>4527138</v>
      </c>
      <c r="L18" s="7">
        <v>17689014</v>
      </c>
      <c r="M18" s="7">
        <v>4563402</v>
      </c>
    </row>
    <row r="19" spans="1:13" ht="12.75">
      <c r="A19" s="208" t="s">
        <v>55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12155834</v>
      </c>
      <c r="K19" s="7">
        <v>2897272</v>
      </c>
      <c r="L19" s="7">
        <v>10267815</v>
      </c>
      <c r="M19" s="7">
        <v>2525370</v>
      </c>
    </row>
    <row r="20" spans="1:13" ht="12.75">
      <c r="A20" s="197" t="s">
        <v>96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8606034</v>
      </c>
      <c r="K20" s="7">
        <v>2229492</v>
      </c>
      <c r="L20" s="7">
        <v>9026664</v>
      </c>
      <c r="M20" s="7">
        <v>2287626</v>
      </c>
    </row>
    <row r="21" spans="1:13" ht="12.75">
      <c r="A21" s="197" t="s">
        <v>97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32992587</v>
      </c>
      <c r="K21" s="7">
        <v>7758091</v>
      </c>
      <c r="L21" s="7">
        <v>33174628</v>
      </c>
      <c r="M21" s="7">
        <v>6819063</v>
      </c>
    </row>
    <row r="22" spans="1:13" ht="12.75">
      <c r="A22" s="197" t="s">
        <v>18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0">
        <f>SUM(J23:J24)</f>
        <v>1027913</v>
      </c>
      <c r="K22" s="50">
        <f>SUM(K23:K24)</f>
        <v>1027913</v>
      </c>
      <c r="L22" s="50">
        <f>SUM(L23:L24)</f>
        <v>377916</v>
      </c>
      <c r="M22" s="50">
        <f>SUM(M23:M24)</f>
        <v>377916</v>
      </c>
    </row>
    <row r="23" spans="1:13" ht="12.75">
      <c r="A23" s="208" t="s">
        <v>113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114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1027913</v>
      </c>
      <c r="K24" s="7">
        <v>1027913</v>
      </c>
      <c r="L24" s="7">
        <v>377916</v>
      </c>
      <c r="M24" s="7">
        <v>377916</v>
      </c>
    </row>
    <row r="25" spans="1:13" ht="12.75">
      <c r="A25" s="197" t="s">
        <v>98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120000</v>
      </c>
      <c r="K25" s="7">
        <v>120000</v>
      </c>
      <c r="L25" s="7">
        <v>30000</v>
      </c>
      <c r="M25" s="7">
        <v>20883</v>
      </c>
    </row>
    <row r="26" spans="1:13" ht="12.75">
      <c r="A26" s="197" t="s">
        <v>41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3956068</v>
      </c>
      <c r="K26" s="7">
        <v>1941624</v>
      </c>
      <c r="L26" s="7">
        <v>4606815</v>
      </c>
      <c r="M26" s="7">
        <v>1943430</v>
      </c>
    </row>
    <row r="27" spans="1:13" ht="12.75">
      <c r="A27" s="197" t="s">
        <v>179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0">
        <f>SUM(J28:J32)</f>
        <v>144835934</v>
      </c>
      <c r="K27" s="50">
        <f>SUM(K28:K32)</f>
        <v>2307897</v>
      </c>
      <c r="L27" s="50">
        <f>SUM(L28:L32)</f>
        <v>4831189</v>
      </c>
      <c r="M27" s="50">
        <f>SUM(M28:M32)</f>
        <v>1702863</v>
      </c>
    </row>
    <row r="28" spans="1:13" ht="12.75">
      <c r="A28" s="197" t="s">
        <v>193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4.75" customHeight="1">
      <c r="A29" s="197" t="s">
        <v>129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4898192</v>
      </c>
      <c r="K29" s="7">
        <v>3446593</v>
      </c>
      <c r="L29" s="7">
        <v>4831189</v>
      </c>
      <c r="M29" s="7">
        <v>1702863</v>
      </c>
    </row>
    <row r="30" spans="1:13" ht="12.75">
      <c r="A30" s="197" t="s">
        <v>115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91750904</v>
      </c>
      <c r="K30" s="7">
        <v>-1138696</v>
      </c>
      <c r="L30" s="7">
        <v>0</v>
      </c>
      <c r="M30" s="7">
        <v>0</v>
      </c>
    </row>
    <row r="31" spans="1:13" ht="12.75">
      <c r="A31" s="197" t="s">
        <v>189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48186838</v>
      </c>
      <c r="K31" s="7">
        <v>0</v>
      </c>
      <c r="L31" s="7">
        <v>0</v>
      </c>
      <c r="M31" s="7">
        <v>0</v>
      </c>
    </row>
    <row r="32" spans="1:13" ht="12.75">
      <c r="A32" s="197" t="s">
        <v>116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7" t="s">
        <v>180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0">
        <f>SUM(J34:J37)</f>
        <v>12678864</v>
      </c>
      <c r="K33" s="50">
        <f>SUM(K34:K37)</f>
        <v>8824152</v>
      </c>
      <c r="L33" s="50">
        <f>SUM(L34:L37)</f>
        <v>5842119</v>
      </c>
      <c r="M33" s="50">
        <f>SUM(M34:M37)</f>
        <v>2018916</v>
      </c>
    </row>
    <row r="34" spans="1:13" ht="12.75">
      <c r="A34" s="197" t="s">
        <v>57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" customHeight="1">
      <c r="A35" s="197" t="s">
        <v>56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12639918</v>
      </c>
      <c r="K35" s="7">
        <v>8903621</v>
      </c>
      <c r="L35" s="7">
        <v>5842119</v>
      </c>
      <c r="M35" s="7">
        <v>2018916</v>
      </c>
    </row>
    <row r="36" spans="1:13" ht="12.75">
      <c r="A36" s="197" t="s">
        <v>190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>
        <v>-118415</v>
      </c>
      <c r="L36" s="7">
        <v>0</v>
      </c>
      <c r="M36" s="7">
        <v>0</v>
      </c>
    </row>
    <row r="37" spans="1:13" ht="12.75">
      <c r="A37" s="197" t="s">
        <v>58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38946</v>
      </c>
      <c r="K37" s="7">
        <v>38946</v>
      </c>
      <c r="L37" s="7">
        <v>0</v>
      </c>
      <c r="M37" s="7">
        <v>0</v>
      </c>
    </row>
    <row r="38" spans="1:13" ht="12.75">
      <c r="A38" s="197" t="s">
        <v>164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165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191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7" t="s">
        <v>192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7" t="s">
        <v>181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0">
        <f>J7+J27+J38+J40</f>
        <v>330900584</v>
      </c>
      <c r="K42" s="50">
        <f>K7+K27+K38+K40</f>
        <v>57076552</v>
      </c>
      <c r="L42" s="50">
        <f>L7+L27+L38+L40</f>
        <v>195148814</v>
      </c>
      <c r="M42" s="50">
        <f>M7+M27+M38+M40</f>
        <v>54976255</v>
      </c>
    </row>
    <row r="43" spans="1:13" ht="12.75">
      <c r="A43" s="197" t="s">
        <v>182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0">
        <f>J10+J33+J39+J41</f>
        <v>197855004</v>
      </c>
      <c r="K43" s="50">
        <f>K10+K33+K39+K41</f>
        <v>58669575</v>
      </c>
      <c r="L43" s="50">
        <f>L10+L33+L39+L41</f>
        <v>189481215</v>
      </c>
      <c r="M43" s="50">
        <f>M10+M33+M39+M41</f>
        <v>51603056</v>
      </c>
    </row>
    <row r="44" spans="1:13" ht="12.75">
      <c r="A44" s="197" t="s">
        <v>202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0">
        <f>J42-J43</f>
        <v>133045580</v>
      </c>
      <c r="K44" s="50">
        <f>K42-K43</f>
        <v>-1593023</v>
      </c>
      <c r="L44" s="50">
        <f>L42-L43</f>
        <v>5667599</v>
      </c>
      <c r="M44" s="50">
        <f>M42-M43</f>
        <v>3373199</v>
      </c>
    </row>
    <row r="45" spans="1:13" ht="12.75">
      <c r="A45" s="217" t="s">
        <v>184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0">
        <f>IF(J42&gt;J43,J42-J43,0)</f>
        <v>133045580</v>
      </c>
      <c r="K45" s="50">
        <f>IF(K42&gt;K43,K42-K43,0)</f>
        <v>0</v>
      </c>
      <c r="L45" s="50">
        <f>IF(L42&gt;L43,L42-L43,0)</f>
        <v>5667599</v>
      </c>
      <c r="M45" s="50">
        <f>IF(M42&gt;M43,M42-M43,0)</f>
        <v>3373199</v>
      </c>
    </row>
    <row r="46" spans="1:13" ht="12.75">
      <c r="A46" s="217" t="s">
        <v>185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0">
        <f>IF(J43&gt;J42,J43-J42,0)</f>
        <v>0</v>
      </c>
      <c r="K46" s="50">
        <f>IF(K43&gt;K42,K43-K42,0)</f>
        <v>1593023</v>
      </c>
      <c r="L46" s="50">
        <f>IF(L43&gt;L42,L43-L42,0)</f>
        <v>0</v>
      </c>
      <c r="M46" s="50">
        <f>IF(M43&gt;M42,M43-M42,0)</f>
        <v>0</v>
      </c>
    </row>
    <row r="47" spans="1:13" ht="12.75">
      <c r="A47" s="197" t="s">
        <v>183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13100156</v>
      </c>
      <c r="K47" s="7">
        <v>0</v>
      </c>
      <c r="L47" s="7">
        <v>741516</v>
      </c>
      <c r="M47" s="7">
        <v>0</v>
      </c>
    </row>
    <row r="48" spans="1:13" ht="12.75">
      <c r="A48" s="197" t="s">
        <v>203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0">
        <f>J44-J47</f>
        <v>119945424</v>
      </c>
      <c r="K48" s="50">
        <f>K44-K47</f>
        <v>-1593023</v>
      </c>
      <c r="L48" s="50">
        <f>L44-L47</f>
        <v>4926083</v>
      </c>
      <c r="M48" s="50">
        <f>M44-M47</f>
        <v>3373199</v>
      </c>
    </row>
    <row r="49" spans="1:13" ht="12.75">
      <c r="A49" s="217" t="s">
        <v>161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0">
        <f>IF(J48&gt;0,J48,0)</f>
        <v>119945424</v>
      </c>
      <c r="K49" s="50">
        <f>IF(K48&gt;0,K48,0)</f>
        <v>0</v>
      </c>
      <c r="L49" s="50">
        <f>IF(L48&gt;0,L48,0)</f>
        <v>4926083</v>
      </c>
      <c r="M49" s="50">
        <f>IF(M48&gt;0,M48,0)</f>
        <v>3373199</v>
      </c>
    </row>
    <row r="50" spans="1:13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0</v>
      </c>
      <c r="K50" s="58">
        <f>IF(K48&lt;0,-K48,0)</f>
        <v>1593023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4" t="s">
        <v>277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122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119945424</v>
      </c>
      <c r="K53" s="7">
        <v>-1593023</v>
      </c>
      <c r="L53" s="7">
        <v>4926083</v>
      </c>
      <c r="M53" s="7">
        <v>3373199</v>
      </c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4" t="s">
        <v>158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170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119945424</v>
      </c>
      <c r="K56" s="6">
        <v>-1593023</v>
      </c>
      <c r="L56" s="6">
        <v>4926083</v>
      </c>
      <c r="M56" s="6">
        <v>3373199</v>
      </c>
    </row>
    <row r="57" spans="1:13" ht="12.75">
      <c r="A57" s="197" t="s">
        <v>187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0">
        <f>SUM(J58:J64)</f>
        <v>-156950</v>
      </c>
      <c r="K57" s="50">
        <f>SUM(K58:K64)</f>
        <v>863331</v>
      </c>
      <c r="L57" s="50">
        <f>SUM(L58:L64)</f>
        <v>61519</v>
      </c>
      <c r="M57" s="50">
        <f>SUM(M58:M64)</f>
        <v>61519</v>
      </c>
    </row>
    <row r="58" spans="1:13" ht="12.75">
      <c r="A58" s="197" t="s">
        <v>194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7" t="s">
        <v>195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7" t="s">
        <v>39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>
        <v>-156950</v>
      </c>
      <c r="K60" s="7">
        <v>-156950</v>
      </c>
      <c r="L60" s="7">
        <v>61519</v>
      </c>
      <c r="M60" s="7">
        <v>61519</v>
      </c>
    </row>
    <row r="61" spans="1:13" ht="12.75">
      <c r="A61" s="197" t="s">
        <v>196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7" t="s">
        <v>197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7" t="s">
        <v>198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>
        <v>0</v>
      </c>
      <c r="K63" s="7">
        <v>1020281</v>
      </c>
      <c r="L63" s="7">
        <v>0</v>
      </c>
      <c r="M63" s="7">
        <v>0</v>
      </c>
    </row>
    <row r="64" spans="1:13" ht="12.75">
      <c r="A64" s="197" t="s">
        <v>199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7" t="s">
        <v>188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>
        <v>-15695</v>
      </c>
      <c r="K65" s="7">
        <v>-15695</v>
      </c>
      <c r="L65" s="7">
        <v>6152</v>
      </c>
      <c r="M65" s="7">
        <v>6152</v>
      </c>
    </row>
    <row r="66" spans="1:13" ht="12.75">
      <c r="A66" s="197" t="s">
        <v>162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0">
        <f>J57-J65</f>
        <v>-141255</v>
      </c>
      <c r="K66" s="50">
        <f>K57-K65</f>
        <v>879026</v>
      </c>
      <c r="L66" s="50">
        <f>L57-L65</f>
        <v>55367</v>
      </c>
      <c r="M66" s="50">
        <f>M57-M65</f>
        <v>55367</v>
      </c>
    </row>
    <row r="67" spans="1:13" ht="12.75">
      <c r="A67" s="197" t="s">
        <v>163</v>
      </c>
      <c r="B67" s="198"/>
      <c r="C67" s="198"/>
      <c r="D67" s="198"/>
      <c r="E67" s="198"/>
      <c r="F67" s="198"/>
      <c r="G67" s="198"/>
      <c r="H67" s="199"/>
      <c r="I67" s="1">
        <v>168</v>
      </c>
      <c r="J67" s="58">
        <f>J56+J66</f>
        <v>119804169</v>
      </c>
      <c r="K67" s="58">
        <f>K56+K66</f>
        <v>-713997</v>
      </c>
      <c r="L67" s="58">
        <f>L56+L66</f>
        <v>4981450</v>
      </c>
      <c r="M67" s="58">
        <f>M56+M66</f>
        <v>3428566</v>
      </c>
    </row>
    <row r="68" spans="1:13" ht="12.75" customHeight="1">
      <c r="A68" s="248" t="s">
        <v>278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157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119804169</v>
      </c>
      <c r="K70" s="7">
        <v>-713997</v>
      </c>
      <c r="L70" s="7">
        <v>4981450</v>
      </c>
      <c r="M70" s="7">
        <v>3428566</v>
      </c>
    </row>
    <row r="71" spans="1:13" ht="12.75">
      <c r="A71" s="245" t="s">
        <v>201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N26" sqref="N26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312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309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50</v>
      </c>
      <c r="B4" s="257"/>
      <c r="C4" s="257"/>
      <c r="D4" s="257"/>
      <c r="E4" s="257"/>
      <c r="F4" s="257"/>
      <c r="G4" s="257"/>
      <c r="H4" s="257"/>
      <c r="I4" s="62" t="s">
        <v>245</v>
      </c>
      <c r="J4" s="63" t="s">
        <v>283</v>
      </c>
      <c r="K4" s="63" t="s">
        <v>284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4">
        <v>2</v>
      </c>
      <c r="J5" s="65" t="s">
        <v>248</v>
      </c>
      <c r="K5" s="65" t="s">
        <v>249</v>
      </c>
    </row>
    <row r="6" spans="1:11" ht="12.75">
      <c r="A6" s="214" t="s">
        <v>130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34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133045580</v>
      </c>
      <c r="K7" s="117">
        <v>5667599</v>
      </c>
    </row>
    <row r="8" spans="1:11" ht="12.75">
      <c r="A8" s="208" t="s">
        <v>35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8606034</v>
      </c>
      <c r="K8" s="117">
        <v>9026664</v>
      </c>
    </row>
    <row r="9" spans="1:11" ht="12.75">
      <c r="A9" s="208" t="s">
        <v>36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8856198</v>
      </c>
      <c r="K9" s="117">
        <v>0</v>
      </c>
    </row>
    <row r="10" spans="1:11" ht="12.75">
      <c r="A10" s="208" t="s">
        <v>37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5473644</v>
      </c>
      <c r="K10" s="117"/>
    </row>
    <row r="11" spans="1:11" ht="12.75">
      <c r="A11" s="208" t="s">
        <v>38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117">
        <v>914553</v>
      </c>
    </row>
    <row r="12" spans="1:11" ht="12.75">
      <c r="A12" s="208" t="s">
        <v>42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117">
        <v>23478395</v>
      </c>
    </row>
    <row r="13" spans="1:11" ht="12.75">
      <c r="A13" s="197" t="s">
        <v>131</v>
      </c>
      <c r="B13" s="198"/>
      <c r="C13" s="198"/>
      <c r="D13" s="198"/>
      <c r="E13" s="198"/>
      <c r="F13" s="198"/>
      <c r="G13" s="198"/>
      <c r="H13" s="198"/>
      <c r="I13" s="1">
        <v>7</v>
      </c>
      <c r="J13" s="60">
        <f>SUM(J7:J12)</f>
        <v>155981456</v>
      </c>
      <c r="K13" s="118">
        <f>SUM(K7:K12)</f>
        <v>39087211</v>
      </c>
    </row>
    <row r="14" spans="1:11" ht="12.75">
      <c r="A14" s="208" t="s">
        <v>43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117">
        <v>13382775</v>
      </c>
    </row>
    <row r="15" spans="1:11" ht="12.75">
      <c r="A15" s="208" t="s">
        <v>44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117">
        <v>1957575</v>
      </c>
    </row>
    <row r="16" spans="1:11" ht="12.75">
      <c r="A16" s="208" t="s">
        <v>45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267030</v>
      </c>
      <c r="K16" s="7">
        <v>0</v>
      </c>
    </row>
    <row r="17" spans="1:11" ht="12.75">
      <c r="A17" s="208" t="s">
        <v>46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169744229</v>
      </c>
      <c r="K17" s="7">
        <v>0</v>
      </c>
    </row>
    <row r="18" spans="1:11" ht="12.75">
      <c r="A18" s="197" t="s">
        <v>132</v>
      </c>
      <c r="B18" s="198"/>
      <c r="C18" s="198"/>
      <c r="D18" s="198"/>
      <c r="E18" s="198"/>
      <c r="F18" s="198"/>
      <c r="G18" s="198"/>
      <c r="H18" s="198"/>
      <c r="I18" s="1">
        <v>12</v>
      </c>
      <c r="J18" s="60">
        <f>SUM(J14:J17)</f>
        <v>170011259</v>
      </c>
      <c r="K18" s="50">
        <f>SUM(K14:K17)</f>
        <v>15340350</v>
      </c>
    </row>
    <row r="19" spans="1:11" ht="12.75">
      <c r="A19" s="197" t="s">
        <v>30</v>
      </c>
      <c r="B19" s="198"/>
      <c r="C19" s="198"/>
      <c r="D19" s="198"/>
      <c r="E19" s="198"/>
      <c r="F19" s="198"/>
      <c r="G19" s="198"/>
      <c r="H19" s="198"/>
      <c r="I19" s="1">
        <v>13</v>
      </c>
      <c r="J19" s="60">
        <f>IF(J13&gt;J18,J13-J18,0)</f>
        <v>0</v>
      </c>
      <c r="K19" s="118">
        <f>IF(K13&gt;K18,K13-K18,0)</f>
        <v>23746861</v>
      </c>
    </row>
    <row r="20" spans="1:11" ht="12.75">
      <c r="A20" s="197" t="s">
        <v>31</v>
      </c>
      <c r="B20" s="198"/>
      <c r="C20" s="198"/>
      <c r="D20" s="198"/>
      <c r="E20" s="198"/>
      <c r="F20" s="198"/>
      <c r="G20" s="198"/>
      <c r="H20" s="198"/>
      <c r="I20" s="1">
        <v>14</v>
      </c>
      <c r="J20" s="60">
        <f>IF(J18&gt;J13,J18-J13,0)</f>
        <v>14029803</v>
      </c>
      <c r="K20" s="50">
        <f>IF(K18&gt;K13,K18-K13,0)</f>
        <v>0</v>
      </c>
    </row>
    <row r="21" spans="1:11" ht="12.75">
      <c r="A21" s="214" t="s">
        <v>133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147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4438480</v>
      </c>
      <c r="K22" s="117">
        <v>277107</v>
      </c>
    </row>
    <row r="23" spans="1:11" ht="12.75">
      <c r="A23" s="208" t="s">
        <v>148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139937742</v>
      </c>
      <c r="K23" s="117">
        <v>0</v>
      </c>
    </row>
    <row r="24" spans="1:11" ht="12.75">
      <c r="A24" s="208" t="s">
        <v>149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1706202</v>
      </c>
      <c r="K24" s="117">
        <v>2825415</v>
      </c>
    </row>
    <row r="25" spans="1:11" ht="12.75">
      <c r="A25" s="208" t="s">
        <v>150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117">
        <v>110720</v>
      </c>
    </row>
    <row r="26" spans="1:11" ht="12.75">
      <c r="A26" s="208" t="s">
        <v>151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28837544</v>
      </c>
      <c r="K26" s="117">
        <v>3437430</v>
      </c>
    </row>
    <row r="27" spans="1:11" ht="12.75">
      <c r="A27" s="197" t="s">
        <v>137</v>
      </c>
      <c r="B27" s="198"/>
      <c r="C27" s="198"/>
      <c r="D27" s="198"/>
      <c r="E27" s="198"/>
      <c r="F27" s="198"/>
      <c r="G27" s="198"/>
      <c r="H27" s="198"/>
      <c r="I27" s="1">
        <v>20</v>
      </c>
      <c r="J27" s="60">
        <f>SUM(J22:J26)</f>
        <v>174919968</v>
      </c>
      <c r="K27" s="118">
        <f>SUM(K22:K26)</f>
        <v>6650672</v>
      </c>
    </row>
    <row r="28" spans="1:11" ht="12.75">
      <c r="A28" s="208" t="s">
        <v>101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12737201</v>
      </c>
      <c r="K28" s="117">
        <v>26085748</v>
      </c>
    </row>
    <row r="29" spans="1:11" ht="12.75">
      <c r="A29" s="208" t="s">
        <v>102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48186837</v>
      </c>
      <c r="K29" s="117">
        <v>0</v>
      </c>
    </row>
    <row r="30" spans="1:11" ht="12.75">
      <c r="A30" s="208" t="s">
        <v>10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105563066</v>
      </c>
      <c r="K30" s="7">
        <v>0</v>
      </c>
    </row>
    <row r="31" spans="1:11" ht="12.75">
      <c r="A31" s="197" t="s">
        <v>2</v>
      </c>
      <c r="B31" s="198"/>
      <c r="C31" s="198"/>
      <c r="D31" s="198"/>
      <c r="E31" s="198"/>
      <c r="F31" s="198"/>
      <c r="G31" s="198"/>
      <c r="H31" s="198"/>
      <c r="I31" s="1">
        <v>24</v>
      </c>
      <c r="J31" s="60">
        <f>SUM(J28:J30)</f>
        <v>166487104</v>
      </c>
      <c r="K31" s="50">
        <f>SUM(K28:K30)</f>
        <v>26085748</v>
      </c>
    </row>
    <row r="32" spans="1:11" ht="12.75">
      <c r="A32" s="197" t="s">
        <v>32</v>
      </c>
      <c r="B32" s="198"/>
      <c r="C32" s="198"/>
      <c r="D32" s="198"/>
      <c r="E32" s="198"/>
      <c r="F32" s="198"/>
      <c r="G32" s="198"/>
      <c r="H32" s="198"/>
      <c r="I32" s="1">
        <v>25</v>
      </c>
      <c r="J32" s="60">
        <f>IF(J27&gt;J31,J27-J31,0)</f>
        <v>8432864</v>
      </c>
      <c r="K32" s="50">
        <f>IF(K27&gt;K31,K27-K31,0)</f>
        <v>0</v>
      </c>
    </row>
    <row r="33" spans="1:11" ht="12.75">
      <c r="A33" s="197" t="s">
        <v>33</v>
      </c>
      <c r="B33" s="198"/>
      <c r="C33" s="198"/>
      <c r="D33" s="198"/>
      <c r="E33" s="198"/>
      <c r="F33" s="198"/>
      <c r="G33" s="198"/>
      <c r="H33" s="198"/>
      <c r="I33" s="1">
        <v>26</v>
      </c>
      <c r="J33" s="60">
        <f>IF(J31&gt;J27,J31-J27,0)</f>
        <v>0</v>
      </c>
      <c r="K33" s="118">
        <f>IF(K31&gt;K27,K31-K27,0)</f>
        <v>19435076</v>
      </c>
    </row>
    <row r="34" spans="1:11" ht="12.75">
      <c r="A34" s="214" t="s">
        <v>134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143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23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25675793</v>
      </c>
      <c r="K36" s="117">
        <v>28653712</v>
      </c>
    </row>
    <row r="37" spans="1:11" ht="12.75">
      <c r="A37" s="208" t="s">
        <v>24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117">
        <v>0</v>
      </c>
    </row>
    <row r="38" spans="1:11" ht="12.75">
      <c r="A38" s="197" t="s">
        <v>59</v>
      </c>
      <c r="B38" s="198"/>
      <c r="C38" s="198"/>
      <c r="D38" s="198"/>
      <c r="E38" s="198"/>
      <c r="F38" s="198"/>
      <c r="G38" s="198"/>
      <c r="H38" s="198"/>
      <c r="I38" s="1">
        <v>30</v>
      </c>
      <c r="J38" s="60">
        <f>SUM(J35:J37)</f>
        <v>25675793</v>
      </c>
      <c r="K38" s="118">
        <f>SUM(K35:K37)</f>
        <v>28653712</v>
      </c>
    </row>
    <row r="39" spans="1:11" ht="12.75">
      <c r="A39" s="208" t="s">
        <v>25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19373216</v>
      </c>
      <c r="K39" s="117">
        <v>31972868</v>
      </c>
    </row>
    <row r="40" spans="1:11" ht="12.75">
      <c r="A40" s="208" t="s">
        <v>26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117">
        <v>0</v>
      </c>
    </row>
    <row r="41" spans="1:11" ht="12.75">
      <c r="A41" s="208" t="s">
        <v>27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1163512</v>
      </c>
      <c r="K41" s="117">
        <v>967033</v>
      </c>
    </row>
    <row r="42" spans="1:11" ht="12.75">
      <c r="A42" s="208" t="s">
        <v>28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117">
        <v>0</v>
      </c>
    </row>
    <row r="43" spans="1:11" ht="12.75">
      <c r="A43" s="208" t="s">
        <v>29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117">
        <v>0</v>
      </c>
    </row>
    <row r="44" spans="1:11" ht="12.75">
      <c r="A44" s="197" t="s">
        <v>60</v>
      </c>
      <c r="B44" s="198"/>
      <c r="C44" s="198"/>
      <c r="D44" s="198"/>
      <c r="E44" s="198"/>
      <c r="F44" s="198"/>
      <c r="G44" s="198"/>
      <c r="H44" s="198"/>
      <c r="I44" s="1">
        <v>36</v>
      </c>
      <c r="J44" s="60">
        <f>SUM(J39:J43)</f>
        <v>20536728</v>
      </c>
      <c r="K44" s="50">
        <f>SUM(K39:K43)</f>
        <v>32939901</v>
      </c>
    </row>
    <row r="45" spans="1:11" ht="12.75">
      <c r="A45" s="197" t="s">
        <v>11</v>
      </c>
      <c r="B45" s="198"/>
      <c r="C45" s="198"/>
      <c r="D45" s="198"/>
      <c r="E45" s="198"/>
      <c r="F45" s="198"/>
      <c r="G45" s="198"/>
      <c r="H45" s="198"/>
      <c r="I45" s="1">
        <v>37</v>
      </c>
      <c r="J45" s="60">
        <f>IF(J38&gt;J44,J38-J44,0)</f>
        <v>5139065</v>
      </c>
      <c r="K45" s="50">
        <f>IF(K38&gt;K44,K38-K44,0)</f>
        <v>0</v>
      </c>
    </row>
    <row r="46" spans="1:11" ht="12.75">
      <c r="A46" s="197" t="s">
        <v>12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0">
        <f>IF(J44&gt;J38,J44-J38,0)</f>
        <v>0</v>
      </c>
      <c r="K46" s="118">
        <f>IF(K44&gt;K38,K44-K38,0)</f>
        <v>4286189</v>
      </c>
    </row>
    <row r="47" spans="1:11" ht="12.75">
      <c r="A47" s="208" t="s">
        <v>61</v>
      </c>
      <c r="B47" s="209"/>
      <c r="C47" s="209"/>
      <c r="D47" s="209"/>
      <c r="E47" s="209"/>
      <c r="F47" s="209"/>
      <c r="G47" s="209"/>
      <c r="H47" s="209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25596</v>
      </c>
    </row>
    <row r="48" spans="1:11" ht="12.75">
      <c r="A48" s="208" t="s">
        <v>62</v>
      </c>
      <c r="B48" s="209"/>
      <c r="C48" s="209"/>
      <c r="D48" s="209"/>
      <c r="E48" s="209"/>
      <c r="F48" s="209"/>
      <c r="G48" s="209"/>
      <c r="H48" s="209"/>
      <c r="I48" s="1">
        <v>40</v>
      </c>
      <c r="J48" s="60">
        <f>IF(J20-J19+J33-J32+J46-J45&gt;0,J20-J19+J33-J32+J46-J45,0)</f>
        <v>457874</v>
      </c>
      <c r="K48" s="50">
        <f>IF(K20-K19+K33-K32+K46-K45&gt;0,K20-K19+K33-K32+K46-K45,0)</f>
        <v>0</v>
      </c>
    </row>
    <row r="49" spans="1:11" ht="12.75">
      <c r="A49" s="208" t="s">
        <v>135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2901650</v>
      </c>
      <c r="K49" s="7">
        <v>2443776</v>
      </c>
    </row>
    <row r="50" spans="1:11" ht="12.75">
      <c r="A50" s="208" t="s">
        <v>144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0</v>
      </c>
      <c r="K50" s="7">
        <v>25596</v>
      </c>
    </row>
    <row r="51" spans="1:11" ht="12.75">
      <c r="A51" s="208" t="s">
        <v>145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457874</v>
      </c>
      <c r="K51" s="7"/>
    </row>
    <row r="52" spans="1:12" ht="12.75">
      <c r="A52" s="230" t="s">
        <v>146</v>
      </c>
      <c r="B52" s="231"/>
      <c r="C52" s="231"/>
      <c r="D52" s="231"/>
      <c r="E52" s="231"/>
      <c r="F52" s="231"/>
      <c r="G52" s="231"/>
      <c r="H52" s="231"/>
      <c r="I52" s="4">
        <v>44</v>
      </c>
      <c r="J52" s="61">
        <f>J49+J50-J51</f>
        <v>2443776</v>
      </c>
      <c r="K52" s="58">
        <f>K49+K50-K51</f>
        <v>2469372</v>
      </c>
      <c r="L52" s="11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I31" sqref="I31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0.140625" style="68" bestFit="1" customWidth="1"/>
    <col min="11" max="11" width="11.28125" style="68" customWidth="1"/>
    <col min="12" max="16384" width="9.140625" style="68" customWidth="1"/>
  </cols>
  <sheetData>
    <row r="1" spans="1:12" ht="12.75">
      <c r="A1" s="267" t="s">
        <v>246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7"/>
    </row>
    <row r="2" spans="1:12" ht="15.75">
      <c r="A2" s="39"/>
      <c r="B2" s="66"/>
      <c r="C2" s="277" t="s">
        <v>247</v>
      </c>
      <c r="D2" s="277"/>
      <c r="E2" s="69" t="s">
        <v>285</v>
      </c>
      <c r="F2" s="40" t="s">
        <v>216</v>
      </c>
      <c r="G2" s="278" t="s">
        <v>310</v>
      </c>
      <c r="H2" s="279"/>
      <c r="I2" s="66"/>
      <c r="J2" s="66"/>
      <c r="K2" s="66"/>
      <c r="L2" s="70"/>
    </row>
    <row r="3" spans="1:11" ht="23.25">
      <c r="A3" s="280" t="s">
        <v>50</v>
      </c>
      <c r="B3" s="280"/>
      <c r="C3" s="280"/>
      <c r="D3" s="280"/>
      <c r="E3" s="280"/>
      <c r="F3" s="280"/>
      <c r="G3" s="280"/>
      <c r="H3" s="280"/>
      <c r="I3" s="73" t="s">
        <v>270</v>
      </c>
      <c r="J3" s="74" t="s">
        <v>124</v>
      </c>
      <c r="K3" s="74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6">
        <v>2</v>
      </c>
      <c r="J4" s="75" t="s">
        <v>248</v>
      </c>
      <c r="K4" s="75" t="s">
        <v>249</v>
      </c>
    </row>
    <row r="5" spans="1:11" ht="12.75">
      <c r="A5" s="269" t="s">
        <v>250</v>
      </c>
      <c r="B5" s="270"/>
      <c r="C5" s="270"/>
      <c r="D5" s="270"/>
      <c r="E5" s="270"/>
      <c r="F5" s="270"/>
      <c r="G5" s="270"/>
      <c r="H5" s="270"/>
      <c r="I5" s="41">
        <v>1</v>
      </c>
      <c r="J5" s="42">
        <v>598047500</v>
      </c>
      <c r="K5" s="42">
        <v>598047500</v>
      </c>
    </row>
    <row r="6" spans="1:11" ht="12.75">
      <c r="A6" s="269" t="s">
        <v>251</v>
      </c>
      <c r="B6" s="270"/>
      <c r="C6" s="270"/>
      <c r="D6" s="270"/>
      <c r="E6" s="270"/>
      <c r="F6" s="270"/>
      <c r="G6" s="270"/>
      <c r="H6" s="270"/>
      <c r="I6" s="41">
        <v>2</v>
      </c>
      <c r="J6" s="43">
        <v>66</v>
      </c>
      <c r="K6" s="43">
        <v>66</v>
      </c>
    </row>
    <row r="7" spans="1:11" ht="12.75">
      <c r="A7" s="269" t="s">
        <v>252</v>
      </c>
      <c r="B7" s="270"/>
      <c r="C7" s="270"/>
      <c r="D7" s="270"/>
      <c r="E7" s="270"/>
      <c r="F7" s="270"/>
      <c r="G7" s="270"/>
      <c r="H7" s="270"/>
      <c r="I7" s="41">
        <v>3</v>
      </c>
      <c r="J7" s="43">
        <v>94324</v>
      </c>
      <c r="K7" s="43">
        <v>94324</v>
      </c>
    </row>
    <row r="8" spans="1:11" ht="12.75">
      <c r="A8" s="269" t="s">
        <v>253</v>
      </c>
      <c r="B8" s="270"/>
      <c r="C8" s="270"/>
      <c r="D8" s="270"/>
      <c r="E8" s="270"/>
      <c r="F8" s="270"/>
      <c r="G8" s="270"/>
      <c r="H8" s="270"/>
      <c r="I8" s="41">
        <v>4</v>
      </c>
      <c r="J8" s="43">
        <v>-277522462</v>
      </c>
      <c r="K8" s="43">
        <v>-157433860</v>
      </c>
    </row>
    <row r="9" spans="1:11" ht="12.75">
      <c r="A9" s="269" t="s">
        <v>254</v>
      </c>
      <c r="B9" s="270"/>
      <c r="C9" s="270"/>
      <c r="D9" s="270"/>
      <c r="E9" s="270"/>
      <c r="F9" s="270"/>
      <c r="G9" s="270"/>
      <c r="H9" s="270"/>
      <c r="I9" s="41">
        <v>5</v>
      </c>
      <c r="J9" s="43">
        <v>119945424</v>
      </c>
      <c r="K9" s="43">
        <v>4926083</v>
      </c>
    </row>
    <row r="10" spans="1:11" ht="12.75">
      <c r="A10" s="269" t="s">
        <v>255</v>
      </c>
      <c r="B10" s="270"/>
      <c r="C10" s="270"/>
      <c r="D10" s="270"/>
      <c r="E10" s="270"/>
      <c r="F10" s="270"/>
      <c r="G10" s="270"/>
      <c r="H10" s="270"/>
      <c r="I10" s="41">
        <v>6</v>
      </c>
      <c r="J10" s="43">
        <v>20465349</v>
      </c>
      <c r="K10" s="43">
        <v>20380725</v>
      </c>
    </row>
    <row r="11" spans="1:11" ht="12.75">
      <c r="A11" s="269" t="s">
        <v>256</v>
      </c>
      <c r="B11" s="270"/>
      <c r="C11" s="270"/>
      <c r="D11" s="270"/>
      <c r="E11" s="270"/>
      <c r="F11" s="270"/>
      <c r="G11" s="270"/>
      <c r="H11" s="270"/>
      <c r="I11" s="41">
        <v>7</v>
      </c>
      <c r="J11" s="43">
        <v>0</v>
      </c>
      <c r="K11" s="43">
        <v>0</v>
      </c>
    </row>
    <row r="12" spans="1:11" ht="12.75">
      <c r="A12" s="269" t="s">
        <v>257</v>
      </c>
      <c r="B12" s="270"/>
      <c r="C12" s="270"/>
      <c r="D12" s="270"/>
      <c r="E12" s="270"/>
      <c r="F12" s="270"/>
      <c r="G12" s="270"/>
      <c r="H12" s="270"/>
      <c r="I12" s="41">
        <v>8</v>
      </c>
      <c r="J12" s="43">
        <v>-7589305</v>
      </c>
      <c r="K12" s="43">
        <v>-7527787</v>
      </c>
    </row>
    <row r="13" spans="1:11" ht="12.75">
      <c r="A13" s="269" t="s">
        <v>258</v>
      </c>
      <c r="B13" s="270"/>
      <c r="C13" s="270"/>
      <c r="D13" s="270"/>
      <c r="E13" s="270"/>
      <c r="F13" s="270"/>
      <c r="G13" s="270"/>
      <c r="H13" s="270"/>
      <c r="I13" s="41">
        <v>9</v>
      </c>
      <c r="J13" s="43">
        <v>758930</v>
      </c>
      <c r="K13" s="43">
        <v>752779</v>
      </c>
    </row>
    <row r="14" spans="1:11" ht="12.75">
      <c r="A14" s="271" t="s">
        <v>259</v>
      </c>
      <c r="B14" s="272"/>
      <c r="C14" s="272"/>
      <c r="D14" s="272"/>
      <c r="E14" s="272"/>
      <c r="F14" s="272"/>
      <c r="G14" s="272"/>
      <c r="H14" s="272"/>
      <c r="I14" s="41">
        <v>10</v>
      </c>
      <c r="J14" s="71">
        <f>SUM(J5:J13)</f>
        <v>454199826</v>
      </c>
      <c r="K14" s="71">
        <f>SUM(K5:K13)</f>
        <v>459239830</v>
      </c>
    </row>
    <row r="15" spans="1:11" ht="12.75">
      <c r="A15" s="269" t="s">
        <v>260</v>
      </c>
      <c r="B15" s="270"/>
      <c r="C15" s="270"/>
      <c r="D15" s="270"/>
      <c r="E15" s="270"/>
      <c r="F15" s="270"/>
      <c r="G15" s="270"/>
      <c r="H15" s="270"/>
      <c r="I15" s="41">
        <v>11</v>
      </c>
      <c r="J15" s="43"/>
      <c r="K15" s="43"/>
    </row>
    <row r="16" spans="1:11" ht="12.75">
      <c r="A16" s="269" t="s">
        <v>261</v>
      </c>
      <c r="B16" s="270"/>
      <c r="C16" s="270"/>
      <c r="D16" s="270"/>
      <c r="E16" s="270"/>
      <c r="F16" s="270"/>
      <c r="G16" s="270"/>
      <c r="H16" s="270"/>
      <c r="I16" s="41">
        <v>12</v>
      </c>
      <c r="J16" s="43"/>
      <c r="K16" s="43"/>
    </row>
    <row r="17" spans="1:11" ht="12.75">
      <c r="A17" s="269" t="s">
        <v>262</v>
      </c>
      <c r="B17" s="270"/>
      <c r="C17" s="270"/>
      <c r="D17" s="270"/>
      <c r="E17" s="270"/>
      <c r="F17" s="270"/>
      <c r="G17" s="270"/>
      <c r="H17" s="270"/>
      <c r="I17" s="41">
        <v>13</v>
      </c>
      <c r="J17" s="43"/>
      <c r="K17" s="43"/>
    </row>
    <row r="18" spans="1:11" ht="12.75">
      <c r="A18" s="269" t="s">
        <v>263</v>
      </c>
      <c r="B18" s="270"/>
      <c r="C18" s="270"/>
      <c r="D18" s="270"/>
      <c r="E18" s="270"/>
      <c r="F18" s="270"/>
      <c r="G18" s="270"/>
      <c r="H18" s="270"/>
      <c r="I18" s="41">
        <v>14</v>
      </c>
      <c r="J18" s="43"/>
      <c r="K18" s="43"/>
    </row>
    <row r="19" spans="1:11" ht="12.75">
      <c r="A19" s="269" t="s">
        <v>264</v>
      </c>
      <c r="B19" s="270"/>
      <c r="C19" s="270"/>
      <c r="D19" s="270"/>
      <c r="E19" s="270"/>
      <c r="F19" s="270"/>
      <c r="G19" s="270"/>
      <c r="H19" s="270"/>
      <c r="I19" s="41">
        <v>15</v>
      </c>
      <c r="J19" s="43"/>
      <c r="K19" s="43"/>
    </row>
    <row r="20" spans="1:11" ht="12.75">
      <c r="A20" s="269" t="s">
        <v>265</v>
      </c>
      <c r="B20" s="270"/>
      <c r="C20" s="270"/>
      <c r="D20" s="270"/>
      <c r="E20" s="270"/>
      <c r="F20" s="270"/>
      <c r="G20" s="270"/>
      <c r="H20" s="270"/>
      <c r="I20" s="41">
        <v>16</v>
      </c>
      <c r="J20" s="43"/>
      <c r="K20" s="43"/>
    </row>
    <row r="21" spans="1:11" ht="12.75">
      <c r="A21" s="271" t="s">
        <v>266</v>
      </c>
      <c r="B21" s="272"/>
      <c r="C21" s="272"/>
      <c r="D21" s="272"/>
      <c r="E21" s="272"/>
      <c r="F21" s="272"/>
      <c r="G21" s="272"/>
      <c r="H21" s="272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1" t="s">
        <v>267</v>
      </c>
      <c r="B23" s="262"/>
      <c r="C23" s="262"/>
      <c r="D23" s="262"/>
      <c r="E23" s="262"/>
      <c r="F23" s="262"/>
      <c r="G23" s="262"/>
      <c r="H23" s="262"/>
      <c r="I23" s="44">
        <v>18</v>
      </c>
      <c r="J23" s="42">
        <v>454199826</v>
      </c>
      <c r="K23" s="42">
        <v>459239830</v>
      </c>
    </row>
    <row r="24" spans="1:11" ht="17.25" customHeight="1">
      <c r="A24" s="263" t="s">
        <v>268</v>
      </c>
      <c r="B24" s="264"/>
      <c r="C24" s="264"/>
      <c r="D24" s="264"/>
      <c r="E24" s="264"/>
      <c r="F24" s="264"/>
      <c r="G24" s="264"/>
      <c r="H24" s="264"/>
      <c r="I24" s="45">
        <v>19</v>
      </c>
      <c r="J24" s="72">
        <v>0</v>
      </c>
      <c r="K24" s="72">
        <v>0</v>
      </c>
    </row>
    <row r="25" spans="1:11" ht="30" customHeight="1">
      <c r="A25" s="265" t="s">
        <v>269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2013-02-13T16:38:28Z</cp:lastPrinted>
  <dcterms:created xsi:type="dcterms:W3CDTF">2008-10-17T11:51:54Z</dcterms:created>
  <dcterms:modified xsi:type="dcterms:W3CDTF">2013-02-14T11:20:21Z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