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PODACI'!$A$3:$I$65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<sst xmlns="http://schemas.openxmlformats.org/spreadsheetml/2006/main" count="340" uniqueCount="306">
  <si>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</si>
  <si>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</si>
  <si>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</si>
  <si>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</si>
  <si>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</si>
  <si>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</si>
  <si>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</si>
  <si>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</si>
  <si>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</si>
  <si>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</si>
  <si>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</si>
  <si>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</si>
  <si>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</si>
  <si>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</si>
  <si>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</si>
  <si>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</si>
  <si>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</si>
  <si>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</si>
  <si>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</si>
  <si>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</si>
  <si>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</si>
  <si>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</si>
  <si>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</si>
  <si>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</si>
  <si>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</si>
  <si>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</si>
  <si>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</si>
  <si>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</si>
  <si>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</si>
  <si>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</si>
  <si>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</si>
  <si>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</si>
  <si>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</si>
  <si>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</si>
  <si>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</si>
  <si>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</si>
  <si>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</si>
  <si>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</si>
  <si>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</si>
  <si>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</si>
  <si>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</si>
  <si>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</si>
  <si>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</si>
  <si>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</si>
  <si>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</si>
  <si>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</si>
  <si>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</si>
  <si>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</si>
  <si>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</si>
  <si>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</si>
  <si>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</si>
  <si>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</si>
  <si>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</si>
  <si>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</si>
  <si>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</si>
  <si>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</si>
  <si>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</si>
  <si>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</si>
  <si>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</si>
  <si>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</si>
  <si>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</si>
  <si>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</si>
  <si>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</si>
  <si>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</si>
  <si>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</si>
  <si>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</si>
  <si>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</si>
  <si>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</si>
  <si>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</si>
  <si>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</si>
  <si>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</si>
  <si>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</si>
  <si>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</si>
  <si>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</si>
  <si>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</si>
  <si>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</si>
  <si>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</si>
  <si>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</si>
  <si>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</si>
  <si>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</si>
  <si>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</si>
  <si>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</si>
  <si>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</si>
  <si>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</si>
  <si>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</si>
  <si>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</si>
  <si>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</si>
  <si>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</si>
  <si>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</si>
  <si>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</si>
  <si>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</si>
  <si>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</si>
  <si>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</si>
  <si>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</si>
  <si>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</si>
  <si>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</si>
  <si>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</si>
  <si>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</si>
  <si>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</si>
  <si>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</si>
  <si>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</si>
  <si>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</si>
  <si>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</si>
  <si>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</si>
  <si>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</si>
  <si>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</si>
  <si>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</si>
  <si>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</si>
  <si>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</si>
  <si>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</si>
  <si>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</si>
  <si>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</si>
  <si>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</si>
  <si>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</si>
  <si>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</si>
  <si>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</si>
  <si>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</si>
  <si>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</si>
  <si>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</si>
  <si>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</si>
  <si>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</si>
  <si>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</si>
  <si>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</si>
  <si>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</si>
  <si>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</si>
  <si>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</si>
  <si>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</si>
  <si>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</si>
  <si>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</si>
  <si>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</si>
  <si>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</si>
  <si>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</si>
  <si>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</si>
  <si>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</si>
  <si>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</si>
  <si>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</si>
  <si>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</si>
  <si>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</si>
  <si>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</si>
  <si>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</si>
  <si>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</si>
  <si>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</si>
  <si>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</si>
  <si>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</si>
  <si>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</si>
  <si>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</si>
  <si>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</si>
  <si>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</si>
  <si>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</si>
  <si>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</si>
  <si>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</si>
  <si>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</si>
  <si>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</si>
  <si>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</si>
  <si>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</si>
  <si>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</si>
  <si>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</si>
  <si>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</si>
  <si>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</si>
  <si>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</si>
  <si>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</si>
  <si>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</si>
  <si>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</si>
  <si>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</si>
  <si>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</si>
  <si>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</si>
  <si>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</si>
  <si>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</si>
  <si>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</si>
  <si>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</si>
  <si>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</si>
  <si>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</si>
  <si>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</si>
  <si>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</si>
  <si>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</si>
  <si>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</si>
  <si>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</si>
  <si>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</si>
  <si>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</si>
  <si>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</si>
  <si>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</si>
  <si>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</si>
  <si>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</si>
  <si>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</si>
  <si>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</si>
  <si>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</si>
  <si>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</si>
  <si>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</si>
  <si>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</si>
  <si>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</si>
  <si>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</si>
  <si>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</si>
  <si>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</si>
  <si>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</si>
  <si>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</si>
  <si>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</si>
  <si>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</si>
  <si>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</si>
  <si>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</si>
  <si>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</si>
  <si>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</si>
  <si>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</si>
  <si>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</si>
  <si>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</si>
  <si>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</si>
  <si>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</si>
  <si>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</si>
  <si>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</si>
  <si>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</si>
  <si>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</si>
  <si>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</si>
  <si>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</si>
  <si>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</si>
  <si>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</si>
  <si>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</si>
  <si>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</si>
  <si>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</si>
  <si>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</si>
  <si>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</si>
  <si>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</si>
  <si>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</si>
  <si>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</si>
  <si>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</si>
  <si>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</si>
  <si>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</si>
  <si>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</si>
  <si>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</si>
  <si>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</si>
  <si>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</si>
  <si>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</si>
  <si>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</si>
  <si>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</si>
  <si>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</si>
  <si>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</si>
  <si>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</si>
  <si>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</si>
  <si>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</si>
  <si>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</si>
  <si>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</si>
  <si>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</si>
  <si>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</si>
  <si>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</si>
  <si>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</si>
  <si>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</si>
  <si>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</si>
  <si>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</si>
  <si>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</si>
  <si>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</si>
  <si>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</si>
  <si>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</si>
  <si>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</si>
  <si>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</si>
  <si>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</si>
  <si>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</si>
  <si>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</si>
  <si>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</si>
  <si>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</si>
  <si>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</si>
  <si>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</si>
  <si>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</si>
  <si>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</si>
  <si>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</si>
  <si>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</si>
  <si>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</si>
  <si>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</si>
  <si>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</si>
  <si>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</si>
  <si>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</si>
  <si>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</si>
  <si>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</si>
  <si>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</si>
  <si>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</si>
  <si>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</si>
  <si>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</si>
  <si>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</si>
  <si>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</si>
  <si>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</si>
  <si>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</si>
  <si>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</si>
  <si>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</si>
  <si>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</si>
  <si>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</si>
  <si>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</si>
  <si>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</si>
  <si>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</si>
  <si>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1.01.2012.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</si>
  <si>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</si>
  <si>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</si>
  <si>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</si>
  <si>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</si>
  <si>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</si>
  <si>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</si>
  <si>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</si>
  <si>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</si>
  <si>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</si>
  <si>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Ne</t>
  </si>
  <si>
    <t>5224</t>
  </si>
  <si>
    <t>Janja Reljac</t>
  </si>
  <si>
    <t>051/496-533</t>
  </si>
  <si>
    <t>051/496-008</t>
  </si>
  <si>
    <t>fin@lukarijeka.hr</t>
  </si>
  <si>
    <t>Vedran Devčić</t>
  </si>
  <si>
    <t>Obveznik: LUKA RIJEKA d.d.</t>
  </si>
  <si>
    <t>30.09.2012.</t>
  </si>
  <si>
    <t>stanje na dan 30.09.2012.</t>
  </si>
  <si>
    <t>u razdoblju 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</si>
</sst>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 quotePrefix="1">
      <alignment vertical="center"/>
      <protection locked="0"/>
    </xf>
    <xf numFmtId="3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5"/>
  <sheetViews>
    <sheetView zoomScaleSheetLayoutView="110" zoomScalePageLayoutView="0" workbookViewId="0" topLeftCell="A1">
      <selection activeCell="L48" sqref="L4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3" spans="1:12" ht="15.75">
      <c r="A3" s="142" t="s">
        <v>214</v>
      </c>
      <c r="B3" s="143"/>
      <c r="C3" s="143"/>
      <c r="D3" s="78"/>
      <c r="E3" s="78"/>
      <c r="F3" s="78"/>
      <c r="G3" s="78"/>
      <c r="H3" s="78"/>
      <c r="I3" s="79"/>
      <c r="J3" s="10"/>
      <c r="K3" s="10"/>
      <c r="L3" s="10"/>
    </row>
    <row r="4" spans="1:12" ht="12.75">
      <c r="A4" s="180" t="s">
        <v>215</v>
      </c>
      <c r="B4" s="181"/>
      <c r="C4" s="181"/>
      <c r="D4" s="182"/>
      <c r="E4" s="113" t="s">
        <v>285</v>
      </c>
      <c r="F4" s="12"/>
      <c r="G4" s="13" t="s">
        <v>216</v>
      </c>
      <c r="H4" s="113" t="s">
        <v>303</v>
      </c>
      <c r="I4" s="80"/>
      <c r="J4" s="10"/>
      <c r="K4" s="10"/>
      <c r="L4" s="10"/>
    </row>
    <row r="5" spans="1:12" ht="12.75">
      <c r="A5" s="81"/>
      <c r="B5" s="14"/>
      <c r="C5" s="14"/>
      <c r="D5" s="14"/>
      <c r="E5" s="15"/>
      <c r="F5" s="15"/>
      <c r="G5" s="14"/>
      <c r="H5" s="14"/>
      <c r="I5" s="82"/>
      <c r="J5" s="10"/>
      <c r="K5" s="10"/>
      <c r="L5" s="10"/>
    </row>
    <row r="6" spans="1:12" ht="15">
      <c r="A6" s="183" t="s">
        <v>281</v>
      </c>
      <c r="B6" s="184"/>
      <c r="C6" s="184"/>
      <c r="D6" s="184"/>
      <c r="E6" s="184"/>
      <c r="F6" s="184"/>
      <c r="G6" s="184"/>
      <c r="H6" s="184"/>
      <c r="I6" s="185"/>
      <c r="J6" s="10"/>
      <c r="K6" s="10"/>
      <c r="L6" s="10"/>
    </row>
    <row r="7" spans="1:12" ht="12.75">
      <c r="A7" s="83"/>
      <c r="B7" s="16"/>
      <c r="C7" s="16"/>
      <c r="D7" s="16"/>
      <c r="E7" s="17"/>
      <c r="F7" s="84"/>
      <c r="G7" s="18"/>
      <c r="H7" s="19"/>
      <c r="I7" s="85"/>
      <c r="J7" s="10"/>
      <c r="K7" s="10"/>
      <c r="L7" s="10"/>
    </row>
    <row r="8" spans="1:12" ht="12.75">
      <c r="A8" s="133" t="s">
        <v>217</v>
      </c>
      <c r="B8" s="134"/>
      <c r="C8" s="148" t="s">
        <v>286</v>
      </c>
      <c r="D8" s="149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22"/>
      <c r="C9" s="16"/>
      <c r="D9" s="16"/>
      <c r="E9" s="29"/>
      <c r="F9" s="29"/>
      <c r="G9" s="29"/>
      <c r="H9" s="29"/>
      <c r="I9" s="86"/>
      <c r="J9" s="10"/>
      <c r="K9" s="10"/>
      <c r="L9" s="10"/>
    </row>
    <row r="10" spans="1:12" ht="12.75">
      <c r="A10" s="186" t="s">
        <v>218</v>
      </c>
      <c r="B10" s="187"/>
      <c r="C10" s="148" t="s">
        <v>287</v>
      </c>
      <c r="D10" s="149"/>
      <c r="E10" s="29"/>
      <c r="F10" s="29"/>
      <c r="G10" s="29"/>
      <c r="H10" s="29"/>
      <c r="I10" s="88"/>
      <c r="J10" s="10"/>
      <c r="K10" s="10"/>
      <c r="L10" s="10"/>
    </row>
    <row r="11" spans="1:12" ht="12.75">
      <c r="A11" s="89"/>
      <c r="B11" s="47"/>
      <c r="C11" s="20"/>
      <c r="D11" s="2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28" t="s">
        <v>219</v>
      </c>
      <c r="B12" s="178"/>
      <c r="C12" s="148" t="s">
        <v>288</v>
      </c>
      <c r="D12" s="149"/>
      <c r="E12" s="16"/>
      <c r="F12" s="16"/>
      <c r="G12" s="16"/>
      <c r="H12" s="16"/>
      <c r="I12" s="88"/>
      <c r="J12" s="10"/>
      <c r="K12" s="10"/>
      <c r="L12" s="10"/>
    </row>
    <row r="13" spans="1:12" ht="12.75">
      <c r="A13" s="179"/>
      <c r="B13" s="178"/>
      <c r="C13" s="16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3" t="s">
        <v>220</v>
      </c>
      <c r="B14" s="134"/>
      <c r="C14" s="150" t="s">
        <v>289</v>
      </c>
      <c r="D14" s="175"/>
      <c r="E14" s="175"/>
      <c r="F14" s="175"/>
      <c r="G14" s="175"/>
      <c r="H14" s="175"/>
      <c r="I14" s="136"/>
      <c r="J14" s="10"/>
      <c r="K14" s="10"/>
      <c r="L14" s="10"/>
    </row>
    <row r="15" spans="1:12" ht="12.75">
      <c r="A15" s="87"/>
      <c r="B15" s="22"/>
      <c r="C15" s="21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3" t="s">
        <v>221</v>
      </c>
      <c r="B16" s="134"/>
      <c r="C16" s="176">
        <v>51000</v>
      </c>
      <c r="D16" s="177"/>
      <c r="E16" s="16"/>
      <c r="F16" s="150" t="s">
        <v>290</v>
      </c>
      <c r="G16" s="175"/>
      <c r="H16" s="175"/>
      <c r="I16" s="136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3" t="s">
        <v>222</v>
      </c>
      <c r="B18" s="134"/>
      <c r="C18" s="150" t="s">
        <v>291</v>
      </c>
      <c r="D18" s="175"/>
      <c r="E18" s="175"/>
      <c r="F18" s="175"/>
      <c r="G18" s="175"/>
      <c r="H18" s="175"/>
      <c r="I18" s="136"/>
      <c r="J18" s="10"/>
      <c r="K18" s="10"/>
      <c r="L18" s="10"/>
    </row>
    <row r="19" spans="1:12" ht="12.75">
      <c r="A19" s="87"/>
      <c r="B19" s="22"/>
      <c r="C19" s="16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3" t="s">
        <v>223</v>
      </c>
      <c r="B20" s="134"/>
      <c r="C20" s="171" t="s">
        <v>292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3" t="s">
        <v>224</v>
      </c>
      <c r="B22" s="134"/>
      <c r="C22" s="171" t="s">
        <v>293</v>
      </c>
      <c r="D22" s="172"/>
      <c r="E22" s="172"/>
      <c r="F22" s="172"/>
      <c r="G22" s="172"/>
      <c r="H22" s="172"/>
      <c r="I22" s="173"/>
      <c r="J22" s="10"/>
      <c r="K22" s="10"/>
      <c r="L22" s="10"/>
    </row>
    <row r="23" spans="1:12" ht="12.75">
      <c r="A23" s="87"/>
      <c r="B23" s="22"/>
      <c r="C23" s="21"/>
      <c r="D23" s="16"/>
      <c r="E23" s="16"/>
      <c r="F23" s="16"/>
      <c r="G23" s="16"/>
      <c r="H23" s="16"/>
      <c r="I23" s="88"/>
      <c r="J23" s="10"/>
      <c r="K23" s="10"/>
      <c r="L23" s="10"/>
    </row>
    <row r="24" spans="1:12" ht="12.75">
      <c r="A24" s="133" t="s">
        <v>225</v>
      </c>
      <c r="B24" s="134"/>
      <c r="C24" s="114">
        <v>373</v>
      </c>
      <c r="D24" s="150" t="s">
        <v>290</v>
      </c>
      <c r="E24" s="161"/>
      <c r="F24" s="162"/>
      <c r="G24" s="133"/>
      <c r="H24" s="174"/>
      <c r="I24" s="90"/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4"/>
      <c r="H25" s="16"/>
      <c r="I25" s="88"/>
      <c r="J25" s="10"/>
      <c r="K25" s="10"/>
      <c r="L25" s="10"/>
    </row>
    <row r="26" spans="1:12" ht="12.75">
      <c r="A26" s="133" t="s">
        <v>226</v>
      </c>
      <c r="B26" s="134"/>
      <c r="C26" s="114">
        <v>8</v>
      </c>
      <c r="D26" s="150" t="s">
        <v>294</v>
      </c>
      <c r="E26" s="161"/>
      <c r="F26" s="161"/>
      <c r="G26" s="162"/>
      <c r="H26" s="48" t="s">
        <v>227</v>
      </c>
      <c r="I26" s="115">
        <v>756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2"/>
      <c r="H27" s="22" t="s">
        <v>282</v>
      </c>
      <c r="I27" s="91"/>
      <c r="J27" s="10"/>
      <c r="K27" s="10"/>
      <c r="L27" s="10"/>
    </row>
    <row r="28" spans="1:12" ht="12.75">
      <c r="A28" s="133" t="s">
        <v>228</v>
      </c>
      <c r="B28" s="134"/>
      <c r="C28" s="116" t="s">
        <v>295</v>
      </c>
      <c r="D28" s="25"/>
      <c r="E28" s="33"/>
      <c r="F28" s="24"/>
      <c r="G28" s="163" t="s">
        <v>229</v>
      </c>
      <c r="H28" s="134"/>
      <c r="I28" s="117" t="s">
        <v>296</v>
      </c>
      <c r="J28" s="10"/>
      <c r="K28" s="10"/>
      <c r="L28" s="10"/>
    </row>
    <row r="29" spans="1:12" ht="12.75">
      <c r="A29" s="87"/>
      <c r="B29" s="22"/>
      <c r="C29" s="16"/>
      <c r="D29" s="24"/>
      <c r="E29" s="24"/>
      <c r="F29" s="24"/>
      <c r="G29" s="24"/>
      <c r="H29" s="16"/>
      <c r="I29" s="92"/>
      <c r="J29" s="10"/>
      <c r="K29" s="10"/>
      <c r="L29" s="10"/>
    </row>
    <row r="30" spans="1:12" ht="12.75">
      <c r="A30" s="164" t="s">
        <v>230</v>
      </c>
      <c r="B30" s="165"/>
      <c r="C30" s="166"/>
      <c r="D30" s="166"/>
      <c r="E30" s="167" t="s">
        <v>231</v>
      </c>
      <c r="F30" s="168"/>
      <c r="G30" s="168"/>
      <c r="H30" s="169" t="s">
        <v>232</v>
      </c>
      <c r="I30" s="170"/>
      <c r="J30" s="10"/>
      <c r="K30" s="10"/>
      <c r="L30" s="10"/>
    </row>
    <row r="31" spans="1:12" ht="12.75">
      <c r="A31" s="93"/>
      <c r="B31" s="33"/>
      <c r="C31" s="33"/>
      <c r="D31" s="26"/>
      <c r="E31" s="16"/>
      <c r="F31" s="16"/>
      <c r="G31" s="16"/>
      <c r="H31" s="27"/>
      <c r="I31" s="92"/>
      <c r="J31" s="10"/>
      <c r="K31" s="10"/>
      <c r="L31" s="10"/>
    </row>
    <row r="32" spans="1:12" ht="12.75">
      <c r="A32" s="158"/>
      <c r="B32" s="151"/>
      <c r="C32" s="151"/>
      <c r="D32" s="152"/>
      <c r="E32" s="158"/>
      <c r="F32" s="151"/>
      <c r="G32" s="151"/>
      <c r="H32" s="148"/>
      <c r="I32" s="149"/>
      <c r="J32" s="10"/>
      <c r="K32" s="10"/>
      <c r="L32" s="10"/>
    </row>
    <row r="33" spans="1:12" ht="12.75">
      <c r="A33" s="87"/>
      <c r="B33" s="22"/>
      <c r="C33" s="21"/>
      <c r="D33" s="159"/>
      <c r="E33" s="159"/>
      <c r="F33" s="159"/>
      <c r="G33" s="160"/>
      <c r="H33" s="16"/>
      <c r="I33" s="94"/>
      <c r="J33" s="10"/>
      <c r="K33" s="10"/>
      <c r="L33" s="10"/>
    </row>
    <row r="34" spans="1:12" ht="12.75">
      <c r="A34" s="158"/>
      <c r="B34" s="151"/>
      <c r="C34" s="151"/>
      <c r="D34" s="152"/>
      <c r="E34" s="158"/>
      <c r="F34" s="151"/>
      <c r="G34" s="151"/>
      <c r="H34" s="148"/>
      <c r="I34" s="149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10"/>
      <c r="K36" s="10"/>
      <c r="L36" s="10"/>
    </row>
    <row r="37" spans="1:12" ht="12.75">
      <c r="A37" s="87"/>
      <c r="B37" s="22"/>
      <c r="C37" s="21"/>
      <c r="D37" s="28"/>
      <c r="E37" s="28"/>
      <c r="F37" s="28"/>
      <c r="G37" s="29"/>
      <c r="H37" s="16"/>
      <c r="I37" s="95"/>
      <c r="J37" s="10"/>
      <c r="K37" s="10"/>
      <c r="L37" s="10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10"/>
      <c r="K38" s="10"/>
      <c r="L38" s="10"/>
    </row>
    <row r="39" spans="1:12" ht="12.75">
      <c r="A39" s="96"/>
      <c r="B39" s="30"/>
      <c r="C39" s="153"/>
      <c r="D39" s="154"/>
      <c r="E39" s="16"/>
      <c r="F39" s="153"/>
      <c r="G39" s="154"/>
      <c r="H39" s="16"/>
      <c r="I39" s="88"/>
      <c r="J39" s="10"/>
      <c r="K39" s="10"/>
      <c r="L39" s="10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10"/>
      <c r="K40" s="10"/>
      <c r="L40" s="10"/>
    </row>
    <row r="41" spans="1:12" ht="12.75">
      <c r="A41" s="96"/>
      <c r="B41" s="30"/>
      <c r="C41" s="31"/>
      <c r="D41" s="32"/>
      <c r="E41" s="16"/>
      <c r="F41" s="31"/>
      <c r="G41" s="32"/>
      <c r="H41" s="16"/>
      <c r="I41" s="88"/>
      <c r="J41" s="10"/>
      <c r="K41" s="10"/>
      <c r="L41" s="10"/>
    </row>
    <row r="42" spans="1:12" ht="12.75">
      <c r="A42" s="158"/>
      <c r="B42" s="151"/>
      <c r="C42" s="151"/>
      <c r="D42" s="152"/>
      <c r="E42" s="158"/>
      <c r="F42" s="151"/>
      <c r="G42" s="151"/>
      <c r="H42" s="148"/>
      <c r="I42" s="149"/>
      <c r="J42" s="10"/>
      <c r="K42" s="10"/>
      <c r="L42" s="10"/>
    </row>
    <row r="43" spans="1:12" ht="12.75">
      <c r="A43" s="118"/>
      <c r="B43" s="33"/>
      <c r="C43" s="33"/>
      <c r="D43" s="33"/>
      <c r="E43" s="23"/>
      <c r="F43" s="119"/>
      <c r="G43" s="119"/>
      <c r="H43" s="120"/>
      <c r="I43" s="97"/>
      <c r="J43" s="10"/>
      <c r="K43" s="10"/>
      <c r="L43" s="10"/>
    </row>
    <row r="44" spans="1:12" ht="12.75">
      <c r="A44" s="96"/>
      <c r="B44" s="30"/>
      <c r="C44" s="31"/>
      <c r="D44" s="32"/>
      <c r="E44" s="16"/>
      <c r="F44" s="31"/>
      <c r="G44" s="32"/>
      <c r="H44" s="16"/>
      <c r="I44" s="88"/>
      <c r="J44" s="10"/>
      <c r="K44" s="10"/>
      <c r="L44" s="10"/>
    </row>
    <row r="45" spans="1:12" ht="12.75">
      <c r="A45" s="98"/>
      <c r="B45" s="34"/>
      <c r="C45" s="34"/>
      <c r="D45" s="20"/>
      <c r="E45" s="20"/>
      <c r="F45" s="34"/>
      <c r="G45" s="20"/>
      <c r="H45" s="20"/>
      <c r="I45" s="99"/>
      <c r="J45" s="10"/>
      <c r="K45" s="10"/>
      <c r="L45" s="10"/>
    </row>
    <row r="46" spans="1:12" ht="12.75">
      <c r="A46" s="128" t="s">
        <v>233</v>
      </c>
      <c r="B46" s="129"/>
      <c r="C46" s="148"/>
      <c r="D46" s="149"/>
      <c r="E46" s="26"/>
      <c r="F46" s="150"/>
      <c r="G46" s="151"/>
      <c r="H46" s="151"/>
      <c r="I46" s="152"/>
      <c r="J46" s="10"/>
      <c r="K46" s="10"/>
      <c r="L46" s="10"/>
    </row>
    <row r="47" spans="1:12" ht="12.75">
      <c r="A47" s="96"/>
      <c r="B47" s="30"/>
      <c r="C47" s="153"/>
      <c r="D47" s="154"/>
      <c r="E47" s="16"/>
      <c r="F47" s="153"/>
      <c r="G47" s="155"/>
      <c r="H47" s="35"/>
      <c r="I47" s="100"/>
      <c r="J47" s="10"/>
      <c r="K47" s="10"/>
      <c r="L47" s="10"/>
    </row>
    <row r="48" spans="1:12" ht="12.75">
      <c r="A48" s="128" t="s">
        <v>234</v>
      </c>
      <c r="B48" s="129"/>
      <c r="C48" s="150" t="s">
        <v>297</v>
      </c>
      <c r="D48" s="156"/>
      <c r="E48" s="156"/>
      <c r="F48" s="156"/>
      <c r="G48" s="156"/>
      <c r="H48" s="156"/>
      <c r="I48" s="157"/>
      <c r="J48" s="10"/>
      <c r="K48" s="10"/>
      <c r="L48" s="10"/>
    </row>
    <row r="49" spans="1:12" ht="12.75">
      <c r="A49" s="87"/>
      <c r="B49" s="22"/>
      <c r="C49" s="21" t="s">
        <v>235</v>
      </c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8" t="s">
        <v>236</v>
      </c>
      <c r="B50" s="129"/>
      <c r="C50" s="135" t="s">
        <v>298</v>
      </c>
      <c r="D50" s="131"/>
      <c r="E50" s="132"/>
      <c r="F50" s="16"/>
      <c r="G50" s="48" t="s">
        <v>237</v>
      </c>
      <c r="H50" s="135" t="s">
        <v>299</v>
      </c>
      <c r="I50" s="132"/>
      <c r="J50" s="10"/>
      <c r="K50" s="10"/>
      <c r="L50" s="10"/>
    </row>
    <row r="51" spans="1:12" ht="12.75">
      <c r="A51" s="87"/>
      <c r="B51" s="22"/>
      <c r="C51" s="21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28" t="s">
        <v>223</v>
      </c>
      <c r="B52" s="129"/>
      <c r="C52" s="130" t="s">
        <v>300</v>
      </c>
      <c r="D52" s="131"/>
      <c r="E52" s="131"/>
      <c r="F52" s="131"/>
      <c r="G52" s="131"/>
      <c r="H52" s="131"/>
      <c r="I52" s="132"/>
      <c r="J52" s="10"/>
      <c r="K52" s="10"/>
      <c r="L52" s="10"/>
    </row>
    <row r="53" spans="1:12" ht="12.75">
      <c r="A53" s="87"/>
      <c r="B53" s="22"/>
      <c r="C53" s="16"/>
      <c r="D53" s="16"/>
      <c r="E53" s="16"/>
      <c r="F53" s="16"/>
      <c r="G53" s="16"/>
      <c r="H53" s="16"/>
      <c r="I53" s="88"/>
      <c r="J53" s="10"/>
      <c r="K53" s="10"/>
      <c r="L53" s="10"/>
    </row>
    <row r="54" spans="1:12" ht="12.75">
      <c r="A54" s="133" t="s">
        <v>238</v>
      </c>
      <c r="B54" s="134"/>
      <c r="C54" s="135" t="s">
        <v>301</v>
      </c>
      <c r="D54" s="131"/>
      <c r="E54" s="131"/>
      <c r="F54" s="131"/>
      <c r="G54" s="131"/>
      <c r="H54" s="131"/>
      <c r="I54" s="136"/>
      <c r="J54" s="10"/>
      <c r="K54" s="10"/>
      <c r="L54" s="10"/>
    </row>
    <row r="55" spans="1:12" ht="12.75">
      <c r="A55" s="101"/>
      <c r="B55" s="20"/>
      <c r="C55" s="144" t="s">
        <v>239</v>
      </c>
      <c r="D55" s="144"/>
      <c r="E55" s="144"/>
      <c r="F55" s="144"/>
      <c r="G55" s="144"/>
      <c r="H55" s="144"/>
      <c r="I55" s="102"/>
      <c r="J55" s="10"/>
      <c r="K55" s="10"/>
      <c r="L55" s="10"/>
    </row>
    <row r="56" spans="1:12" ht="12.75">
      <c r="A56" s="101"/>
      <c r="B56" s="20"/>
      <c r="C56" s="36"/>
      <c r="D56" s="36"/>
      <c r="E56" s="36"/>
      <c r="F56" s="36"/>
      <c r="G56" s="36"/>
      <c r="H56" s="36"/>
      <c r="I56" s="102"/>
      <c r="J56" s="10"/>
      <c r="K56" s="10"/>
      <c r="L56" s="10"/>
    </row>
    <row r="57" spans="1:12" ht="12.75">
      <c r="A57" s="101"/>
      <c r="B57" s="137" t="s">
        <v>240</v>
      </c>
      <c r="C57" s="138"/>
      <c r="D57" s="138"/>
      <c r="E57" s="138"/>
      <c r="F57" s="46"/>
      <c r="G57" s="46"/>
      <c r="H57" s="46"/>
      <c r="I57" s="103"/>
      <c r="J57" s="10"/>
      <c r="K57" s="10"/>
      <c r="L57" s="10"/>
    </row>
    <row r="58" spans="1:12" ht="12.75">
      <c r="A58" s="101"/>
      <c r="B58" s="139" t="s">
        <v>271</v>
      </c>
      <c r="C58" s="140"/>
      <c r="D58" s="140"/>
      <c r="E58" s="140"/>
      <c r="F58" s="140"/>
      <c r="G58" s="140"/>
      <c r="H58" s="140"/>
      <c r="I58" s="141"/>
      <c r="J58" s="10"/>
      <c r="K58" s="10"/>
      <c r="L58" s="10"/>
    </row>
    <row r="59" spans="1:12" ht="12.75">
      <c r="A59" s="101"/>
      <c r="B59" s="139" t="s">
        <v>272</v>
      </c>
      <c r="C59" s="140"/>
      <c r="D59" s="140"/>
      <c r="E59" s="140"/>
      <c r="F59" s="140"/>
      <c r="G59" s="140"/>
      <c r="H59" s="140"/>
      <c r="I59" s="103"/>
      <c r="J59" s="10"/>
      <c r="K59" s="10"/>
      <c r="L59" s="10"/>
    </row>
    <row r="60" spans="1:12" ht="12.75">
      <c r="A60" s="101"/>
      <c r="B60" s="139" t="s">
        <v>273</v>
      </c>
      <c r="C60" s="140"/>
      <c r="D60" s="140"/>
      <c r="E60" s="140"/>
      <c r="F60" s="140"/>
      <c r="G60" s="140"/>
      <c r="H60" s="140"/>
      <c r="I60" s="141"/>
      <c r="J60" s="10"/>
      <c r="K60" s="10"/>
      <c r="L60" s="10"/>
    </row>
    <row r="61" spans="1:12" ht="12.75">
      <c r="A61" s="101"/>
      <c r="B61" s="139" t="s">
        <v>274</v>
      </c>
      <c r="C61" s="140"/>
      <c r="D61" s="140"/>
      <c r="E61" s="140"/>
      <c r="F61" s="140"/>
      <c r="G61" s="140"/>
      <c r="H61" s="140"/>
      <c r="I61" s="141"/>
      <c r="J61" s="10"/>
      <c r="K61" s="10"/>
      <c r="L61" s="10"/>
    </row>
    <row r="62" spans="1:12" ht="12.75">
      <c r="A62" s="101"/>
      <c r="B62" s="104"/>
      <c r="C62" s="105"/>
      <c r="D62" s="105"/>
      <c r="E62" s="105"/>
      <c r="F62" s="105"/>
      <c r="G62" s="105"/>
      <c r="H62" s="105"/>
      <c r="I62" s="106"/>
      <c r="J62" s="10"/>
      <c r="K62" s="10"/>
      <c r="L62" s="10"/>
    </row>
    <row r="63" spans="1:12" ht="13.5" thickBot="1">
      <c r="A63" s="107" t="s">
        <v>241</v>
      </c>
      <c r="B63" s="16"/>
      <c r="C63" s="16"/>
      <c r="D63" s="16"/>
      <c r="E63" s="16"/>
      <c r="F63" s="16"/>
      <c r="G63" s="37"/>
      <c r="H63" s="38"/>
      <c r="I63" s="108"/>
      <c r="J63" s="10"/>
      <c r="K63" s="10"/>
      <c r="L63" s="10"/>
    </row>
    <row r="64" spans="1:12" ht="12.75">
      <c r="A64" s="83"/>
      <c r="B64" s="16"/>
      <c r="C64" s="16"/>
      <c r="D64" s="16"/>
      <c r="E64" s="20" t="s">
        <v>242</v>
      </c>
      <c r="F64" s="33"/>
      <c r="G64" s="145" t="s">
        <v>243</v>
      </c>
      <c r="H64" s="146"/>
      <c r="I64" s="147"/>
      <c r="J64" s="10"/>
      <c r="K64" s="10"/>
      <c r="L64" s="10"/>
    </row>
    <row r="65" spans="1:12" ht="12.75">
      <c r="A65" s="109"/>
      <c r="B65" s="110"/>
      <c r="C65" s="111"/>
      <c r="D65" s="111"/>
      <c r="E65" s="111"/>
      <c r="F65" s="111"/>
      <c r="G65" s="126"/>
      <c r="H65" s="127"/>
      <c r="I65" s="112"/>
      <c r="J65" s="10"/>
      <c r="K65" s="10"/>
      <c r="L65" s="10"/>
    </row>
  </sheetData>
  <sheetProtection/>
  <protectedRanges>
    <protectedRange sqref="E4 H4 C8:D8 C10:D10 C12:D12 C14:I14 C16:D16 F16:I16 C18:I18 C20:I20 C22:I22 C26:G26 C24:F24 C28 I28 I26 A32:I32 A34:I34 A36:D36" name="Range1"/>
  </protectedRanges>
  <mergeCells count="73">
    <mergeCell ref="A12:B13"/>
    <mergeCell ref="C12:D12"/>
    <mergeCell ref="A4:D4"/>
    <mergeCell ref="A6:I6"/>
    <mergeCell ref="A8:B8"/>
    <mergeCell ref="C8:D8"/>
    <mergeCell ref="A10:B10"/>
    <mergeCell ref="C10:D10"/>
    <mergeCell ref="A14:B14"/>
    <mergeCell ref="C14:I14"/>
    <mergeCell ref="A16:B16"/>
    <mergeCell ref="C16:D16"/>
    <mergeCell ref="F16:I16"/>
    <mergeCell ref="A18:B18"/>
    <mergeCell ref="C18:I18"/>
    <mergeCell ref="A20:B20"/>
    <mergeCell ref="C20:I20"/>
    <mergeCell ref="A22:B22"/>
    <mergeCell ref="C22:I22"/>
    <mergeCell ref="A24:B24"/>
    <mergeCell ref="D24:F24"/>
    <mergeCell ref="G24:H24"/>
    <mergeCell ref="A26:B26"/>
    <mergeCell ref="D26:G26"/>
    <mergeCell ref="A28:B28"/>
    <mergeCell ref="G28:H28"/>
    <mergeCell ref="A30:D30"/>
    <mergeCell ref="E30:G30"/>
    <mergeCell ref="H30:I30"/>
    <mergeCell ref="A32:D32"/>
    <mergeCell ref="E32:G32"/>
    <mergeCell ref="H32:I32"/>
    <mergeCell ref="D33:G33"/>
    <mergeCell ref="A34:D34"/>
    <mergeCell ref="E34:G34"/>
    <mergeCell ref="H34:I34"/>
    <mergeCell ref="H42:I42"/>
    <mergeCell ref="A36:D36"/>
    <mergeCell ref="E36:G36"/>
    <mergeCell ref="H36:I36"/>
    <mergeCell ref="A38:D38"/>
    <mergeCell ref="E38:G38"/>
    <mergeCell ref="H38:I38"/>
    <mergeCell ref="C47:D47"/>
    <mergeCell ref="F47:G47"/>
    <mergeCell ref="C48:I48"/>
    <mergeCell ref="C39:D39"/>
    <mergeCell ref="F39:G39"/>
    <mergeCell ref="A40:D40"/>
    <mergeCell ref="E40:G40"/>
    <mergeCell ref="H40:I40"/>
    <mergeCell ref="A42:D42"/>
    <mergeCell ref="E42:G42"/>
    <mergeCell ref="A50:B50"/>
    <mergeCell ref="C50:E50"/>
    <mergeCell ref="H50:I50"/>
    <mergeCell ref="A3:C3"/>
    <mergeCell ref="C55:H55"/>
    <mergeCell ref="G64:I64"/>
    <mergeCell ref="A48:B48"/>
    <mergeCell ref="A46:B46"/>
    <mergeCell ref="C46:D46"/>
    <mergeCell ref="F46:I46"/>
    <mergeCell ref="G65:H65"/>
    <mergeCell ref="A52:B52"/>
    <mergeCell ref="C52:I52"/>
    <mergeCell ref="A54:B54"/>
    <mergeCell ref="C54:I54"/>
    <mergeCell ref="B57:E57"/>
    <mergeCell ref="B58:I58"/>
    <mergeCell ref="B59:H59"/>
    <mergeCell ref="B60:I60"/>
    <mergeCell ref="B61:I61"/>
  </mergeCells>
  <conditionalFormatting sqref="H31">
    <cfRule type="cellIs" priority="1" dxfId="3" operator="equal" stopIfTrue="1">
      <formula>"DA"</formula>
    </cfRule>
  </conditionalFormatting>
  <conditionalFormatting sqref="H4">
    <cfRule type="cellIs" priority="2" dxfId="0" operator="lessThan" stopIfTrue="1">
      <formula>#REF!</formula>
    </cfRule>
  </conditionalFormatting>
  <hyperlinks>
    <hyperlink ref="C20" r:id="rId1" display="uprava@lukarijeka.hr"/>
    <hyperlink ref="C22" r:id="rId2" display="www.lukarijeka.hr"/>
    <hyperlink ref="C52" r:id="rId3" display="fin@lukarijeka.hr"/>
  </hyperlinks>
  <printOptions/>
  <pageMargins left="0.75" right="0.75" top="1" bottom="1" header="0.5" footer="0.5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88">
      <selection activeCell="K114" sqref="K114"/>
    </sheetView>
  </sheetViews>
  <sheetFormatPr defaultColWidth="9.140625" defaultRowHeight="12.75"/>
  <cols>
    <col min="1" max="9" width="9.140625" style="49" customWidth="1"/>
    <col min="10" max="10" width="10.00390625" style="49" customWidth="1"/>
    <col min="11" max="11" width="10.28125" style="49" customWidth="1"/>
    <col min="12" max="16384" width="9.140625" style="49" customWidth="1"/>
  </cols>
  <sheetData>
    <row r="1" spans="1:11" ht="12.75" customHeight="1">
      <c r="A1" s="198" t="s">
        <v>127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304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289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50</v>
      </c>
      <c r="B4" s="204"/>
      <c r="C4" s="204"/>
      <c r="D4" s="204"/>
      <c r="E4" s="204"/>
      <c r="F4" s="204"/>
      <c r="G4" s="204"/>
      <c r="H4" s="205"/>
      <c r="I4" s="55" t="s">
        <v>244</v>
      </c>
      <c r="J4" s="56" t="s">
        <v>283</v>
      </c>
      <c r="K4" s="57" t="s">
        <v>284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4">
        <v>2</v>
      </c>
      <c r="J5" s="53">
        <v>3</v>
      </c>
      <c r="K5" s="53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2" t="s">
        <v>51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.75">
      <c r="A8" s="195" t="s">
        <v>8</v>
      </c>
      <c r="B8" s="196"/>
      <c r="C8" s="196"/>
      <c r="D8" s="196"/>
      <c r="E8" s="196"/>
      <c r="F8" s="196"/>
      <c r="G8" s="196"/>
      <c r="H8" s="197"/>
      <c r="I8" s="1">
        <v>2</v>
      </c>
      <c r="J8" s="50">
        <f>J9+J16+J26+J35+J39</f>
        <v>472096390</v>
      </c>
      <c r="K8" s="50">
        <f>K9+K16+K26+K35+K39</f>
        <v>469023873</v>
      </c>
    </row>
    <row r="9" spans="1:11" ht="12.75">
      <c r="A9" s="206" t="s">
        <v>171</v>
      </c>
      <c r="B9" s="207"/>
      <c r="C9" s="207"/>
      <c r="D9" s="207"/>
      <c r="E9" s="207"/>
      <c r="F9" s="207"/>
      <c r="G9" s="207"/>
      <c r="H9" s="208"/>
      <c r="I9" s="1">
        <v>3</v>
      </c>
      <c r="J9" s="50">
        <f>SUM(J10:J15)</f>
        <v>1432431</v>
      </c>
      <c r="K9" s="50">
        <f>SUM(K10:K15)</f>
        <v>1574564</v>
      </c>
    </row>
    <row r="10" spans="1:11" ht="12.75">
      <c r="A10" s="206" t="s">
        <v>99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0</v>
      </c>
      <c r="K10" s="7">
        <v>0</v>
      </c>
    </row>
    <row r="11" spans="1:11" ht="12.75">
      <c r="A11" s="206" t="s">
        <v>9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1117431</v>
      </c>
      <c r="K11" s="7">
        <v>1196564</v>
      </c>
    </row>
    <row r="12" spans="1:11" ht="12.75">
      <c r="A12" s="206" t="s">
        <v>100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0</v>
      </c>
      <c r="K12" s="7">
        <v>0</v>
      </c>
    </row>
    <row r="13" spans="1:11" ht="12.75">
      <c r="A13" s="206" t="s">
        <v>174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0</v>
      </c>
      <c r="K13" s="7">
        <v>0</v>
      </c>
    </row>
    <row r="14" spans="1:11" ht="12.75">
      <c r="A14" s="206" t="s">
        <v>175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315000</v>
      </c>
      <c r="K14" s="7">
        <v>378000</v>
      </c>
    </row>
    <row r="15" spans="1:11" ht="12.75">
      <c r="A15" s="206" t="s">
        <v>176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0</v>
      </c>
      <c r="K15" s="7">
        <v>0</v>
      </c>
    </row>
    <row r="16" spans="1:11" ht="12.75">
      <c r="A16" s="206" t="s">
        <v>172</v>
      </c>
      <c r="B16" s="207"/>
      <c r="C16" s="207"/>
      <c r="D16" s="207"/>
      <c r="E16" s="207"/>
      <c r="F16" s="207"/>
      <c r="G16" s="207"/>
      <c r="H16" s="208"/>
      <c r="I16" s="1">
        <v>10</v>
      </c>
      <c r="J16" s="50">
        <f>SUM(J17:J25)</f>
        <v>376794648</v>
      </c>
      <c r="K16" s="50">
        <f>SUM(K17:K25)</f>
        <v>374714476</v>
      </c>
    </row>
    <row r="17" spans="1:11" ht="12.75">
      <c r="A17" s="206" t="s">
        <v>177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224547305</v>
      </c>
      <c r="K17" s="7">
        <v>224547305</v>
      </c>
    </row>
    <row r="18" spans="1:11" ht="12.75">
      <c r="A18" s="206" t="s">
        <v>213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111563515</v>
      </c>
      <c r="K18" s="7">
        <v>109876772</v>
      </c>
    </row>
    <row r="19" spans="1:11" ht="12.75">
      <c r="A19" s="206" t="s">
        <v>178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1828478</v>
      </c>
      <c r="K19" s="7">
        <v>1733197</v>
      </c>
    </row>
    <row r="20" spans="1:11" ht="12.75">
      <c r="A20" s="206" t="s">
        <v>21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28866185</v>
      </c>
      <c r="K20" s="7">
        <v>25730606</v>
      </c>
    </row>
    <row r="21" spans="1:11" ht="12.75">
      <c r="A21" s="206" t="s">
        <v>22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0</v>
      </c>
      <c r="K21" s="7">
        <v>0</v>
      </c>
    </row>
    <row r="22" spans="1:11" ht="12.75">
      <c r="A22" s="206" t="s">
        <v>63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0</v>
      </c>
      <c r="K22" s="7">
        <v>3738062</v>
      </c>
    </row>
    <row r="23" spans="1:11" ht="12.75">
      <c r="A23" s="206" t="s">
        <v>64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784169</v>
      </c>
      <c r="K23" s="7">
        <v>30</v>
      </c>
    </row>
    <row r="24" spans="1:11" ht="12.75">
      <c r="A24" s="206" t="s">
        <v>65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325736</v>
      </c>
      <c r="K24" s="7">
        <v>325736</v>
      </c>
    </row>
    <row r="25" spans="1:11" ht="12.75">
      <c r="A25" s="206" t="s">
        <v>66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8879260</v>
      </c>
      <c r="K25" s="7">
        <v>8762768</v>
      </c>
    </row>
    <row r="26" spans="1:11" ht="12.75">
      <c r="A26" s="206" t="s">
        <v>159</v>
      </c>
      <c r="B26" s="207"/>
      <c r="C26" s="207"/>
      <c r="D26" s="207"/>
      <c r="E26" s="207"/>
      <c r="F26" s="207"/>
      <c r="G26" s="207"/>
      <c r="H26" s="208"/>
      <c r="I26" s="1">
        <v>20</v>
      </c>
      <c r="J26" s="50">
        <f>SUM(J27:J34)</f>
        <v>79693002</v>
      </c>
      <c r="K26" s="50">
        <f>SUM(K27:K34)</f>
        <v>81187803</v>
      </c>
    </row>
    <row r="27" spans="1:11" ht="12.75">
      <c r="A27" s="206" t="s">
        <v>67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62928302</v>
      </c>
      <c r="K27" s="7">
        <v>62928302</v>
      </c>
    </row>
    <row r="28" spans="1:11" ht="12.75">
      <c r="A28" s="206" t="s">
        <v>68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0</v>
      </c>
      <c r="K28" s="7">
        <v>0</v>
      </c>
    </row>
    <row r="29" spans="1:11" ht="12.75">
      <c r="A29" s="206" t="s">
        <v>69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1840400</v>
      </c>
      <c r="K29" s="7">
        <v>1840400</v>
      </c>
    </row>
    <row r="30" spans="1:11" ht="12.75">
      <c r="A30" s="206" t="s">
        <v>74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>
        <v>0</v>
      </c>
      <c r="K30" s="7">
        <v>0</v>
      </c>
    </row>
    <row r="31" spans="1:11" ht="12.75">
      <c r="A31" s="206" t="s">
        <v>75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2814717</v>
      </c>
      <c r="K31" s="7">
        <v>2814717</v>
      </c>
    </row>
    <row r="32" spans="1:11" ht="12.75">
      <c r="A32" s="206" t="s">
        <v>76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5715581</v>
      </c>
      <c r="K32" s="7">
        <v>5715580</v>
      </c>
    </row>
    <row r="33" spans="1:11" ht="12.75">
      <c r="A33" s="206" t="s">
        <v>70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6394002</v>
      </c>
      <c r="K33" s="7">
        <v>7888804</v>
      </c>
    </row>
    <row r="34" spans="1:11" ht="12.75">
      <c r="A34" s="206" t="s">
        <v>152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0</v>
      </c>
      <c r="K34" s="7">
        <v>0</v>
      </c>
    </row>
    <row r="35" spans="1:11" ht="12.75">
      <c r="A35" s="206" t="s">
        <v>153</v>
      </c>
      <c r="B35" s="207"/>
      <c r="C35" s="207"/>
      <c r="D35" s="207"/>
      <c r="E35" s="207"/>
      <c r="F35" s="207"/>
      <c r="G35" s="207"/>
      <c r="H35" s="208"/>
      <c r="I35" s="1">
        <v>29</v>
      </c>
      <c r="J35" s="50">
        <f>SUM(J36:J38)</f>
        <v>13417378</v>
      </c>
      <c r="K35" s="50">
        <f>SUM(K36:K38)</f>
        <v>10788099</v>
      </c>
    </row>
    <row r="36" spans="1:11" ht="12.75">
      <c r="A36" s="206" t="s">
        <v>71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>
        <v>0</v>
      </c>
      <c r="K36" s="7">
        <v>0</v>
      </c>
    </row>
    <row r="37" spans="1:11" ht="12.75">
      <c r="A37" s="206" t="s">
        <v>72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13417378</v>
      </c>
      <c r="K37" s="7">
        <v>10788099</v>
      </c>
    </row>
    <row r="38" spans="1:11" ht="12.75">
      <c r="A38" s="206" t="s">
        <v>73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0</v>
      </c>
      <c r="K38" s="7">
        <v>0</v>
      </c>
    </row>
    <row r="39" spans="1:11" ht="12.75">
      <c r="A39" s="206" t="s">
        <v>154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758931</v>
      </c>
      <c r="K39" s="7">
        <v>758931</v>
      </c>
    </row>
    <row r="40" spans="1:11" ht="12.75">
      <c r="A40" s="195" t="s">
        <v>206</v>
      </c>
      <c r="B40" s="196"/>
      <c r="C40" s="196"/>
      <c r="D40" s="196"/>
      <c r="E40" s="196"/>
      <c r="F40" s="196"/>
      <c r="G40" s="196"/>
      <c r="H40" s="197"/>
      <c r="I40" s="1">
        <v>34</v>
      </c>
      <c r="J40" s="50">
        <f>J41+J49+J56+J64</f>
        <v>128835477</v>
      </c>
      <c r="K40" s="50">
        <f>K41+K49+K56+K64</f>
        <v>105401252</v>
      </c>
    </row>
    <row r="41" spans="1:11" ht="12.75">
      <c r="A41" s="206" t="s">
        <v>91</v>
      </c>
      <c r="B41" s="207"/>
      <c r="C41" s="207"/>
      <c r="D41" s="207"/>
      <c r="E41" s="207"/>
      <c r="F41" s="207"/>
      <c r="G41" s="207"/>
      <c r="H41" s="208"/>
      <c r="I41" s="1">
        <v>35</v>
      </c>
      <c r="J41" s="50">
        <f>SUM(J42:J48)</f>
        <v>2322951</v>
      </c>
      <c r="K41" s="50">
        <f>SUM(K42:K48)</f>
        <v>1836368</v>
      </c>
    </row>
    <row r="42" spans="1:11" ht="12.75">
      <c r="A42" s="206" t="s">
        <v>103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2221787</v>
      </c>
      <c r="K42" s="7">
        <v>1836368</v>
      </c>
    </row>
    <row r="43" spans="1:11" ht="12.75">
      <c r="A43" s="206" t="s">
        <v>104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0</v>
      </c>
      <c r="K43" s="7">
        <v>0</v>
      </c>
    </row>
    <row r="44" spans="1:11" ht="12.75">
      <c r="A44" s="206" t="s">
        <v>77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0</v>
      </c>
      <c r="K44" s="7">
        <v>0</v>
      </c>
    </row>
    <row r="45" spans="1:11" ht="12.75">
      <c r="A45" s="206" t="s">
        <v>78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0</v>
      </c>
      <c r="K45" s="7">
        <v>0</v>
      </c>
    </row>
    <row r="46" spans="1:11" ht="12.75">
      <c r="A46" s="206" t="s">
        <v>79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101164</v>
      </c>
      <c r="K46" s="7">
        <v>0</v>
      </c>
    </row>
    <row r="47" spans="1:11" ht="12.75">
      <c r="A47" s="206" t="s">
        <v>80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0</v>
      </c>
      <c r="K47" s="7">
        <v>0</v>
      </c>
    </row>
    <row r="48" spans="1:11" ht="12.75">
      <c r="A48" s="206" t="s">
        <v>81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>
        <v>0</v>
      </c>
      <c r="K48" s="7">
        <v>0</v>
      </c>
    </row>
    <row r="49" spans="1:11" ht="12.75">
      <c r="A49" s="206" t="s">
        <v>92</v>
      </c>
      <c r="B49" s="207"/>
      <c r="C49" s="207"/>
      <c r="D49" s="207"/>
      <c r="E49" s="207"/>
      <c r="F49" s="207"/>
      <c r="G49" s="207"/>
      <c r="H49" s="208"/>
      <c r="I49" s="1">
        <v>43</v>
      </c>
      <c r="J49" s="50">
        <f>SUM(J50:J55)</f>
        <v>55674209</v>
      </c>
      <c r="K49" s="50">
        <f>SUM(K50:K55)</f>
        <v>51553021</v>
      </c>
    </row>
    <row r="50" spans="1:11" ht="12.75">
      <c r="A50" s="206" t="s">
        <v>166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1085325</v>
      </c>
      <c r="K50" s="7">
        <v>94047</v>
      </c>
    </row>
    <row r="51" spans="1:11" ht="12.75">
      <c r="A51" s="206" t="s">
        <v>167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30056628</v>
      </c>
      <c r="K51" s="7">
        <v>27939681</v>
      </c>
    </row>
    <row r="52" spans="1:11" ht="12.75">
      <c r="A52" s="206" t="s">
        <v>168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0</v>
      </c>
      <c r="K52" s="7">
        <v>0</v>
      </c>
    </row>
    <row r="53" spans="1:11" ht="12.75">
      <c r="A53" s="206" t="s">
        <v>169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970</v>
      </c>
      <c r="K53" s="7">
        <v>7108</v>
      </c>
    </row>
    <row r="54" spans="1:11" ht="12.75">
      <c r="A54" s="206" t="s">
        <v>5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23470428</v>
      </c>
      <c r="K54" s="7">
        <v>22509303</v>
      </c>
    </row>
    <row r="55" spans="1:11" ht="12.75">
      <c r="A55" s="206" t="s">
        <v>6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1060858</v>
      </c>
      <c r="K55" s="7">
        <v>1002882</v>
      </c>
    </row>
    <row r="56" spans="1:11" ht="12.75">
      <c r="A56" s="206" t="s">
        <v>93</v>
      </c>
      <c r="B56" s="207"/>
      <c r="C56" s="207"/>
      <c r="D56" s="207"/>
      <c r="E56" s="207"/>
      <c r="F56" s="207"/>
      <c r="G56" s="207"/>
      <c r="H56" s="208"/>
      <c r="I56" s="1">
        <v>50</v>
      </c>
      <c r="J56" s="50">
        <f>SUM(J57:J63)</f>
        <v>70332506</v>
      </c>
      <c r="K56" s="50">
        <f>SUM(K57:K63)</f>
        <v>51301337</v>
      </c>
    </row>
    <row r="57" spans="1:11" ht="12.75">
      <c r="A57" s="206" t="s">
        <v>67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0</v>
      </c>
      <c r="K57" s="7">
        <v>0</v>
      </c>
    </row>
    <row r="58" spans="1:11" ht="12.75">
      <c r="A58" s="206" t="s">
        <v>68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0</v>
      </c>
      <c r="K58" s="7">
        <v>0</v>
      </c>
    </row>
    <row r="59" spans="1:11" ht="12.75">
      <c r="A59" s="206" t="s">
        <v>208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>
        <v>0</v>
      </c>
    </row>
    <row r="60" spans="1:11" ht="12.75">
      <c r="A60" s="206" t="s">
        <v>74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0</v>
      </c>
      <c r="K60" s="7">
        <v>0</v>
      </c>
    </row>
    <row r="61" spans="1:11" ht="12.75">
      <c r="A61" s="206" t="s">
        <v>75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0</v>
      </c>
      <c r="K61" s="7">
        <v>0</v>
      </c>
    </row>
    <row r="62" spans="1:11" ht="12.75">
      <c r="A62" s="206" t="s">
        <v>76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70332506</v>
      </c>
      <c r="K62" s="7">
        <v>51301337</v>
      </c>
    </row>
    <row r="63" spans="1:11" ht="12.75">
      <c r="A63" s="206" t="s">
        <v>40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0</v>
      </c>
      <c r="K63" s="7">
        <v>0</v>
      </c>
    </row>
    <row r="64" spans="1:11" ht="12.75">
      <c r="A64" s="206" t="s">
        <v>173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505811</v>
      </c>
      <c r="K64" s="7">
        <v>710526</v>
      </c>
    </row>
    <row r="65" spans="1:11" ht="12.75">
      <c r="A65" s="195" t="s">
        <v>47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31181550</v>
      </c>
      <c r="K65" s="7">
        <v>30205186</v>
      </c>
    </row>
    <row r="66" spans="1:11" ht="12.75">
      <c r="A66" s="195" t="s">
        <v>207</v>
      </c>
      <c r="B66" s="196"/>
      <c r="C66" s="196"/>
      <c r="D66" s="196"/>
      <c r="E66" s="196"/>
      <c r="F66" s="196"/>
      <c r="G66" s="196"/>
      <c r="H66" s="197"/>
      <c r="I66" s="1">
        <v>60</v>
      </c>
      <c r="J66" s="50">
        <f>J7+J8+J40+J65</f>
        <v>632113417</v>
      </c>
      <c r="K66" s="50">
        <f>K7+K8+K40+K65</f>
        <v>604630311</v>
      </c>
    </row>
    <row r="67" spans="1:11" ht="12.75">
      <c r="A67" s="209" t="s">
        <v>82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>
        <v>804016</v>
      </c>
      <c r="K67" s="8">
        <v>804016</v>
      </c>
    </row>
    <row r="68" spans="1:11" ht="12.75">
      <c r="A68" s="212" t="s">
        <v>49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160</v>
      </c>
      <c r="B69" s="193"/>
      <c r="C69" s="193"/>
      <c r="D69" s="193"/>
      <c r="E69" s="193"/>
      <c r="F69" s="193"/>
      <c r="G69" s="193"/>
      <c r="H69" s="194"/>
      <c r="I69" s="3">
        <v>62</v>
      </c>
      <c r="J69" s="51">
        <f>J70+J71+J72+J78+J79+J82+J85</f>
        <v>451466661</v>
      </c>
      <c r="K69" s="51">
        <f>K70+K71+K72+K78+K79+K82+K85</f>
        <v>440875128</v>
      </c>
    </row>
    <row r="70" spans="1:11" ht="12.75">
      <c r="A70" s="206" t="s">
        <v>117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598047500</v>
      </c>
      <c r="K70" s="7">
        <v>598047500</v>
      </c>
    </row>
    <row r="71" spans="1:11" ht="12.75">
      <c r="A71" s="206" t="s">
        <v>118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66</v>
      </c>
      <c r="K71" s="7">
        <v>66</v>
      </c>
    </row>
    <row r="72" spans="1:11" ht="12.75">
      <c r="A72" s="206" t="s">
        <v>119</v>
      </c>
      <c r="B72" s="207"/>
      <c r="C72" s="207"/>
      <c r="D72" s="207"/>
      <c r="E72" s="207"/>
      <c r="F72" s="207"/>
      <c r="G72" s="207"/>
      <c r="H72" s="208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06" t="s">
        <v>120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0</v>
      </c>
      <c r="K73" s="7">
        <v>0</v>
      </c>
    </row>
    <row r="74" spans="1:11" ht="12.75">
      <c r="A74" s="206" t="s">
        <v>121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0</v>
      </c>
      <c r="K74" s="7">
        <v>0</v>
      </c>
    </row>
    <row r="75" spans="1:11" ht="12.75">
      <c r="A75" s="206" t="s">
        <v>109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0</v>
      </c>
      <c r="K75" s="7">
        <v>0</v>
      </c>
    </row>
    <row r="76" spans="1:11" ht="12.75">
      <c r="A76" s="206" t="s">
        <v>110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0</v>
      </c>
      <c r="K76" s="7">
        <v>0</v>
      </c>
    </row>
    <row r="77" spans="1:11" ht="12.75">
      <c r="A77" s="206" t="s">
        <v>111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0</v>
      </c>
      <c r="K77" s="7">
        <v>0</v>
      </c>
    </row>
    <row r="78" spans="1:11" ht="12.75">
      <c r="A78" s="206" t="s">
        <v>112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12888247</v>
      </c>
      <c r="K78" s="7">
        <v>12888247</v>
      </c>
    </row>
    <row r="79" spans="1:11" ht="12.75">
      <c r="A79" s="206" t="s">
        <v>204</v>
      </c>
      <c r="B79" s="207"/>
      <c r="C79" s="207"/>
      <c r="D79" s="207"/>
      <c r="E79" s="207"/>
      <c r="F79" s="207"/>
      <c r="G79" s="207"/>
      <c r="H79" s="208"/>
      <c r="I79" s="1">
        <v>72</v>
      </c>
      <c r="J79" s="50">
        <f>J80-J81</f>
        <v>-279491837</v>
      </c>
      <c r="K79" s="50">
        <f>K80-K81</f>
        <v>-171993087</v>
      </c>
    </row>
    <row r="80" spans="1:11" ht="12.75">
      <c r="A80" s="215" t="s">
        <v>138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7173921</v>
      </c>
      <c r="K80" s="7">
        <v>7173921</v>
      </c>
    </row>
    <row r="81" spans="1:11" ht="12.75">
      <c r="A81" s="215" t="s">
        <v>139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286665758</v>
      </c>
      <c r="K81" s="7">
        <v>179167008</v>
      </c>
    </row>
    <row r="82" spans="1:11" ht="12.75">
      <c r="A82" s="206" t="s">
        <v>205</v>
      </c>
      <c r="B82" s="207"/>
      <c r="C82" s="207"/>
      <c r="D82" s="207"/>
      <c r="E82" s="207"/>
      <c r="F82" s="207"/>
      <c r="G82" s="207"/>
      <c r="H82" s="208"/>
      <c r="I82" s="1">
        <v>75</v>
      </c>
      <c r="J82" s="50">
        <f>J83-J84</f>
        <v>120022685</v>
      </c>
      <c r="K82" s="50">
        <f>K83-K84</f>
        <v>1932402</v>
      </c>
    </row>
    <row r="83" spans="1:11" ht="12.75">
      <c r="A83" s="215" t="s">
        <v>140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120022685</v>
      </c>
      <c r="K83" s="7">
        <v>1932402</v>
      </c>
    </row>
    <row r="84" spans="1:11" ht="12.75">
      <c r="A84" s="215" t="s">
        <v>141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0</v>
      </c>
      <c r="K84" s="7">
        <v>0</v>
      </c>
    </row>
    <row r="85" spans="1:11" ht="12.75">
      <c r="A85" s="206" t="s">
        <v>142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0</v>
      </c>
      <c r="K85" s="7">
        <v>0</v>
      </c>
    </row>
    <row r="86" spans="1:11" ht="12.75">
      <c r="A86" s="195" t="s">
        <v>13</v>
      </c>
      <c r="B86" s="196"/>
      <c r="C86" s="196"/>
      <c r="D86" s="196"/>
      <c r="E86" s="196"/>
      <c r="F86" s="196"/>
      <c r="G86" s="196"/>
      <c r="H86" s="197"/>
      <c r="I86" s="1">
        <v>79</v>
      </c>
      <c r="J86" s="50">
        <f>SUM(J87:J89)</f>
        <v>11602282</v>
      </c>
      <c r="K86" s="50">
        <f>SUM(K87:K89)</f>
        <v>11602282</v>
      </c>
    </row>
    <row r="87" spans="1:11" ht="12.75">
      <c r="A87" s="206" t="s">
        <v>105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0</v>
      </c>
      <c r="K87" s="7">
        <v>0</v>
      </c>
    </row>
    <row r="88" spans="1:11" ht="12.75">
      <c r="A88" s="206" t="s">
        <v>106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0</v>
      </c>
      <c r="K88" s="7">
        <v>0</v>
      </c>
    </row>
    <row r="89" spans="1:11" ht="12.75">
      <c r="A89" s="206" t="s">
        <v>107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11602282</v>
      </c>
      <c r="K89" s="7">
        <v>11602282</v>
      </c>
    </row>
    <row r="90" spans="1:11" ht="12.75">
      <c r="A90" s="195" t="s">
        <v>14</v>
      </c>
      <c r="B90" s="196"/>
      <c r="C90" s="196"/>
      <c r="D90" s="196"/>
      <c r="E90" s="196"/>
      <c r="F90" s="196"/>
      <c r="G90" s="196"/>
      <c r="H90" s="197"/>
      <c r="I90" s="1">
        <v>83</v>
      </c>
      <c r="J90" s="50">
        <f>SUM(J91:J99)</f>
        <v>64323222</v>
      </c>
      <c r="K90" s="50">
        <f>SUM(K91:K99)</f>
        <v>79150997</v>
      </c>
    </row>
    <row r="91" spans="1:11" ht="12.75">
      <c r="A91" s="206" t="s">
        <v>108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0</v>
      </c>
      <c r="K91" s="7">
        <v>0</v>
      </c>
    </row>
    <row r="92" spans="1:11" ht="12.75">
      <c r="A92" s="206" t="s">
        <v>209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33168523</v>
      </c>
      <c r="K92" s="7">
        <v>35592454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28963741</v>
      </c>
      <c r="K93" s="7">
        <v>28843649</v>
      </c>
    </row>
    <row r="94" spans="1:11" ht="12.75">
      <c r="A94" s="206" t="s">
        <v>210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0</v>
      </c>
      <c r="K94" s="7">
        <v>0</v>
      </c>
    </row>
    <row r="95" spans="1:11" ht="12.75">
      <c r="A95" s="206" t="s">
        <v>211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0</v>
      </c>
      <c r="K95" s="7">
        <v>0</v>
      </c>
    </row>
    <row r="96" spans="1:11" ht="12.75">
      <c r="A96" s="206" t="s">
        <v>212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>
        <v>0</v>
      </c>
      <c r="K96" s="7">
        <v>0</v>
      </c>
    </row>
    <row r="97" spans="1:11" ht="12.75">
      <c r="A97" s="206" t="s">
        <v>85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>
        <v>0</v>
      </c>
      <c r="K97" s="7">
        <v>0</v>
      </c>
    </row>
    <row r="98" spans="1:11" ht="12.75">
      <c r="A98" s="206" t="s">
        <v>83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0</v>
      </c>
      <c r="K98" s="7">
        <v>12523936</v>
      </c>
    </row>
    <row r="99" spans="1:11" ht="12.75">
      <c r="A99" s="206" t="s">
        <v>84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2190958</v>
      </c>
      <c r="K99" s="7">
        <v>2190958</v>
      </c>
    </row>
    <row r="100" spans="1:11" ht="12.75">
      <c r="A100" s="195" t="s">
        <v>15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0">
        <f>SUM(J101:J112)</f>
        <v>94852558</v>
      </c>
      <c r="K100" s="50">
        <f>SUM(K101:K112)</f>
        <v>60034775</v>
      </c>
    </row>
    <row r="101" spans="1:11" ht="12.75">
      <c r="A101" s="206" t="s">
        <v>108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977341</v>
      </c>
      <c r="K101" s="7">
        <v>802469</v>
      </c>
    </row>
    <row r="102" spans="1:11" ht="12.75">
      <c r="A102" s="206" t="s">
        <v>209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9664609</v>
      </c>
      <c r="K102" s="7">
        <v>3855294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10338623</v>
      </c>
      <c r="K103" s="7">
        <v>3256488</v>
      </c>
    </row>
    <row r="104" spans="1:11" ht="12.75">
      <c r="A104" s="206" t="s">
        <v>210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0</v>
      </c>
      <c r="K104" s="7">
        <v>0</v>
      </c>
    </row>
    <row r="105" spans="1:11" ht="12.75">
      <c r="A105" s="206" t="s">
        <v>211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20567064</v>
      </c>
      <c r="K105" s="7">
        <v>12364573</v>
      </c>
    </row>
    <row r="106" spans="1:11" ht="12.75">
      <c r="A106" s="206" t="s">
        <v>212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0</v>
      </c>
      <c r="K106" s="7">
        <v>0</v>
      </c>
    </row>
    <row r="107" spans="1:11" ht="12.75">
      <c r="A107" s="206" t="s">
        <v>85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>
        <v>0</v>
      </c>
      <c r="K107" s="7">
        <v>0</v>
      </c>
    </row>
    <row r="108" spans="1:11" ht="12.75">
      <c r="A108" s="206" t="s">
        <v>86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4120072</v>
      </c>
      <c r="K108" s="7">
        <v>3513523</v>
      </c>
    </row>
    <row r="109" spans="1:11" ht="12.75">
      <c r="A109" s="206" t="s">
        <v>87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14707923</v>
      </c>
      <c r="K109" s="7">
        <v>2935618</v>
      </c>
    </row>
    <row r="110" spans="1:11" ht="12.75">
      <c r="A110" s="206" t="s">
        <v>90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0</v>
      </c>
      <c r="K110" s="7">
        <v>0</v>
      </c>
    </row>
    <row r="111" spans="1:11" ht="12.75">
      <c r="A111" s="206" t="s">
        <v>88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>
        <v>0</v>
      </c>
      <c r="K111" s="7">
        <v>0</v>
      </c>
    </row>
    <row r="112" spans="1:11" ht="12.75">
      <c r="A112" s="206" t="s">
        <v>89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34476926</v>
      </c>
      <c r="K112" s="7">
        <v>33306810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9868694</v>
      </c>
      <c r="K113" s="7">
        <v>12967129</v>
      </c>
    </row>
    <row r="114" spans="1:11" ht="12.75">
      <c r="A114" s="195" t="s">
        <v>19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0">
        <f>J69+J86+J90+J100+J113</f>
        <v>632113417</v>
      </c>
      <c r="K114" s="50">
        <f>K69+K86+K90+K100+K113</f>
        <v>604630311</v>
      </c>
    </row>
    <row r="115" spans="1:11" ht="12.75">
      <c r="A115" s="220" t="s">
        <v>48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804016</v>
      </c>
      <c r="K115" s="8">
        <v>804016</v>
      </c>
    </row>
    <row r="116" spans="1:11" ht="12.75">
      <c r="A116" s="212" t="s">
        <v>275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2" t="s">
        <v>155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.75">
      <c r="A118" s="206" t="s">
        <v>3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28" t="s">
        <v>4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276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3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8" t="s">
        <v>128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2" t="s">
        <v>305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3" t="s">
        <v>302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4" t="s">
        <v>50</v>
      </c>
      <c r="B4" s="234"/>
      <c r="C4" s="234"/>
      <c r="D4" s="234"/>
      <c r="E4" s="234"/>
      <c r="F4" s="234"/>
      <c r="G4" s="234"/>
      <c r="H4" s="234"/>
      <c r="I4" s="55" t="s">
        <v>245</v>
      </c>
      <c r="J4" s="235" t="s">
        <v>283</v>
      </c>
      <c r="K4" s="235"/>
      <c r="L4" s="235" t="s">
        <v>284</v>
      </c>
      <c r="M4" s="235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2" t="s">
        <v>20</v>
      </c>
      <c r="B7" s="193"/>
      <c r="C7" s="193"/>
      <c r="D7" s="193"/>
      <c r="E7" s="193"/>
      <c r="F7" s="193"/>
      <c r="G7" s="193"/>
      <c r="H7" s="194"/>
      <c r="I7" s="3">
        <v>111</v>
      </c>
      <c r="J7" s="51">
        <f>SUM(J8:J9)</f>
        <v>128866919</v>
      </c>
      <c r="K7" s="51">
        <f>SUM(K8:K9)</f>
        <v>42213247</v>
      </c>
      <c r="L7" s="51">
        <f>SUM(L8:L9)</f>
        <v>135556934</v>
      </c>
      <c r="M7" s="51">
        <f>SUM(M8:M9)</f>
        <v>46501929</v>
      </c>
    </row>
    <row r="8" spans="1:13" ht="12.75">
      <c r="A8" s="195" t="s">
        <v>126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115264662</v>
      </c>
      <c r="K8" s="7">
        <v>37475374</v>
      </c>
      <c r="L8" s="7">
        <v>122153041</v>
      </c>
      <c r="M8" s="7">
        <v>41761168</v>
      </c>
    </row>
    <row r="9" spans="1:13" ht="12.75">
      <c r="A9" s="195" t="s">
        <v>94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13602257</v>
      </c>
      <c r="K9" s="7">
        <v>4737873</v>
      </c>
      <c r="L9" s="7">
        <v>13403893</v>
      </c>
      <c r="M9" s="7">
        <v>4740761</v>
      </c>
    </row>
    <row r="10" spans="1:13" ht="12.75">
      <c r="A10" s="195" t="s">
        <v>7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0">
        <f>J11+J12+J16+J20+J21+J22+J25+J26</f>
        <v>133389674</v>
      </c>
      <c r="K10" s="50">
        <f>K11+K12+K16+K20+K21+K22+K25+K26</f>
        <v>46900220</v>
      </c>
      <c r="L10" s="50">
        <f>L11+L12+L16+L20+L21+L22+L25+L26</f>
        <v>132929317</v>
      </c>
      <c r="M10" s="50">
        <f>M11+M12+M16+M20+M21+M22+M25+M26</f>
        <v>45938577</v>
      </c>
    </row>
    <row r="11" spans="1:13" ht="12.75">
      <c r="A11" s="195" t="s">
        <v>95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5" t="s">
        <v>16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0">
        <f>SUM(J13:J15)</f>
        <v>39017863</v>
      </c>
      <c r="K12" s="50">
        <f>SUM(K13:K15)</f>
        <v>14615149</v>
      </c>
      <c r="L12" s="50">
        <f>SUM(L13:L15)</f>
        <v>43534420</v>
      </c>
      <c r="M12" s="50">
        <f>SUM(M13:M15)</f>
        <v>16105909</v>
      </c>
    </row>
    <row r="13" spans="1:13" ht="12.75">
      <c r="A13" s="206" t="s">
        <v>122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17141871</v>
      </c>
      <c r="K13" s="7">
        <v>5939219</v>
      </c>
      <c r="L13" s="7">
        <v>15789547</v>
      </c>
      <c r="M13" s="7">
        <v>5021036</v>
      </c>
    </row>
    <row r="14" spans="1:13" ht="12.75">
      <c r="A14" s="206" t="s">
        <v>123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0</v>
      </c>
      <c r="K14" s="7">
        <v>0</v>
      </c>
      <c r="L14" s="7">
        <v>0</v>
      </c>
      <c r="M14" s="7"/>
    </row>
    <row r="15" spans="1:13" ht="12.75">
      <c r="A15" s="206" t="s">
        <v>52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21875992</v>
      </c>
      <c r="K15" s="7">
        <v>8675930</v>
      </c>
      <c r="L15" s="7">
        <v>27744873</v>
      </c>
      <c r="M15" s="7">
        <v>11084873</v>
      </c>
    </row>
    <row r="16" spans="1:13" ht="12.75">
      <c r="A16" s="195" t="s">
        <v>17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0">
        <f>SUM(J17:J19)</f>
        <v>61447632</v>
      </c>
      <c r="K16" s="50">
        <f>SUM(K17:K19)</f>
        <v>20497662</v>
      </c>
      <c r="L16" s="50">
        <f>SUM(L17:L19)</f>
        <v>54070366</v>
      </c>
      <c r="M16" s="50">
        <f>SUM(M17:M19)</f>
        <v>17970125</v>
      </c>
    </row>
    <row r="17" spans="1:13" ht="12.75">
      <c r="A17" s="206" t="s">
        <v>53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38256792</v>
      </c>
      <c r="K17" s="7">
        <v>12692864</v>
      </c>
      <c r="L17" s="7">
        <v>33757484</v>
      </c>
      <c r="M17" s="7">
        <v>11211185</v>
      </c>
    </row>
    <row r="18" spans="1:13" ht="12.75">
      <c r="A18" s="206" t="s">
        <v>54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14172032</v>
      </c>
      <c r="K18" s="7">
        <v>4796193</v>
      </c>
      <c r="L18" s="7">
        <v>12787972</v>
      </c>
      <c r="M18" s="7">
        <v>4355854</v>
      </c>
    </row>
    <row r="19" spans="1:13" ht="12.75">
      <c r="A19" s="206" t="s">
        <v>55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9018808</v>
      </c>
      <c r="K19" s="7">
        <v>3008605</v>
      </c>
      <c r="L19" s="7">
        <v>7524910</v>
      </c>
      <c r="M19" s="7">
        <v>2403086</v>
      </c>
    </row>
    <row r="20" spans="1:13" ht="12.75">
      <c r="A20" s="195" t="s">
        <v>96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6096463</v>
      </c>
      <c r="K20" s="7">
        <v>2229397</v>
      </c>
      <c r="L20" s="7">
        <v>6471153</v>
      </c>
      <c r="M20" s="7">
        <v>2180714</v>
      </c>
    </row>
    <row r="21" spans="1:13" ht="12.75">
      <c r="A21" s="195" t="s">
        <v>97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24825612</v>
      </c>
      <c r="K21" s="7">
        <v>9166194</v>
      </c>
      <c r="L21" s="7">
        <v>26089907</v>
      </c>
      <c r="M21" s="7">
        <v>8503014</v>
      </c>
    </row>
    <row r="22" spans="1:13" ht="12.75">
      <c r="A22" s="195" t="s">
        <v>18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6" t="s">
        <v>113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6" t="s">
        <v>114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95" t="s">
        <v>98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0</v>
      </c>
      <c r="K25" s="7">
        <v>0</v>
      </c>
      <c r="L25" s="7">
        <v>9117</v>
      </c>
      <c r="M25" s="7">
        <v>9117</v>
      </c>
    </row>
    <row r="26" spans="1:13" ht="12.75">
      <c r="A26" s="195" t="s">
        <v>41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2002104</v>
      </c>
      <c r="K26" s="7">
        <v>391818</v>
      </c>
      <c r="L26" s="7">
        <v>2754354</v>
      </c>
      <c r="M26" s="7">
        <v>1169698</v>
      </c>
    </row>
    <row r="27" spans="1:13" ht="12.75">
      <c r="A27" s="195" t="s">
        <v>179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0">
        <f>SUM(J28:J32)</f>
        <v>142512301</v>
      </c>
      <c r="K27" s="50">
        <f>SUM(K28:K32)</f>
        <v>1115387</v>
      </c>
      <c r="L27" s="50">
        <f>SUM(L28:L32)</f>
        <v>3120959</v>
      </c>
      <c r="M27" s="50">
        <f>SUM(M28:M32)</f>
        <v>1044233</v>
      </c>
    </row>
    <row r="28" spans="1:13" ht="12.75">
      <c r="A28" s="195" t="s">
        <v>193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0</v>
      </c>
      <c r="K28" s="7">
        <v>0</v>
      </c>
      <c r="L28" s="7">
        <v>10152</v>
      </c>
      <c r="M28" s="7">
        <v>1930</v>
      </c>
    </row>
    <row r="29" spans="1:13" ht="24.75" customHeight="1">
      <c r="A29" s="195" t="s">
        <v>129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1435863</v>
      </c>
      <c r="K29" s="7">
        <v>1115387</v>
      </c>
      <c r="L29" s="7">
        <v>3110807</v>
      </c>
      <c r="M29" s="7">
        <v>1042303</v>
      </c>
    </row>
    <row r="30" spans="1:13" ht="12.75">
      <c r="A30" s="195" t="s">
        <v>115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92889600</v>
      </c>
      <c r="K30" s="7"/>
      <c r="L30" s="7">
        <v>0</v>
      </c>
      <c r="M30" s="7">
        <v>0</v>
      </c>
    </row>
    <row r="31" spans="1:13" ht="12.75">
      <c r="A31" s="195" t="s">
        <v>189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48186838</v>
      </c>
      <c r="K31" s="7"/>
      <c r="L31" s="7">
        <v>0</v>
      </c>
      <c r="M31" s="7">
        <v>0</v>
      </c>
    </row>
    <row r="32" spans="1:13" ht="12.75">
      <c r="A32" s="195" t="s">
        <v>116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5" t="s">
        <v>180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0">
        <f>SUM(J34:J37)</f>
        <v>3839602</v>
      </c>
      <c r="K33" s="50">
        <f>SUM(K34:K37)</f>
        <v>1200541</v>
      </c>
      <c r="L33" s="50">
        <f>SUM(L34:L37)</f>
        <v>3816174</v>
      </c>
      <c r="M33" s="50">
        <f>SUM(M34:M37)</f>
        <v>1282757</v>
      </c>
    </row>
    <row r="34" spans="1:13" ht="12.75">
      <c r="A34" s="195" t="s">
        <v>57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195" t="s">
        <v>56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3721187</v>
      </c>
      <c r="K35" s="7">
        <v>1200541</v>
      </c>
      <c r="L35" s="7">
        <v>3816174</v>
      </c>
      <c r="M35" s="7">
        <v>1282757</v>
      </c>
    </row>
    <row r="36" spans="1:13" ht="12.75">
      <c r="A36" s="195" t="s">
        <v>190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>
        <v>118415</v>
      </c>
      <c r="K36" s="7"/>
      <c r="L36" s="7">
        <v>0</v>
      </c>
      <c r="M36" s="7">
        <v>0</v>
      </c>
    </row>
    <row r="37" spans="1:13" ht="12.75">
      <c r="A37" s="195" t="s">
        <v>58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5" t="s">
        <v>164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5" t="s">
        <v>165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>
        <v>0</v>
      </c>
      <c r="K39" s="7">
        <v>0</v>
      </c>
      <c r="L39" s="121">
        <v>0</v>
      </c>
      <c r="M39" s="7">
        <v>0</v>
      </c>
    </row>
    <row r="40" spans="1:13" ht="12.75">
      <c r="A40" s="195" t="s">
        <v>191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5" t="s">
        <v>192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5" t="s">
        <v>181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0">
        <f>J7+J27+J38+J40</f>
        <v>271379220</v>
      </c>
      <c r="K42" s="50">
        <f>K7+K27+K38+K40</f>
        <v>43328634</v>
      </c>
      <c r="L42" s="50">
        <f>L7+L27+L38+L40</f>
        <v>138677893</v>
      </c>
      <c r="M42" s="50">
        <f>M7+M27+M38+M40</f>
        <v>47546162</v>
      </c>
    </row>
    <row r="43" spans="1:13" ht="12.75">
      <c r="A43" s="195" t="s">
        <v>182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0">
        <f>J10+J33+J39+J41</f>
        <v>137229276</v>
      </c>
      <c r="K43" s="50">
        <f>K10+K33+K39+K41</f>
        <v>48100761</v>
      </c>
      <c r="L43" s="50">
        <f>L10+L33+L39+L41</f>
        <v>136745491</v>
      </c>
      <c r="M43" s="50">
        <f>M10+M33+M39+M41</f>
        <v>47221334</v>
      </c>
    </row>
    <row r="44" spans="1:13" ht="12.75">
      <c r="A44" s="195" t="s">
        <v>202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0">
        <f>J42-J43</f>
        <v>134149944</v>
      </c>
      <c r="K44" s="50">
        <f>K42-K43</f>
        <v>-4772127</v>
      </c>
      <c r="L44" s="50">
        <f>L42-L43</f>
        <v>1932402</v>
      </c>
      <c r="M44" s="50">
        <f>M42-M43</f>
        <v>324828</v>
      </c>
    </row>
    <row r="45" spans="1:13" ht="12.75">
      <c r="A45" s="215" t="s">
        <v>184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0">
        <f>IF(J42&gt;J43,J42-J43,0)</f>
        <v>134149944</v>
      </c>
      <c r="K45" s="50">
        <f>IF(K42&gt;K43,K42-K43,0)</f>
        <v>0</v>
      </c>
      <c r="L45" s="50">
        <f>IF(L42&gt;L43,L42-L43,0)</f>
        <v>1932402</v>
      </c>
      <c r="M45" s="50">
        <f>IF(M42&gt;M43,M42-M43,0)</f>
        <v>324828</v>
      </c>
    </row>
    <row r="46" spans="1:13" ht="12.75">
      <c r="A46" s="215" t="s">
        <v>185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0">
        <f>IF(J43&gt;J42,J43-J42,0)</f>
        <v>0</v>
      </c>
      <c r="K46" s="50">
        <f>IF(K43&gt;K42,K43-K42,0)</f>
        <v>4772127</v>
      </c>
      <c r="L46" s="50">
        <f>IF(L43&gt;L42,L43-L42,0)</f>
        <v>0</v>
      </c>
      <c r="M46" s="50">
        <f>IF(M43&gt;M42,M43-M42,0)</f>
        <v>0</v>
      </c>
    </row>
    <row r="47" spans="1:13" ht="12.75">
      <c r="A47" s="195" t="s">
        <v>183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/>
      <c r="K47" s="7"/>
      <c r="L47" s="7"/>
      <c r="M47" s="7"/>
    </row>
    <row r="48" spans="1:13" ht="12.75">
      <c r="A48" s="195" t="s">
        <v>203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0">
        <f>J44-J47</f>
        <v>134149944</v>
      </c>
      <c r="K48" s="50">
        <f>K44-K47</f>
        <v>-4772127</v>
      </c>
      <c r="L48" s="50">
        <f>L44-L47</f>
        <v>1932402</v>
      </c>
      <c r="M48" s="50">
        <f>M44-M47</f>
        <v>324828</v>
      </c>
    </row>
    <row r="49" spans="1:13" ht="12.75">
      <c r="A49" s="215" t="s">
        <v>161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0">
        <f>IF(J48&gt;0,J48,0)</f>
        <v>134149944</v>
      </c>
      <c r="K49" s="50">
        <f>IF(K48&gt;0,K48,0)</f>
        <v>0</v>
      </c>
      <c r="L49" s="50">
        <f>IF(L48&gt;0,L48,0)</f>
        <v>1932402</v>
      </c>
      <c r="M49" s="50">
        <f>IF(M48&gt;0,M48,0)</f>
        <v>324828</v>
      </c>
    </row>
    <row r="50" spans="1:13" ht="12.75">
      <c r="A50" s="239" t="s">
        <v>186</v>
      </c>
      <c r="B50" s="240"/>
      <c r="C50" s="240"/>
      <c r="D50" s="240"/>
      <c r="E50" s="240"/>
      <c r="F50" s="240"/>
      <c r="G50" s="240"/>
      <c r="H50" s="241"/>
      <c r="I50" s="2">
        <v>154</v>
      </c>
      <c r="J50" s="58">
        <f>IF(J48&lt;0,-J48,0)</f>
        <v>0</v>
      </c>
      <c r="K50" s="58">
        <f>IF(K48&lt;0,-K48,0)</f>
        <v>4772127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2" t="s">
        <v>277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2" t="s">
        <v>156</v>
      </c>
      <c r="B52" s="193"/>
      <c r="C52" s="193"/>
      <c r="D52" s="193"/>
      <c r="E52" s="193"/>
      <c r="F52" s="193"/>
      <c r="G52" s="193"/>
      <c r="H52" s="193"/>
      <c r="I52" s="52"/>
      <c r="J52" s="52"/>
      <c r="K52" s="52"/>
      <c r="L52" s="52"/>
      <c r="M52" s="59"/>
    </row>
    <row r="53" spans="1:13" ht="12.75">
      <c r="A53" s="236" t="s">
        <v>200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201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12" t="s">
        <v>158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2" t="s">
        <v>170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>
        <v>134149944</v>
      </c>
      <c r="K56" s="6">
        <v>4772127</v>
      </c>
      <c r="L56" s="6">
        <v>1932402</v>
      </c>
      <c r="M56" s="6">
        <v>324828</v>
      </c>
    </row>
    <row r="57" spans="1:13" ht="12.75">
      <c r="A57" s="195" t="s">
        <v>187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0">
        <f>SUM(J58:J64)</f>
        <v>-1020281</v>
      </c>
      <c r="K57" s="50">
        <f>SUM(K58:K64)</f>
        <v>0</v>
      </c>
      <c r="L57" s="50">
        <f>SUM(L58:L64)</f>
        <v>0</v>
      </c>
      <c r="M57" s="50">
        <v>0</v>
      </c>
    </row>
    <row r="58" spans="1:13" ht="12.75">
      <c r="A58" s="195" t="s">
        <v>194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5" t="s">
        <v>195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5" t="s">
        <v>39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5" t="s">
        <v>196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5" t="s">
        <v>197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5" t="s">
        <v>198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>
        <v>-1020281</v>
      </c>
      <c r="K63" s="7"/>
      <c r="L63" s="7">
        <v>0</v>
      </c>
      <c r="M63" s="7">
        <v>0</v>
      </c>
    </row>
    <row r="64" spans="1:13" ht="12.75">
      <c r="A64" s="195" t="s">
        <v>199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5" t="s">
        <v>188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5" t="s">
        <v>162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0">
        <f>J57-J65</f>
        <v>-1020281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95" t="s">
        <v>163</v>
      </c>
      <c r="B67" s="196"/>
      <c r="C67" s="196"/>
      <c r="D67" s="196"/>
      <c r="E67" s="196"/>
      <c r="F67" s="196"/>
      <c r="G67" s="196"/>
      <c r="H67" s="197"/>
      <c r="I67" s="1">
        <v>168</v>
      </c>
      <c r="J67" s="58">
        <f>J56+J66</f>
        <v>133129663</v>
      </c>
      <c r="K67" s="58">
        <f>K56+K66</f>
        <v>4772127</v>
      </c>
      <c r="L67" s="58">
        <f>L56+L66</f>
        <v>1932402</v>
      </c>
      <c r="M67" s="58">
        <f>M56+M66</f>
        <v>324828</v>
      </c>
    </row>
    <row r="68" spans="1:13" ht="12.75" customHeight="1">
      <c r="A68" s="246" t="s">
        <v>278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157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36" t="s">
        <v>200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43" t="s">
        <v>201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22">
      <selection activeCell="K13" sqref="K13"/>
    </sheetView>
  </sheetViews>
  <sheetFormatPr defaultColWidth="9.140625" defaultRowHeight="12.75"/>
  <cols>
    <col min="1" max="9" width="9.140625" style="49" customWidth="1"/>
    <col min="10" max="10" width="9.57421875" style="49" bestFit="1" customWidth="1"/>
    <col min="11" max="16384" width="9.140625" style="49" customWidth="1"/>
  </cols>
  <sheetData>
    <row r="1" spans="1:11" ht="12.75" customHeight="1">
      <c r="A1" s="253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305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302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3.25">
      <c r="A4" s="255" t="s">
        <v>50</v>
      </c>
      <c r="B4" s="255"/>
      <c r="C4" s="255"/>
      <c r="D4" s="255"/>
      <c r="E4" s="255"/>
      <c r="F4" s="255"/>
      <c r="G4" s="255"/>
      <c r="H4" s="255"/>
      <c r="I4" s="63" t="s">
        <v>245</v>
      </c>
      <c r="J4" s="64" t="s">
        <v>283</v>
      </c>
      <c r="K4" s="64" t="s">
        <v>284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5">
        <v>2</v>
      </c>
      <c r="J5" s="66" t="s">
        <v>248</v>
      </c>
      <c r="K5" s="66" t="s">
        <v>249</v>
      </c>
    </row>
    <row r="6" spans="1:11" ht="12.75">
      <c r="A6" s="212" t="s">
        <v>130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34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134149944</v>
      </c>
      <c r="K7" s="123">
        <v>1932402</v>
      </c>
    </row>
    <row r="8" spans="1:11" ht="12.75">
      <c r="A8" s="206" t="s">
        <v>35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6096462</v>
      </c>
      <c r="K8" s="123">
        <v>6471153</v>
      </c>
    </row>
    <row r="9" spans="1:11" ht="12.75">
      <c r="A9" s="206" t="s">
        <v>36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5079476</v>
      </c>
      <c r="K9" s="123">
        <v>0</v>
      </c>
    </row>
    <row r="10" spans="1:11" ht="12.75">
      <c r="A10" s="206" t="s">
        <v>37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962803</v>
      </c>
      <c r="K10" s="123">
        <v>4121188</v>
      </c>
    </row>
    <row r="11" spans="1:11" ht="12.75">
      <c r="A11" s="206" t="s">
        <v>38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0</v>
      </c>
      <c r="K11" s="123">
        <v>486583</v>
      </c>
    </row>
    <row r="12" spans="1:11" ht="12.75">
      <c r="A12" s="206" t="s">
        <v>42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6028046</v>
      </c>
      <c r="K12" s="123">
        <v>23072340</v>
      </c>
    </row>
    <row r="13" spans="1:11" ht="12.75">
      <c r="A13" s="195" t="s">
        <v>131</v>
      </c>
      <c r="B13" s="196"/>
      <c r="C13" s="196"/>
      <c r="D13" s="196"/>
      <c r="E13" s="196"/>
      <c r="F13" s="196"/>
      <c r="G13" s="196"/>
      <c r="H13" s="196"/>
      <c r="I13" s="1">
        <v>7</v>
      </c>
      <c r="J13" s="61">
        <f>SUM(J7:J12)</f>
        <v>152316731</v>
      </c>
      <c r="K13" s="50">
        <f>SUM(K7:K12)</f>
        <v>36083666</v>
      </c>
    </row>
    <row r="14" spans="1:11" ht="12.75">
      <c r="A14" s="206" t="s">
        <v>43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0</v>
      </c>
      <c r="K14" s="123">
        <v>21926333</v>
      </c>
    </row>
    <row r="15" spans="1:11" ht="12.75">
      <c r="A15" s="206" t="s">
        <v>44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0</v>
      </c>
      <c r="K15" s="7">
        <v>0</v>
      </c>
    </row>
    <row r="16" spans="1:11" ht="12.75">
      <c r="A16" s="206" t="s">
        <v>45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151657</v>
      </c>
      <c r="K16" s="7">
        <v>0</v>
      </c>
    </row>
    <row r="17" spans="1:11" ht="12.75">
      <c r="A17" s="206" t="s">
        <v>46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50261094</v>
      </c>
      <c r="K17" s="7">
        <v>0</v>
      </c>
    </row>
    <row r="18" spans="1:11" ht="12.75">
      <c r="A18" s="195" t="s">
        <v>132</v>
      </c>
      <c r="B18" s="196"/>
      <c r="C18" s="196"/>
      <c r="D18" s="196"/>
      <c r="E18" s="196"/>
      <c r="F18" s="196"/>
      <c r="G18" s="196"/>
      <c r="H18" s="196"/>
      <c r="I18" s="1">
        <v>12</v>
      </c>
      <c r="J18" s="61">
        <f>SUM(J14:J17)</f>
        <v>50412751</v>
      </c>
      <c r="K18" s="50">
        <f>SUM(K14:K17)</f>
        <v>21926333</v>
      </c>
    </row>
    <row r="19" spans="1:11" ht="12.75">
      <c r="A19" s="195" t="s">
        <v>30</v>
      </c>
      <c r="B19" s="196"/>
      <c r="C19" s="196"/>
      <c r="D19" s="196"/>
      <c r="E19" s="196"/>
      <c r="F19" s="196"/>
      <c r="G19" s="196"/>
      <c r="H19" s="196"/>
      <c r="I19" s="1">
        <v>13</v>
      </c>
      <c r="J19" s="61">
        <f>IF(J13&gt;J18,J13-J18,0)</f>
        <v>101903980</v>
      </c>
      <c r="K19" s="50">
        <f>IF(K13&gt;K18,K13-K18,0)</f>
        <v>14157333</v>
      </c>
    </row>
    <row r="20" spans="1:11" ht="12.75">
      <c r="A20" s="195" t="s">
        <v>31</v>
      </c>
      <c r="B20" s="196"/>
      <c r="C20" s="196"/>
      <c r="D20" s="196"/>
      <c r="E20" s="196"/>
      <c r="F20" s="196"/>
      <c r="G20" s="196"/>
      <c r="H20" s="196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12" t="s">
        <v>133</v>
      </c>
      <c r="B21" s="223"/>
      <c r="C21" s="223"/>
      <c r="D21" s="223"/>
      <c r="E21" s="223"/>
      <c r="F21" s="223"/>
      <c r="G21" s="223"/>
      <c r="H21" s="223"/>
      <c r="I21" s="257"/>
      <c r="J21" s="257"/>
      <c r="K21" s="258"/>
    </row>
    <row r="22" spans="1:11" ht="12.75">
      <c r="A22" s="206" t="s">
        <v>147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1097232</v>
      </c>
      <c r="K22" s="123">
        <v>7763</v>
      </c>
    </row>
    <row r="23" spans="1:11" ht="12.75">
      <c r="A23" s="206" t="s">
        <v>148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0</v>
      </c>
      <c r="K23" s="123">
        <v>0</v>
      </c>
    </row>
    <row r="24" spans="1:11" ht="12.75">
      <c r="A24" s="206" t="s">
        <v>149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573051</v>
      </c>
      <c r="K24" s="123">
        <v>2174003</v>
      </c>
    </row>
    <row r="25" spans="1:11" ht="12.75">
      <c r="A25" s="206" t="s">
        <v>150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66163</v>
      </c>
      <c r="K25" s="123">
        <v>110720</v>
      </c>
    </row>
    <row r="26" spans="1:11" ht="12.75">
      <c r="A26" s="206" t="s">
        <v>151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2380578</v>
      </c>
      <c r="K26" s="123">
        <v>2629279</v>
      </c>
    </row>
    <row r="27" spans="1:11" ht="12.75">
      <c r="A27" s="195" t="s">
        <v>137</v>
      </c>
      <c r="B27" s="196"/>
      <c r="C27" s="196"/>
      <c r="D27" s="196"/>
      <c r="E27" s="196"/>
      <c r="F27" s="196"/>
      <c r="G27" s="196"/>
      <c r="H27" s="196"/>
      <c r="I27" s="1">
        <v>20</v>
      </c>
      <c r="J27" s="61">
        <f>SUM(J22:J26)</f>
        <v>4117024</v>
      </c>
      <c r="K27" s="124">
        <f>SUM(K22:K26)</f>
        <v>4921765</v>
      </c>
    </row>
    <row r="28" spans="1:11" ht="12.75">
      <c r="A28" s="206" t="s">
        <v>101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10510955</v>
      </c>
      <c r="K28" s="123">
        <v>5079593</v>
      </c>
    </row>
    <row r="29" spans="1:11" ht="12.75">
      <c r="A29" s="206" t="s">
        <v>102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0</v>
      </c>
      <c r="K29" s="7">
        <v>0</v>
      </c>
    </row>
    <row r="30" spans="1:11" ht="12.75">
      <c r="A30" s="206" t="s">
        <v>10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0</v>
      </c>
      <c r="K30" s="7">
        <v>0</v>
      </c>
    </row>
    <row r="31" spans="1:11" ht="12.75">
      <c r="A31" s="195" t="s">
        <v>2</v>
      </c>
      <c r="B31" s="196"/>
      <c r="C31" s="196"/>
      <c r="D31" s="196"/>
      <c r="E31" s="196"/>
      <c r="F31" s="196"/>
      <c r="G31" s="196"/>
      <c r="H31" s="196"/>
      <c r="I31" s="1">
        <v>24</v>
      </c>
      <c r="J31" s="61">
        <f>SUM(J28:J30)</f>
        <v>10510955</v>
      </c>
      <c r="K31" s="50">
        <f>SUM(K28:K30)</f>
        <v>5079593</v>
      </c>
    </row>
    <row r="32" spans="1:11" ht="12.75">
      <c r="A32" s="195" t="s">
        <v>32</v>
      </c>
      <c r="B32" s="196"/>
      <c r="C32" s="196"/>
      <c r="D32" s="196"/>
      <c r="E32" s="196"/>
      <c r="F32" s="196"/>
      <c r="G32" s="196"/>
      <c r="H32" s="196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5" t="s">
        <v>33</v>
      </c>
      <c r="B33" s="196"/>
      <c r="C33" s="196"/>
      <c r="D33" s="196"/>
      <c r="E33" s="196"/>
      <c r="F33" s="196"/>
      <c r="G33" s="196"/>
      <c r="H33" s="196"/>
      <c r="I33" s="1">
        <v>26</v>
      </c>
      <c r="J33" s="61">
        <f>IF(J31&gt;J27,J31-J27,0)</f>
        <v>6393931</v>
      </c>
      <c r="K33" s="50">
        <f>IF(K31&gt;K27,K31-K27,0)</f>
        <v>157828</v>
      </c>
    </row>
    <row r="34" spans="1:11" ht="12.75">
      <c r="A34" s="212" t="s">
        <v>134</v>
      </c>
      <c r="B34" s="223"/>
      <c r="C34" s="223"/>
      <c r="D34" s="223"/>
      <c r="E34" s="223"/>
      <c r="F34" s="223"/>
      <c r="G34" s="223"/>
      <c r="H34" s="223"/>
      <c r="I34" s="257"/>
      <c r="J34" s="257"/>
      <c r="K34" s="258"/>
    </row>
    <row r="35" spans="1:11" ht="12.75">
      <c r="A35" s="206" t="s">
        <v>143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23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11325323</v>
      </c>
      <c r="K36" s="7">
        <v>12200000</v>
      </c>
    </row>
    <row r="37" spans="1:11" ht="12.75">
      <c r="A37" s="206" t="s">
        <v>24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40000</v>
      </c>
      <c r="K37" s="7"/>
    </row>
    <row r="38" spans="1:11" ht="12.75">
      <c r="A38" s="195" t="s">
        <v>59</v>
      </c>
      <c r="B38" s="196"/>
      <c r="C38" s="196"/>
      <c r="D38" s="196"/>
      <c r="E38" s="196"/>
      <c r="F38" s="196"/>
      <c r="G38" s="196"/>
      <c r="H38" s="196"/>
      <c r="I38" s="1">
        <v>30</v>
      </c>
      <c r="J38" s="61">
        <f>SUM(J35:J37)</f>
        <v>11365323</v>
      </c>
      <c r="K38" s="50">
        <f>SUM(K35:K37)</f>
        <v>12200000</v>
      </c>
    </row>
    <row r="39" spans="1:11" ht="12.75">
      <c r="A39" s="206" t="s">
        <v>25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11436211</v>
      </c>
      <c r="K39" s="7">
        <v>25276184</v>
      </c>
    </row>
    <row r="40" spans="1:11" ht="12.75">
      <c r="A40" s="206" t="s">
        <v>26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0</v>
      </c>
      <c r="K40" s="7">
        <v>0</v>
      </c>
    </row>
    <row r="41" spans="1:11" ht="12.75">
      <c r="A41" s="206" t="s">
        <v>27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>
        <v>782204</v>
      </c>
      <c r="K41" s="7">
        <v>718606</v>
      </c>
    </row>
    <row r="42" spans="1:11" ht="12.75">
      <c r="A42" s="206" t="s">
        <v>28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>
        <v>0</v>
      </c>
      <c r="K42" s="7">
        <v>0</v>
      </c>
    </row>
    <row r="43" spans="1:11" ht="12.75">
      <c r="A43" s="206" t="s">
        <v>29</v>
      </c>
      <c r="B43" s="207"/>
      <c r="C43" s="207"/>
      <c r="D43" s="207"/>
      <c r="E43" s="207"/>
      <c r="F43" s="207"/>
      <c r="G43" s="207"/>
      <c r="H43" s="207"/>
      <c r="I43" s="1">
        <v>35</v>
      </c>
      <c r="J43" s="125">
        <v>11535290</v>
      </c>
      <c r="K43" s="7">
        <v>0</v>
      </c>
    </row>
    <row r="44" spans="1:11" ht="12.75">
      <c r="A44" s="195" t="s">
        <v>60</v>
      </c>
      <c r="B44" s="196"/>
      <c r="C44" s="196"/>
      <c r="D44" s="196"/>
      <c r="E44" s="196"/>
      <c r="F44" s="196"/>
      <c r="G44" s="196"/>
      <c r="H44" s="196"/>
      <c r="I44" s="1">
        <v>36</v>
      </c>
      <c r="J44" s="61">
        <f>SUM(J39:J43)</f>
        <v>23753705</v>
      </c>
      <c r="K44" s="50">
        <f>SUM(K39:K43)</f>
        <v>25994790</v>
      </c>
    </row>
    <row r="45" spans="1:11" ht="12.75">
      <c r="A45" s="195" t="s">
        <v>11</v>
      </c>
      <c r="B45" s="196"/>
      <c r="C45" s="196"/>
      <c r="D45" s="196"/>
      <c r="E45" s="196"/>
      <c r="F45" s="196"/>
      <c r="G45" s="196"/>
      <c r="H45" s="196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195" t="s">
        <v>12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1">
        <f>IF(J44&gt;J38,J44-J38,0)</f>
        <v>12388382</v>
      </c>
      <c r="K46" s="50">
        <f>IF(K44&gt;K38,K44-K38,0)</f>
        <v>13794790</v>
      </c>
    </row>
    <row r="47" spans="1:11" ht="12.75">
      <c r="A47" s="206" t="s">
        <v>61</v>
      </c>
      <c r="B47" s="207"/>
      <c r="C47" s="207"/>
      <c r="D47" s="207"/>
      <c r="E47" s="207"/>
      <c r="F47" s="207"/>
      <c r="G47" s="207"/>
      <c r="H47" s="207"/>
      <c r="I47" s="1">
        <v>39</v>
      </c>
      <c r="J47" s="61">
        <f>IF(J19-J20+J32-J33+J45-J46&gt;0,J19-J20+J32-J33+J45-J46,0)</f>
        <v>83121667</v>
      </c>
      <c r="K47" s="50">
        <f>IF(K19-K20+K32-K33+K45-K46&gt;0,K19-K20+K32-K33+K45-K46,0)</f>
        <v>204715</v>
      </c>
    </row>
    <row r="48" spans="1:11" ht="12.75">
      <c r="A48" s="206" t="s">
        <v>62</v>
      </c>
      <c r="B48" s="207"/>
      <c r="C48" s="207"/>
      <c r="D48" s="207"/>
      <c r="E48" s="207"/>
      <c r="F48" s="207"/>
      <c r="G48" s="207"/>
      <c r="H48" s="207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6" t="s">
        <v>135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1010026</v>
      </c>
      <c r="K49" s="7">
        <v>505811</v>
      </c>
    </row>
    <row r="50" spans="1:11" ht="12.75">
      <c r="A50" s="206" t="s">
        <v>144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83121667</v>
      </c>
      <c r="K50" s="7">
        <v>204715</v>
      </c>
    </row>
    <row r="51" spans="1:11" ht="12.75">
      <c r="A51" s="206" t="s">
        <v>145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0</v>
      </c>
      <c r="K51" s="7">
        <v>0</v>
      </c>
    </row>
    <row r="52" spans="1:12" ht="12.75">
      <c r="A52" s="228" t="s">
        <v>146</v>
      </c>
      <c r="B52" s="229"/>
      <c r="C52" s="229"/>
      <c r="D52" s="229"/>
      <c r="E52" s="229"/>
      <c r="F52" s="229"/>
      <c r="G52" s="229"/>
      <c r="H52" s="229"/>
      <c r="I52" s="4">
        <v>44</v>
      </c>
      <c r="J52" s="62">
        <f>J49+J50-J51</f>
        <v>84131693</v>
      </c>
      <c r="K52" s="58">
        <f>K49+K50-K51</f>
        <v>710526</v>
      </c>
      <c r="L52" s="12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6384" width="9.140625" style="69" customWidth="1"/>
  </cols>
  <sheetData>
    <row r="1" spans="1:12" ht="12.75">
      <c r="A1" s="265" t="s">
        <v>246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68"/>
    </row>
    <row r="2" spans="1:12" ht="15.75">
      <c r="A2" s="39"/>
      <c r="B2" s="67"/>
      <c r="C2" s="275" t="s">
        <v>247</v>
      </c>
      <c r="D2" s="275"/>
      <c r="E2" s="70" t="s">
        <v>285</v>
      </c>
      <c r="F2" s="40" t="s">
        <v>216</v>
      </c>
      <c r="G2" s="276" t="s">
        <v>303</v>
      </c>
      <c r="H2" s="277"/>
      <c r="I2" s="67"/>
      <c r="J2" s="67"/>
      <c r="K2" s="67"/>
      <c r="L2" s="71"/>
    </row>
    <row r="3" spans="1:11" ht="23.25">
      <c r="A3" s="278" t="s">
        <v>50</v>
      </c>
      <c r="B3" s="278"/>
      <c r="C3" s="278"/>
      <c r="D3" s="278"/>
      <c r="E3" s="278"/>
      <c r="F3" s="278"/>
      <c r="G3" s="278"/>
      <c r="H3" s="278"/>
      <c r="I3" s="74" t="s">
        <v>270</v>
      </c>
      <c r="J3" s="75" t="s">
        <v>124</v>
      </c>
      <c r="K3" s="75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7">
        <v>2</v>
      </c>
      <c r="J4" s="76" t="s">
        <v>248</v>
      </c>
      <c r="K4" s="76" t="s">
        <v>249</v>
      </c>
    </row>
    <row r="5" spans="1:11" ht="12.75">
      <c r="A5" s="267" t="s">
        <v>250</v>
      </c>
      <c r="B5" s="268"/>
      <c r="C5" s="268"/>
      <c r="D5" s="268"/>
      <c r="E5" s="268"/>
      <c r="F5" s="268"/>
      <c r="G5" s="268"/>
      <c r="H5" s="268"/>
      <c r="I5" s="41">
        <v>1</v>
      </c>
      <c r="J5" s="42">
        <v>598047500</v>
      </c>
      <c r="K5" s="42">
        <v>598047500</v>
      </c>
    </row>
    <row r="6" spans="1:11" ht="12.75">
      <c r="A6" s="267" t="s">
        <v>251</v>
      </c>
      <c r="B6" s="268"/>
      <c r="C6" s="268"/>
      <c r="D6" s="268"/>
      <c r="E6" s="268"/>
      <c r="F6" s="268"/>
      <c r="G6" s="268"/>
      <c r="H6" s="268"/>
      <c r="I6" s="41">
        <v>2</v>
      </c>
      <c r="J6" s="43">
        <v>66</v>
      </c>
      <c r="K6" s="43">
        <v>66</v>
      </c>
    </row>
    <row r="7" spans="1:11" ht="12.75">
      <c r="A7" s="267" t="s">
        <v>252</v>
      </c>
      <c r="B7" s="268"/>
      <c r="C7" s="268"/>
      <c r="D7" s="268"/>
      <c r="E7" s="268"/>
      <c r="F7" s="268"/>
      <c r="G7" s="268"/>
      <c r="H7" s="268"/>
      <c r="I7" s="41">
        <v>3</v>
      </c>
      <c r="J7" s="43">
        <v>0</v>
      </c>
      <c r="K7" s="43">
        <v>0</v>
      </c>
    </row>
    <row r="8" spans="1:11" ht="12.75">
      <c r="A8" s="267" t="s">
        <v>253</v>
      </c>
      <c r="B8" s="268"/>
      <c r="C8" s="268"/>
      <c r="D8" s="268"/>
      <c r="E8" s="268"/>
      <c r="F8" s="268"/>
      <c r="G8" s="268"/>
      <c r="H8" s="268"/>
      <c r="I8" s="41">
        <v>4</v>
      </c>
      <c r="J8" s="43">
        <v>-276933639</v>
      </c>
      <c r="K8" s="43">
        <v>-171993087</v>
      </c>
    </row>
    <row r="9" spans="1:11" ht="12.75">
      <c r="A9" s="267" t="s">
        <v>254</v>
      </c>
      <c r="B9" s="268"/>
      <c r="C9" s="268"/>
      <c r="D9" s="268"/>
      <c r="E9" s="268"/>
      <c r="F9" s="268"/>
      <c r="G9" s="268"/>
      <c r="H9" s="268"/>
      <c r="I9" s="41">
        <v>5</v>
      </c>
      <c r="J9" s="43">
        <v>134149944</v>
      </c>
      <c r="K9" s="43">
        <v>1932402</v>
      </c>
    </row>
    <row r="10" spans="1:11" ht="12.75">
      <c r="A10" s="267" t="s">
        <v>255</v>
      </c>
      <c r="B10" s="268"/>
      <c r="C10" s="268"/>
      <c r="D10" s="268"/>
      <c r="E10" s="268"/>
      <c r="F10" s="268"/>
      <c r="G10" s="268"/>
      <c r="H10" s="268"/>
      <c r="I10" s="41">
        <v>6</v>
      </c>
      <c r="J10" s="43">
        <v>29083500</v>
      </c>
      <c r="K10" s="43">
        <v>19718621</v>
      </c>
    </row>
    <row r="11" spans="1:11" ht="12.75">
      <c r="A11" s="267" t="s">
        <v>256</v>
      </c>
      <c r="B11" s="268"/>
      <c r="C11" s="268"/>
      <c r="D11" s="268"/>
      <c r="E11" s="268"/>
      <c r="F11" s="268"/>
      <c r="G11" s="268"/>
      <c r="H11" s="268"/>
      <c r="I11" s="41">
        <v>7</v>
      </c>
      <c r="J11" s="43">
        <v>0</v>
      </c>
      <c r="K11" s="43">
        <v>0</v>
      </c>
    </row>
    <row r="12" spans="1:11" ht="12.75">
      <c r="A12" s="267" t="s">
        <v>257</v>
      </c>
      <c r="B12" s="268"/>
      <c r="C12" s="268"/>
      <c r="D12" s="268"/>
      <c r="E12" s="268"/>
      <c r="F12" s="268"/>
      <c r="G12" s="268"/>
      <c r="H12" s="268"/>
      <c r="I12" s="41">
        <v>8</v>
      </c>
      <c r="J12" s="43">
        <v>-7432355</v>
      </c>
      <c r="K12" s="43">
        <v>-7589305</v>
      </c>
    </row>
    <row r="13" spans="1:11" ht="12.75">
      <c r="A13" s="267" t="s">
        <v>258</v>
      </c>
      <c r="B13" s="268"/>
      <c r="C13" s="268"/>
      <c r="D13" s="268"/>
      <c r="E13" s="268"/>
      <c r="F13" s="268"/>
      <c r="G13" s="268"/>
      <c r="H13" s="268"/>
      <c r="I13" s="41">
        <v>9</v>
      </c>
      <c r="J13" s="43">
        <v>0</v>
      </c>
      <c r="K13" s="43">
        <v>758931</v>
      </c>
    </row>
    <row r="14" spans="1:11" ht="12.75">
      <c r="A14" s="269" t="s">
        <v>259</v>
      </c>
      <c r="B14" s="270"/>
      <c r="C14" s="270"/>
      <c r="D14" s="270"/>
      <c r="E14" s="270"/>
      <c r="F14" s="270"/>
      <c r="G14" s="270"/>
      <c r="H14" s="270"/>
      <c r="I14" s="41">
        <v>10</v>
      </c>
      <c r="J14" s="72">
        <f>SUM(J5:J13)</f>
        <v>476915016</v>
      </c>
      <c r="K14" s="72">
        <f>SUM(K5:K13)</f>
        <v>440875128</v>
      </c>
    </row>
    <row r="15" spans="1:11" ht="12.75">
      <c r="A15" s="267" t="s">
        <v>260</v>
      </c>
      <c r="B15" s="268"/>
      <c r="C15" s="268"/>
      <c r="D15" s="268"/>
      <c r="E15" s="268"/>
      <c r="F15" s="268"/>
      <c r="G15" s="268"/>
      <c r="H15" s="268"/>
      <c r="I15" s="41">
        <v>11</v>
      </c>
      <c r="J15" s="43"/>
      <c r="K15" s="43"/>
    </row>
    <row r="16" spans="1:11" ht="12.75">
      <c r="A16" s="267" t="s">
        <v>261</v>
      </c>
      <c r="B16" s="268"/>
      <c r="C16" s="268"/>
      <c r="D16" s="268"/>
      <c r="E16" s="268"/>
      <c r="F16" s="268"/>
      <c r="G16" s="268"/>
      <c r="H16" s="268"/>
      <c r="I16" s="41">
        <v>12</v>
      </c>
      <c r="J16" s="43"/>
      <c r="K16" s="43"/>
    </row>
    <row r="17" spans="1:11" ht="12.75">
      <c r="A17" s="267" t="s">
        <v>262</v>
      </c>
      <c r="B17" s="268"/>
      <c r="C17" s="268"/>
      <c r="D17" s="268"/>
      <c r="E17" s="268"/>
      <c r="F17" s="268"/>
      <c r="G17" s="268"/>
      <c r="H17" s="268"/>
      <c r="I17" s="41">
        <v>13</v>
      </c>
      <c r="J17" s="43"/>
      <c r="K17" s="43"/>
    </row>
    <row r="18" spans="1:11" ht="12.75">
      <c r="A18" s="267" t="s">
        <v>263</v>
      </c>
      <c r="B18" s="268"/>
      <c r="C18" s="268"/>
      <c r="D18" s="268"/>
      <c r="E18" s="268"/>
      <c r="F18" s="268"/>
      <c r="G18" s="268"/>
      <c r="H18" s="268"/>
      <c r="I18" s="41">
        <v>14</v>
      </c>
      <c r="J18" s="43"/>
      <c r="K18" s="43"/>
    </row>
    <row r="19" spans="1:11" ht="12.75">
      <c r="A19" s="267" t="s">
        <v>264</v>
      </c>
      <c r="B19" s="268"/>
      <c r="C19" s="268"/>
      <c r="D19" s="268"/>
      <c r="E19" s="268"/>
      <c r="F19" s="268"/>
      <c r="G19" s="268"/>
      <c r="H19" s="268"/>
      <c r="I19" s="41">
        <v>15</v>
      </c>
      <c r="J19" s="43"/>
      <c r="K19" s="43"/>
    </row>
    <row r="20" spans="1:11" ht="12.75">
      <c r="A20" s="267" t="s">
        <v>265</v>
      </c>
      <c r="B20" s="268"/>
      <c r="C20" s="268"/>
      <c r="D20" s="268"/>
      <c r="E20" s="268"/>
      <c r="F20" s="268"/>
      <c r="G20" s="268"/>
      <c r="H20" s="268"/>
      <c r="I20" s="41">
        <v>16</v>
      </c>
      <c r="J20" s="43"/>
      <c r="K20" s="43"/>
    </row>
    <row r="21" spans="1:11" ht="12.75">
      <c r="A21" s="269" t="s">
        <v>266</v>
      </c>
      <c r="B21" s="270"/>
      <c r="C21" s="270"/>
      <c r="D21" s="270"/>
      <c r="E21" s="270"/>
      <c r="F21" s="270"/>
      <c r="G21" s="270"/>
      <c r="H21" s="270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267</v>
      </c>
      <c r="B23" s="260"/>
      <c r="C23" s="260"/>
      <c r="D23" s="260"/>
      <c r="E23" s="260"/>
      <c r="F23" s="260"/>
      <c r="G23" s="260"/>
      <c r="H23" s="260"/>
      <c r="I23" s="44">
        <v>18</v>
      </c>
      <c r="J23" s="42"/>
      <c r="K23" s="42"/>
    </row>
    <row r="24" spans="1:11" ht="17.25" customHeight="1">
      <c r="A24" s="261" t="s">
        <v>268</v>
      </c>
      <c r="B24" s="262"/>
      <c r="C24" s="262"/>
      <c r="D24" s="262"/>
      <c r="E24" s="262"/>
      <c r="F24" s="262"/>
      <c r="G24" s="262"/>
      <c r="H24" s="262"/>
      <c r="I24" s="45">
        <v>19</v>
      </c>
      <c r="J24" s="73"/>
      <c r="K24" s="73"/>
    </row>
    <row r="25" spans="1:11" ht="30" customHeight="1">
      <c r="A25" s="263" t="s">
        <v>269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2012-10-30T07:22:07Z</cp:lastPrinted>
  <dcterms:created xsi:type="dcterms:W3CDTF">2008-10-17T11:51:54Z</dcterms:created>
  <dcterms:modified xsi:type="dcterms:W3CDTF">2012-10-30T09:02:30Z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