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<sst xmlns="http://schemas.openxmlformats.org/spreadsheetml/2006/main" count="340" uniqueCount="307">
  <si>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</si>
  <si>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</si>
  <si>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</si>
  <si>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</si>
  <si>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</si>
  <si>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</si>
  <si>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</si>
  <si>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</si>
  <si>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</si>
  <si>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</si>
  <si>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</si>
  <si>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</si>
  <si>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</si>
  <si>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</si>
  <si>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</si>
  <si>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</si>
  <si>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</si>
  <si>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</si>
  <si>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</si>
  <si>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</si>
  <si>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</si>
  <si>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</si>
  <si>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</si>
  <si>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</si>
  <si>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</si>
  <si>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</si>
  <si>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</si>
  <si>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</si>
  <si>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</si>
  <si>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</si>
  <si>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</si>
  <si>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</si>
  <si>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</si>
  <si>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</si>
  <si>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</si>
  <si>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</si>
  <si>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</si>
  <si>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</si>
  <si>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</si>
  <si>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</si>
  <si>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</si>
  <si>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</si>
  <si>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</si>
  <si>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</si>
  <si>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</si>
  <si>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</si>
  <si>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</si>
  <si>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</si>
  <si>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</si>
  <si>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</si>
  <si>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</si>
  <si>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</si>
  <si>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</si>
  <si>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</si>
  <si>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</si>
  <si>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</si>
  <si>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</si>
  <si>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</si>
  <si>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</si>
  <si>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</si>
  <si>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</si>
  <si>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</si>
  <si>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</si>
  <si>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</si>
  <si>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</si>
  <si>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</si>
  <si>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</si>
  <si>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</si>
  <si>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</si>
  <si>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</si>
  <si>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</si>
  <si>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</si>
  <si>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</si>
  <si>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</si>
  <si>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</si>
  <si>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</si>
  <si>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</si>
  <si>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</si>
  <si>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</si>
  <si>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</si>
  <si>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</si>
  <si>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</si>
  <si>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</si>
  <si>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</si>
  <si>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</si>
  <si>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</si>
  <si>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</si>
  <si>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</si>
  <si>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</si>
  <si>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</si>
  <si>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</si>
  <si>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</si>
  <si>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</si>
  <si>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</si>
  <si>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</si>
  <si>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</si>
  <si>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</si>
  <si>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</si>
  <si>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</si>
  <si>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</si>
  <si>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</si>
  <si>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</si>
  <si>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</si>
  <si>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</si>
  <si>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</si>
  <si>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</si>
  <si>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</si>
  <si>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</si>
  <si>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</si>
  <si>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</si>
  <si>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</si>
  <si>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</si>
  <si>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</si>
  <si>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</si>
  <si>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</si>
  <si>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</si>
  <si>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</si>
  <si>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</si>
  <si>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</si>
  <si>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</si>
  <si>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</si>
  <si>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</si>
  <si>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</si>
  <si>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</si>
  <si>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</si>
  <si>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</si>
  <si>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</si>
  <si>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</si>
  <si>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</si>
  <si>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</si>
  <si>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</si>
  <si>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</si>
  <si>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</si>
  <si>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</si>
  <si>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</si>
  <si>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</si>
  <si>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</si>
  <si>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</si>
  <si>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</si>
  <si>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</si>
  <si>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</si>
  <si>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</si>
  <si>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</si>
  <si>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</si>
  <si>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</si>
  <si>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</si>
  <si>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</si>
  <si>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</si>
  <si>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</si>
  <si>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</si>
  <si>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</si>
  <si>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</si>
  <si>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</si>
  <si>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</si>
  <si>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</si>
  <si>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</si>
  <si>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</si>
  <si>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</si>
  <si>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</si>
  <si>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</si>
  <si>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</si>
  <si>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</si>
  <si>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</si>
  <si>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</si>
  <si>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</si>
  <si>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</si>
  <si>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</si>
  <si>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</si>
  <si>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</si>
  <si>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</si>
  <si>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</si>
  <si>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</si>
  <si>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</si>
  <si>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</si>
  <si>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</si>
  <si>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</si>
  <si>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</si>
  <si>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</si>
  <si>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</si>
  <si>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</si>
  <si>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</si>
  <si>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</si>
  <si>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</si>
  <si>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</si>
  <si>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</si>
  <si>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</si>
  <si>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</si>
  <si>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</si>
  <si>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</si>
  <si>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</si>
  <si>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</si>
  <si>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</si>
  <si>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</si>
  <si>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</si>
  <si>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</si>
  <si>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</si>
  <si>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</si>
  <si>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</si>
  <si>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</si>
  <si>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</si>
  <si>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</si>
  <si>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</si>
  <si>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</si>
  <si>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</si>
  <si>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</si>
  <si>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</si>
  <si>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</si>
  <si>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</si>
  <si>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</si>
  <si>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</si>
  <si>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</si>
  <si>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</si>
  <si>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</si>
  <si>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</si>
  <si>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</si>
  <si>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</si>
  <si>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</si>
  <si>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</si>
  <si>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</si>
  <si>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</si>
  <si>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</si>
  <si>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</si>
  <si>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</si>
  <si>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</si>
  <si>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</si>
  <si>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</si>
  <si>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</si>
  <si>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</si>
  <si>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</si>
  <si>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</si>
  <si>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</si>
  <si>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</si>
  <si>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</si>
  <si>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</si>
  <si>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</si>
  <si>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</si>
  <si>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</si>
  <si>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</si>
  <si>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</si>
  <si>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</si>
  <si>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</si>
  <si>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</si>
  <si>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</si>
  <si>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</si>
  <si>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</si>
  <si>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</si>
  <si>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</si>
  <si>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</si>
  <si>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</si>
  <si>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</si>
  <si>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</si>
  <si>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</si>
  <si>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</si>
  <si>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</si>
  <si>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</si>
  <si>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</si>
  <si>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</si>
  <si>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</si>
  <si>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</si>
  <si>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</si>
  <si>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</si>
  <si>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</si>
  <si>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</si>
  <si>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</si>
  <si>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</si>
  <si>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</si>
  <si>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</si>
  <si>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</si>
  <si>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</si>
  <si>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</si>
  <si>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</si>
  <si>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</si>
  <si>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</si>
  <si>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</si>
  <si>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</si>
  <si>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</si>
  <si>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</si>
  <si>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</si>
  <si>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</si>
  <si>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</si>
  <si>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</si>
  <si>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</si>
  <si>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</si>
  <si>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</si>
  <si>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</si>
  <si>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1.1.2011.</t>
  </si>
  <si>
    <t>31.12.2011.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</si>
  <si>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</si>
  <si>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</si>
  <si>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</si>
  <si>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</si>
  <si>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</si>
  <si>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</si>
  <si>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</si>
  <si>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</si>
  <si>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</si>
  <si>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</si>
  <si>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5224</t>
  </si>
  <si>
    <t>Ne</t>
  </si>
  <si>
    <t>Janja Reljac</t>
  </si>
  <si>
    <t>051/496-533</t>
  </si>
  <si>
    <t>051/496-008</t>
  </si>
  <si>
    <t>fin@lukarijeka.hr</t>
  </si>
  <si>
    <t>Denis Vukorepa</t>
  </si>
  <si>
    <t>u razdoblju 1.1.2011. do 31.12.2011.</t>
  </si>
  <si>
    <t>Obveznik: LUKA RIJEKA d.d.</t>
  </si>
  <si>
    <t>stanje na dan 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</si>
</sst>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214</v>
      </c>
      <c r="B1" s="172"/>
      <c r="C1" s="172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8" t="s">
        <v>215</v>
      </c>
      <c r="B2" s="129"/>
      <c r="C2" s="129"/>
      <c r="D2" s="130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31" t="s">
        <v>281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4" t="s">
        <v>217</v>
      </c>
      <c r="B6" s="135"/>
      <c r="C6" s="126" t="s">
        <v>287</v>
      </c>
      <c r="D6" s="127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6" t="s">
        <v>218</v>
      </c>
      <c r="B8" s="137"/>
      <c r="C8" s="126" t="s">
        <v>288</v>
      </c>
      <c r="D8" s="127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3" t="s">
        <v>219</v>
      </c>
      <c r="B10" s="124"/>
      <c r="C10" s="126" t="s">
        <v>289</v>
      </c>
      <c r="D10" s="127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5"/>
      <c r="B11" s="12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4" t="s">
        <v>220</v>
      </c>
      <c r="B12" s="135"/>
      <c r="C12" s="138" t="s">
        <v>290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4" t="s">
        <v>221</v>
      </c>
      <c r="B14" s="135"/>
      <c r="C14" s="141">
        <v>51000</v>
      </c>
      <c r="D14" s="142"/>
      <c r="E14" s="16"/>
      <c r="F14" s="138" t="s">
        <v>291</v>
      </c>
      <c r="G14" s="139"/>
      <c r="H14" s="139"/>
      <c r="I14" s="140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4" t="s">
        <v>222</v>
      </c>
      <c r="B16" s="135"/>
      <c r="C16" s="138" t="s">
        <v>292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4" t="s">
        <v>223</v>
      </c>
      <c r="B18" s="135"/>
      <c r="C18" s="143" t="s">
        <v>293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4" t="s">
        <v>224</v>
      </c>
      <c r="B20" s="135"/>
      <c r="C20" s="143" t="s">
        <v>294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4" t="s">
        <v>225</v>
      </c>
      <c r="B22" s="135"/>
      <c r="C22" s="114">
        <v>373</v>
      </c>
      <c r="D22" s="138" t="s">
        <v>295</v>
      </c>
      <c r="E22" s="146"/>
      <c r="F22" s="147"/>
      <c r="G22" s="134"/>
      <c r="H22" s="148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4" t="s">
        <v>226</v>
      </c>
      <c r="B24" s="135"/>
      <c r="C24" s="114">
        <v>8</v>
      </c>
      <c r="D24" s="138" t="s">
        <v>296</v>
      </c>
      <c r="E24" s="146"/>
      <c r="F24" s="146"/>
      <c r="G24" s="147"/>
      <c r="H24" s="48" t="s">
        <v>227</v>
      </c>
      <c r="I24" s="115">
        <v>830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4" t="s">
        <v>228</v>
      </c>
      <c r="B26" s="135"/>
      <c r="C26" s="116" t="s">
        <v>298</v>
      </c>
      <c r="D26" s="25"/>
      <c r="E26" s="33"/>
      <c r="F26" s="24"/>
      <c r="G26" s="149" t="s">
        <v>229</v>
      </c>
      <c r="H26" s="135"/>
      <c r="I26" s="117" t="s">
        <v>297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10"/>
      <c r="K30" s="10"/>
      <c r="L30" s="10"/>
    </row>
    <row r="31" spans="1:12" ht="12.75">
      <c r="A31" s="87"/>
      <c r="B31" s="22"/>
      <c r="C31" s="21"/>
      <c r="D31" s="160"/>
      <c r="E31" s="160"/>
      <c r="F31" s="160"/>
      <c r="G31" s="161"/>
      <c r="H31" s="16"/>
      <c r="I31" s="94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10"/>
      <c r="K36" s="10"/>
      <c r="L36" s="10"/>
    </row>
    <row r="37" spans="1:12" ht="12.75">
      <c r="A37" s="96"/>
      <c r="B37" s="30"/>
      <c r="C37" s="162"/>
      <c r="D37" s="163"/>
      <c r="E37" s="16"/>
      <c r="F37" s="162"/>
      <c r="G37" s="163"/>
      <c r="H37" s="16"/>
      <c r="I37" s="88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3" t="s">
        <v>233</v>
      </c>
      <c r="B44" s="167"/>
      <c r="C44" s="126"/>
      <c r="D44" s="127"/>
      <c r="E44" s="26"/>
      <c r="F44" s="138"/>
      <c r="G44" s="158"/>
      <c r="H44" s="158"/>
      <c r="I44" s="159"/>
      <c r="J44" s="10"/>
      <c r="K44" s="10"/>
      <c r="L44" s="10"/>
    </row>
    <row r="45" spans="1:12" ht="12.75">
      <c r="A45" s="96"/>
      <c r="B45" s="30"/>
      <c r="C45" s="162"/>
      <c r="D45" s="163"/>
      <c r="E45" s="16"/>
      <c r="F45" s="162"/>
      <c r="G45" s="164"/>
      <c r="H45" s="35"/>
      <c r="I45" s="100"/>
      <c r="J45" s="10"/>
      <c r="K45" s="10"/>
      <c r="L45" s="10"/>
    </row>
    <row r="46" spans="1:12" ht="12.75">
      <c r="A46" s="123" t="s">
        <v>234</v>
      </c>
      <c r="B46" s="167"/>
      <c r="C46" s="138" t="s">
        <v>299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3" t="s">
        <v>236</v>
      </c>
      <c r="B48" s="167"/>
      <c r="C48" s="168" t="s">
        <v>300</v>
      </c>
      <c r="D48" s="169"/>
      <c r="E48" s="170"/>
      <c r="F48" s="16"/>
      <c r="G48" s="48" t="s">
        <v>237</v>
      </c>
      <c r="H48" s="168" t="s">
        <v>301</v>
      </c>
      <c r="I48" s="170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3" t="s">
        <v>223</v>
      </c>
      <c r="B50" s="167"/>
      <c r="C50" s="179" t="s">
        <v>302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4" t="s">
        <v>238</v>
      </c>
      <c r="B52" s="135"/>
      <c r="C52" s="168" t="s">
        <v>303</v>
      </c>
      <c r="D52" s="169"/>
      <c r="E52" s="169"/>
      <c r="F52" s="169"/>
      <c r="G52" s="169"/>
      <c r="H52" s="169"/>
      <c r="I52" s="140"/>
      <c r="J52" s="10"/>
      <c r="K52" s="10"/>
      <c r="L52" s="10"/>
    </row>
    <row r="53" spans="1:12" ht="12.75">
      <c r="A53" s="101"/>
      <c r="B53" s="20"/>
      <c r="C53" s="173" t="s">
        <v>239</v>
      </c>
      <c r="D53" s="173"/>
      <c r="E53" s="173"/>
      <c r="F53" s="173"/>
      <c r="G53" s="173"/>
      <c r="H53" s="173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0" t="s">
        <v>240</v>
      </c>
      <c r="C55" s="181"/>
      <c r="D55" s="181"/>
      <c r="E55" s="181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2" t="s">
        <v>271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101"/>
      <c r="B57" s="182" t="s">
        <v>272</v>
      </c>
      <c r="C57" s="183"/>
      <c r="D57" s="183"/>
      <c r="E57" s="183"/>
      <c r="F57" s="183"/>
      <c r="G57" s="183"/>
      <c r="H57" s="183"/>
      <c r="I57" s="103"/>
      <c r="J57" s="10"/>
      <c r="K57" s="10"/>
      <c r="L57" s="10"/>
    </row>
    <row r="58" spans="1:12" ht="12.75">
      <c r="A58" s="101"/>
      <c r="B58" s="182" t="s">
        <v>273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101"/>
      <c r="B59" s="182" t="s">
        <v>274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4" t="s">
        <v>243</v>
      </c>
      <c r="H62" s="175"/>
      <c r="I62" s="176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7"/>
      <c r="H63" s="178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0">
      <selection activeCell="P16" sqref="P16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290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5" t="s">
        <v>244</v>
      </c>
      <c r="J4" s="56" t="s">
        <v>283</v>
      </c>
      <c r="K4" s="57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6"/>
      <c r="K7" s="6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414061111</v>
      </c>
      <c r="K8" s="50">
        <f>K9+K16+K26+K35+K39</f>
        <v>474551267</v>
      </c>
    </row>
    <row r="9" spans="1:11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v>692631</v>
      </c>
      <c r="K9" s="50">
        <f>SUM(K10:K15)</f>
        <v>1432431</v>
      </c>
    </row>
    <row r="10" spans="1:11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</row>
    <row r="11" spans="1:11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175974</v>
      </c>
      <c r="K11" s="7">
        <v>1117431</v>
      </c>
    </row>
    <row r="12" spans="1:11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</row>
    <row r="13" spans="1:11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</row>
    <row r="14" spans="1:11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516657</v>
      </c>
      <c r="K14" s="7">
        <v>315000</v>
      </c>
    </row>
    <row r="15" spans="1:11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</row>
    <row r="16" spans="1:11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373655791</v>
      </c>
      <c r="K16" s="50">
        <f>SUM(K17:K25)</f>
        <v>376358417</v>
      </c>
    </row>
    <row r="17" spans="1:11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224547306</v>
      </c>
      <c r="K17" s="7">
        <v>224547306</v>
      </c>
    </row>
    <row r="18" spans="1:11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113812506</v>
      </c>
      <c r="K18" s="7">
        <v>111563515</v>
      </c>
    </row>
    <row r="19" spans="1:11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1701678</v>
      </c>
      <c r="K19" s="7">
        <v>1828478</v>
      </c>
    </row>
    <row r="20" spans="1:11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23596638</v>
      </c>
      <c r="K20" s="7">
        <v>28866185</v>
      </c>
    </row>
    <row r="21" spans="1:11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</row>
    <row r="22" spans="1:11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38225</v>
      </c>
      <c r="K22" s="7">
        <v>0</v>
      </c>
    </row>
    <row r="23" spans="1:11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817</v>
      </c>
      <c r="K23" s="7">
        <v>347937</v>
      </c>
    </row>
    <row r="24" spans="1:11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325736</v>
      </c>
      <c r="K24" s="7">
        <v>325736</v>
      </c>
    </row>
    <row r="25" spans="1:11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9632885</v>
      </c>
      <c r="K25" s="7">
        <v>8879260</v>
      </c>
    </row>
    <row r="26" spans="1:11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24390309</v>
      </c>
      <c r="K26" s="50">
        <f>SUM(K27:K34)</f>
        <v>82507370</v>
      </c>
    </row>
    <row r="27" spans="1:11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14973496</v>
      </c>
      <c r="K27" s="7">
        <v>62928302</v>
      </c>
    </row>
    <row r="28" spans="1:11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</row>
    <row r="29" spans="1:11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1842246</v>
      </c>
      <c r="K29" s="7">
        <v>1840400</v>
      </c>
    </row>
    <row r="30" spans="1:11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</row>
    <row r="31" spans="1:11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2971667</v>
      </c>
      <c r="K31" s="7">
        <v>2814717</v>
      </c>
    </row>
    <row r="32" spans="1:11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8529949</v>
      </c>
    </row>
    <row r="33" spans="1:11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4602900</v>
      </c>
      <c r="K33" s="7">
        <v>6394002</v>
      </c>
    </row>
    <row r="34" spans="1:11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</row>
    <row r="35" spans="1:11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14486709</v>
      </c>
      <c r="K35" s="50">
        <f>SUM(K36:K38)</f>
        <v>13417378</v>
      </c>
    </row>
    <row r="36" spans="1:11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</row>
    <row r="37" spans="1:11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14486709</v>
      </c>
      <c r="K37" s="7">
        <v>13417378</v>
      </c>
    </row>
    <row r="38" spans="1:11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</row>
    <row r="39" spans="1:11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835671</v>
      </c>
      <c r="K39" s="7">
        <v>835671</v>
      </c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64017863</v>
      </c>
      <c r="K40" s="50">
        <f>K41+K49+K56+K64</f>
        <v>126800281</v>
      </c>
    </row>
    <row r="41" spans="1:11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1954757</v>
      </c>
      <c r="K41" s="50">
        <f>SUM(K42:K48)</f>
        <v>2221787</v>
      </c>
    </row>
    <row r="42" spans="1:11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1954757</v>
      </c>
      <c r="K42" s="7">
        <v>2221787</v>
      </c>
    </row>
    <row r="43" spans="1:11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</row>
    <row r="44" spans="1:11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0</v>
      </c>
      <c r="K44" s="7">
        <v>0</v>
      </c>
    </row>
    <row r="45" spans="1:11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</row>
    <row r="46" spans="1:11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</row>
    <row r="47" spans="1:11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</row>
    <row r="48" spans="1:11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</row>
    <row r="49" spans="1:11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61053080</v>
      </c>
      <c r="K49" s="50">
        <f>SUM(K50:K55)</f>
        <v>56554545</v>
      </c>
    </row>
    <row r="50" spans="1:11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7899081</v>
      </c>
      <c r="K50" s="7">
        <v>1085325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29523726</v>
      </c>
      <c r="K51" s="7">
        <v>30936964</v>
      </c>
    </row>
    <row r="52" spans="1:11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</row>
    <row r="53" spans="1:11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400</v>
      </c>
      <c r="K53" s="7">
        <v>970</v>
      </c>
    </row>
    <row r="54" spans="1:11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21420947</v>
      </c>
      <c r="K54" s="7">
        <v>23470428</v>
      </c>
    </row>
    <row r="55" spans="1:11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2208926</v>
      </c>
      <c r="K55" s="7">
        <v>1060858</v>
      </c>
    </row>
    <row r="56" spans="1:11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0</v>
      </c>
      <c r="K56" s="50">
        <f>SUM(K57:K63)</f>
        <v>1400892</v>
      </c>
    </row>
    <row r="57" spans="1:11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>
        <v>0</v>
      </c>
    </row>
    <row r="58" spans="1:11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>
        <v>0</v>
      </c>
    </row>
    <row r="59" spans="1:11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>
        <v>0</v>
      </c>
    </row>
    <row r="60" spans="1:11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>
        <v>0</v>
      </c>
    </row>
    <row r="61" spans="1:11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0</v>
      </c>
      <c r="K61" s="7">
        <v>0</v>
      </c>
    </row>
    <row r="62" spans="1:11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0</v>
      </c>
      <c r="K62" s="7">
        <v>1400892</v>
      </c>
    </row>
    <row r="63" spans="1:11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>
        <v>0</v>
      </c>
    </row>
    <row r="64" spans="1:11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1010026</v>
      </c>
      <c r="K64" s="7">
        <v>66623057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39797339</v>
      </c>
      <c r="K65" s="7">
        <v>30942278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517876313</v>
      </c>
      <c r="K66" s="50">
        <f>K7+K8+K40+K65</f>
        <v>632293826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804016</v>
      </c>
      <c r="K67" s="8">
        <v>804016</v>
      </c>
    </row>
    <row r="68" spans="1:11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1">
        <f>J70+J71+J72+J78+J79+J82+J85</f>
        <v>345771344</v>
      </c>
      <c r="K69" s="51">
        <f>K70+K71+K72+K78+K79+K82+K85</f>
        <v>463792879</v>
      </c>
    </row>
    <row r="70" spans="1:11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598047500</v>
      </c>
      <c r="K70" s="7">
        <v>598047500</v>
      </c>
    </row>
    <row r="71" spans="1:11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66</v>
      </c>
      <c r="K71" s="7">
        <v>66</v>
      </c>
    </row>
    <row r="72" spans="1:11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0</v>
      </c>
      <c r="K73" s="7">
        <v>0</v>
      </c>
    </row>
    <row r="74" spans="1:11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0</v>
      </c>
      <c r="K74" s="7">
        <v>0</v>
      </c>
    </row>
    <row r="75" spans="1:11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0</v>
      </c>
      <c r="K75" s="7">
        <v>0</v>
      </c>
    </row>
    <row r="76" spans="1:11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</row>
    <row r="77" spans="1:11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0</v>
      </c>
      <c r="K77" s="7">
        <v>0</v>
      </c>
    </row>
    <row r="78" spans="1:11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21651145</v>
      </c>
      <c r="K78" s="7">
        <v>12129316</v>
      </c>
    </row>
    <row r="79" spans="1:11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-275440270</v>
      </c>
      <c r="K79" s="50">
        <f>K80-K81</f>
        <v>-279491837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0</v>
      </c>
      <c r="K80" s="7">
        <v>10495709</v>
      </c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275440270</v>
      </c>
      <c r="K81" s="7">
        <v>289987546</v>
      </c>
    </row>
    <row r="82" spans="1:11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1512903</v>
      </c>
      <c r="K82" s="50">
        <f>K83-K84</f>
        <v>133107834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1512903</v>
      </c>
      <c r="K83" s="7">
        <v>133107834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>
        <v>0</v>
      </c>
      <c r="K84" s="7">
        <v>0</v>
      </c>
    </row>
    <row r="85" spans="1:11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1987256</v>
      </c>
      <c r="K86" s="50">
        <f>SUM(K87:K89)</f>
        <v>11602282</v>
      </c>
    </row>
    <row r="87" spans="1:11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</row>
    <row r="88" spans="1:11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</row>
    <row r="89" spans="1:11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1987256</v>
      </c>
      <c r="K89" s="7">
        <v>11602282</v>
      </c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61608518</v>
      </c>
      <c r="K90" s="50">
        <f>SUM(K91:K99)</f>
        <v>64323222</v>
      </c>
    </row>
    <row r="91" spans="1:11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</row>
    <row r="92" spans="1:11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31374142</v>
      </c>
      <c r="K92" s="7">
        <v>33168523</v>
      </c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30234376</v>
      </c>
      <c r="K93" s="7">
        <v>28963741</v>
      </c>
    </row>
    <row r="94" spans="1:11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</row>
    <row r="95" spans="1:11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</row>
    <row r="96" spans="1:11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</row>
    <row r="97" spans="1:11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</row>
    <row r="98" spans="1:11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</row>
    <row r="99" spans="1:11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2190958</v>
      </c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80857878</v>
      </c>
      <c r="K100" s="50">
        <f>SUM(K101:K112)</f>
        <v>82706749</v>
      </c>
    </row>
    <row r="101" spans="1:11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460474</v>
      </c>
      <c r="K101" s="7">
        <v>977341</v>
      </c>
    </row>
    <row r="102" spans="1:11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15427782</v>
      </c>
      <c r="K102" s="7">
        <v>9664609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7211472</v>
      </c>
      <c r="K103" s="7">
        <v>10338623</v>
      </c>
    </row>
    <row r="104" spans="1:11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0</v>
      </c>
      <c r="K104" s="7">
        <v>0</v>
      </c>
    </row>
    <row r="105" spans="1:11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14898239</v>
      </c>
      <c r="K105" s="7">
        <v>20465900</v>
      </c>
    </row>
    <row r="106" spans="1:11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</row>
    <row r="107" spans="1:11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</row>
    <row r="108" spans="1:11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4698754</v>
      </c>
      <c r="K108" s="7">
        <v>4120072</v>
      </c>
    </row>
    <row r="109" spans="1:11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3164478</v>
      </c>
      <c r="K109" s="7">
        <v>2663278</v>
      </c>
    </row>
    <row r="110" spans="1:11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0</v>
      </c>
      <c r="K110" s="7">
        <v>0</v>
      </c>
    </row>
    <row r="111" spans="1:11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</row>
    <row r="112" spans="1:11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34996679</v>
      </c>
      <c r="K112" s="7">
        <v>34476926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27651317</v>
      </c>
      <c r="K113" s="7">
        <v>9868694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517876313</v>
      </c>
      <c r="K114" s="50">
        <f>K69+K86+K90+K100+K113</f>
        <v>632293826</v>
      </c>
    </row>
    <row r="115" spans="1:11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804016</v>
      </c>
      <c r="K115" s="8">
        <v>804016</v>
      </c>
    </row>
    <row r="116" spans="1:11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</row>
    <row r="120" spans="1:11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0">
      <selection activeCell="T65" sqref="T65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4" t="s">
        <v>305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5" t="s">
        <v>245</v>
      </c>
      <c r="J4" s="246" t="s">
        <v>283</v>
      </c>
      <c r="K4" s="246"/>
      <c r="L4" s="246" t="s">
        <v>284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1">
        <f>SUM(J8:J9)</f>
        <v>176943568</v>
      </c>
      <c r="K7" s="51">
        <f>SUM(K8:K9)</f>
        <v>43943338</v>
      </c>
      <c r="L7" s="51">
        <f>SUM(L8:L9)</f>
        <v>183512878</v>
      </c>
      <c r="M7" s="51">
        <f>SUM(M8:M9)</f>
        <v>54645959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156096114</v>
      </c>
      <c r="K8" s="7">
        <v>38561277</v>
      </c>
      <c r="L8" s="7">
        <v>160652684</v>
      </c>
      <c r="M8" s="7">
        <v>45388022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20847454</v>
      </c>
      <c r="K9" s="7">
        <v>5382061</v>
      </c>
      <c r="L9" s="7">
        <v>22860194</v>
      </c>
      <c r="M9" s="7">
        <v>9257937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175669951</v>
      </c>
      <c r="K10" s="50">
        <f>K11+K12+K16+K20+K21+K22+K25+K26</f>
        <v>42984465</v>
      </c>
      <c r="L10" s="50">
        <f>L11+L12+L16+L20+L21+L22+L25+L26</f>
        <v>182612412</v>
      </c>
      <c r="M10" s="50">
        <f>M11+M12+M16+M20+M21+M22+M25+M26</f>
        <v>49222738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48231763</v>
      </c>
      <c r="K12" s="50">
        <f>SUM(K13:K15)</f>
        <v>13392300</v>
      </c>
      <c r="L12" s="50">
        <f>SUM(L13:L15)</f>
        <v>57296966</v>
      </c>
      <c r="M12" s="50">
        <f>SUM(M13:M15)</f>
        <v>18279103</v>
      </c>
    </row>
    <row r="13" spans="1:13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22765210</v>
      </c>
      <c r="K13" s="7">
        <v>6318219</v>
      </c>
      <c r="L13" s="7">
        <v>24193838</v>
      </c>
      <c r="M13" s="7">
        <v>7051967</v>
      </c>
    </row>
    <row r="14" spans="1:13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25466553</v>
      </c>
      <c r="K15" s="7">
        <v>7074081</v>
      </c>
      <c r="L15" s="7">
        <v>33103128</v>
      </c>
      <c r="M15" s="7">
        <v>11227136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85107889</v>
      </c>
      <c r="K16" s="50">
        <f>SUM(K17:K19)</f>
        <v>20844787</v>
      </c>
      <c r="L16" s="50">
        <f>SUM(L17:L19)</f>
        <v>80574236</v>
      </c>
      <c r="M16" s="50">
        <f>SUM(M17:M19)</f>
        <v>19126604</v>
      </c>
    </row>
    <row r="17" spans="1:13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52961098</v>
      </c>
      <c r="K17" s="7">
        <v>13148511</v>
      </c>
      <c r="L17" s="7">
        <v>50192319</v>
      </c>
      <c r="M17" s="7">
        <v>11935527</v>
      </c>
    </row>
    <row r="18" spans="1:13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19653038</v>
      </c>
      <c r="K18" s="7">
        <v>4635121</v>
      </c>
      <c r="L18" s="7">
        <v>18554438</v>
      </c>
      <c r="M18" s="7">
        <v>4382406</v>
      </c>
    </row>
    <row r="19" spans="1:13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12493753</v>
      </c>
      <c r="K19" s="7">
        <v>3061155</v>
      </c>
      <c r="L19" s="7">
        <v>11827479</v>
      </c>
      <c r="M19" s="7">
        <v>2808671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8023708</v>
      </c>
      <c r="K20" s="7">
        <v>-187399</v>
      </c>
      <c r="L20" s="7">
        <v>8214765</v>
      </c>
      <c r="M20" s="7">
        <v>2118302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32608911</v>
      </c>
      <c r="K21" s="7">
        <v>8506260</v>
      </c>
      <c r="L21" s="7">
        <v>32591217</v>
      </c>
      <c r="M21" s="7">
        <v>7765605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1697680</v>
      </c>
      <c r="K26" s="7">
        <v>428517</v>
      </c>
      <c r="L26" s="7">
        <v>3935228</v>
      </c>
      <c r="M26" s="7">
        <v>1933124</v>
      </c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7981327</v>
      </c>
      <c r="K27" s="50">
        <f>SUM(K28:K32)</f>
        <v>4562847</v>
      </c>
      <c r="L27" s="50">
        <f>SUM(L28:L32)</f>
        <v>145954289</v>
      </c>
      <c r="M27" s="50">
        <f>SUM(M28:M32)</f>
        <v>3441988</v>
      </c>
    </row>
    <row r="28" spans="1:13" ht="22.5" customHeight="1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4682585</v>
      </c>
      <c r="K28" s="7">
        <v>2434944</v>
      </c>
      <c r="L28" s="7">
        <v>0</v>
      </c>
      <c r="M28" s="7">
        <v>0</v>
      </c>
    </row>
    <row r="29" spans="1:13" ht="24.75" customHeight="1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3212181</v>
      </c>
      <c r="K29" s="7">
        <v>2041342</v>
      </c>
      <c r="L29" s="7">
        <v>4877851</v>
      </c>
      <c r="M29" s="7">
        <v>3441988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86561</v>
      </c>
      <c r="K30" s="7">
        <v>86561</v>
      </c>
      <c r="L30" s="7">
        <v>92889600</v>
      </c>
      <c r="M30" s="7">
        <v>0</v>
      </c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>
        <v>0</v>
      </c>
      <c r="K31" s="7">
        <v>0</v>
      </c>
      <c r="L31" s="7">
        <v>48186838</v>
      </c>
      <c r="M31" s="7">
        <v>0</v>
      </c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7742041</v>
      </c>
      <c r="K33" s="50">
        <f>SUM(K34:K37)</f>
        <v>4941671</v>
      </c>
      <c r="L33" s="50">
        <f>SUM(L34:L37)</f>
        <v>13746921</v>
      </c>
      <c r="M33" s="50">
        <f>SUM(M34:M37)</f>
        <v>9907319</v>
      </c>
    </row>
    <row r="34" spans="1:13" ht="17.25" customHeight="1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0</v>
      </c>
      <c r="K34" s="7">
        <v>0</v>
      </c>
      <c r="L34" s="7">
        <v>55992</v>
      </c>
      <c r="M34" s="7">
        <v>55992</v>
      </c>
    </row>
    <row r="35" spans="1:13" ht="25.5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7742041</v>
      </c>
      <c r="K35" s="7">
        <v>4941671</v>
      </c>
      <c r="L35" s="7">
        <v>12552233</v>
      </c>
      <c r="M35" s="7">
        <v>8831046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>
        <v>0</v>
      </c>
      <c r="K36" s="7">
        <v>0</v>
      </c>
      <c r="L36" s="7">
        <v>1138696</v>
      </c>
      <c r="M36" s="7">
        <v>1020281</v>
      </c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184924895</v>
      </c>
      <c r="K42" s="50">
        <f>K7+K27+K38+K40</f>
        <v>48506185</v>
      </c>
      <c r="L42" s="50">
        <f>L7+L27+L38+L40</f>
        <v>329467167</v>
      </c>
      <c r="M42" s="50">
        <f>M7+M27+M38+M40</f>
        <v>58087947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183411992</v>
      </c>
      <c r="K43" s="50">
        <f>K10+K33+K39+K41</f>
        <v>47926136</v>
      </c>
      <c r="L43" s="50">
        <f>L10+L33+L39+L41</f>
        <v>196359333</v>
      </c>
      <c r="M43" s="50">
        <f>M10+M33+M39+M41</f>
        <v>59130057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1512903</v>
      </c>
      <c r="K44" s="50">
        <f>K42-K43</f>
        <v>580049</v>
      </c>
      <c r="L44" s="50">
        <f>L42-L43</f>
        <v>133107834</v>
      </c>
      <c r="M44" s="50">
        <f>M42-M43</f>
        <v>-1042110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1512903</v>
      </c>
      <c r="K45" s="50">
        <f>IF(K42&gt;K43,K42-K43,0)</f>
        <v>580049</v>
      </c>
      <c r="L45" s="50">
        <f>IF(L42&gt;L43,L42-L43,0)</f>
        <v>133107834</v>
      </c>
      <c r="M45" s="50">
        <f>IF(M42&gt;M43,M42-M43,0)</f>
        <v>0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1042110</v>
      </c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0</v>
      </c>
      <c r="K47" s="7">
        <v>0</v>
      </c>
      <c r="L47" s="7">
        <v>11990405</v>
      </c>
      <c r="M47" s="7">
        <v>0</v>
      </c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1512903</v>
      </c>
      <c r="K48" s="50">
        <f>K44-K47</f>
        <v>580049</v>
      </c>
      <c r="L48" s="50">
        <f>L44-L47</f>
        <v>121117429</v>
      </c>
      <c r="M48" s="50">
        <f>M44-M47</f>
        <v>-1042110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1512903</v>
      </c>
      <c r="K49" s="50">
        <f>IF(K48&gt;0,K48,0)</f>
        <v>580049</v>
      </c>
      <c r="L49" s="50">
        <f>IF(L48&gt;0,L48,0)</f>
        <v>121117429</v>
      </c>
      <c r="M49" s="50">
        <f>IF(M48&gt;0,M48,0)</f>
        <v>0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1042110</v>
      </c>
    </row>
    <row r="51" spans="1:13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9">
        <v>157</v>
      </c>
      <c r="J56" s="6">
        <v>1512903</v>
      </c>
      <c r="K56" s="6">
        <v>580049</v>
      </c>
      <c r="L56" s="6">
        <v>121117429</v>
      </c>
      <c r="M56" s="6">
        <v>-1042110</v>
      </c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2159438</v>
      </c>
      <c r="K57" s="50">
        <f>SUM(K58:K64)</f>
        <v>2159438</v>
      </c>
      <c r="L57" s="50">
        <f>SUM(L58:L64)</f>
        <v>-156950</v>
      </c>
      <c r="M57" s="50">
        <f>SUM(M58:M64)</f>
        <v>863331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25.5" customHeight="1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6.25" customHeight="1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>
        <v>2159438</v>
      </c>
      <c r="K60" s="122">
        <v>2159438</v>
      </c>
      <c r="L60" s="7">
        <v>-156950</v>
      </c>
      <c r="M60" s="7">
        <v>-156950</v>
      </c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>
        <v>0</v>
      </c>
      <c r="K63" s="7">
        <v>0</v>
      </c>
      <c r="L63" s="7">
        <v>0</v>
      </c>
      <c r="M63" s="7">
        <v>1020281</v>
      </c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2159438</v>
      </c>
      <c r="K66" s="50">
        <f>K57-K65</f>
        <v>2159438</v>
      </c>
      <c r="L66" s="50">
        <f>L57-L65</f>
        <v>-156950</v>
      </c>
      <c r="M66" s="50">
        <f>M57-M65</f>
        <v>863331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3672341</v>
      </c>
      <c r="K67" s="58">
        <f>K56+K66</f>
        <v>2739487</v>
      </c>
      <c r="L67" s="58">
        <f>L56+L66</f>
        <v>120960479</v>
      </c>
      <c r="M67" s="58">
        <f>M56+M66</f>
        <v>-178779</v>
      </c>
    </row>
    <row r="68" spans="1:13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48" sqref="N48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305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50</v>
      </c>
      <c r="B4" s="255"/>
      <c r="C4" s="255"/>
      <c r="D4" s="255"/>
      <c r="E4" s="255"/>
      <c r="F4" s="255"/>
      <c r="G4" s="255"/>
      <c r="H4" s="255"/>
      <c r="I4" s="63" t="s">
        <v>245</v>
      </c>
      <c r="J4" s="64" t="s">
        <v>283</v>
      </c>
      <c r="K4" s="64" t="s">
        <v>284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65">
        <v>2</v>
      </c>
      <c r="J5" s="66" t="s">
        <v>248</v>
      </c>
      <c r="K5" s="66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47"/>
      <c r="J6" s="247"/>
      <c r="K6" s="248"/>
    </row>
    <row r="7" spans="1:11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1512903</v>
      </c>
      <c r="K7" s="7">
        <v>132612687</v>
      </c>
    </row>
    <row r="8" spans="1:11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5">
        <v>8023708</v>
      </c>
      <c r="K8" s="7">
        <v>8214765</v>
      </c>
    </row>
    <row r="9" spans="1:11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733500</v>
      </c>
      <c r="K9" s="7">
        <v>4484633</v>
      </c>
    </row>
    <row r="10" spans="1:11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0</v>
      </c>
      <c r="K10" s="7">
        <v>3444952</v>
      </c>
    </row>
    <row r="11" spans="1:11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60624</v>
      </c>
      <c r="K11" s="7">
        <v>0</v>
      </c>
    </row>
    <row r="12" spans="1:11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5">
        <v>5408533</v>
      </c>
      <c r="K12" s="7">
        <v>0</v>
      </c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1">
        <f>SUM(J7:J12)</f>
        <v>15739268</v>
      </c>
      <c r="K13" s="50">
        <f>SUM(K7:K12)</f>
        <v>148757037</v>
      </c>
    </row>
    <row r="14" spans="1:11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0</v>
      </c>
      <c r="K14" s="7">
        <v>0</v>
      </c>
    </row>
    <row r="15" spans="1:11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2245283</v>
      </c>
      <c r="K15" s="7">
        <v>0</v>
      </c>
    </row>
    <row r="16" spans="1:11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0</v>
      </c>
      <c r="K16" s="7">
        <v>267030</v>
      </c>
    </row>
    <row r="17" spans="1:11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0</v>
      </c>
      <c r="K17" s="7">
        <v>8700717</v>
      </c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1">
        <f>SUM(J14:J17)</f>
        <v>2245283</v>
      </c>
      <c r="K18" s="50">
        <f>SUM(K14:K17)</f>
        <v>8967747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1">
        <f>IF(J13&gt;J18,J13-J18,0)</f>
        <v>13493985</v>
      </c>
      <c r="K19" s="50">
        <f>IF(K13&gt;K18,K13-K18,0)</f>
        <v>139789290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47"/>
      <c r="J21" s="247"/>
      <c r="K21" s="248"/>
    </row>
    <row r="22" spans="1:11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5">
        <v>771056</v>
      </c>
      <c r="K22" s="7">
        <v>1548861</v>
      </c>
    </row>
    <row r="23" spans="1:11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0</v>
      </c>
      <c r="K23" s="7">
        <v>0</v>
      </c>
    </row>
    <row r="24" spans="1:11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>
        <v>1144568</v>
      </c>
      <c r="K24" s="7">
        <v>2270146</v>
      </c>
    </row>
    <row r="25" spans="1:11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4682585</v>
      </c>
      <c r="K25" s="7">
        <v>66163</v>
      </c>
    </row>
    <row r="26" spans="1:11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150000</v>
      </c>
      <c r="K26" s="7">
        <v>0</v>
      </c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1">
        <f>SUM(J22:J26)</f>
        <v>6748209</v>
      </c>
      <c r="K27" s="50">
        <f>SUM(K22:K26)</f>
        <v>3885170</v>
      </c>
    </row>
    <row r="28" spans="1:11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5">
        <v>1448734</v>
      </c>
      <c r="K28" s="7">
        <v>11438186</v>
      </c>
    </row>
    <row r="29" spans="1:11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0</v>
      </c>
      <c r="K29" s="7">
        <v>0</v>
      </c>
    </row>
    <row r="30" spans="1:11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>
        <v>2184159</v>
      </c>
      <c r="K30" s="7">
        <v>58117061</v>
      </c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61">
        <f>SUM(J28:J30)</f>
        <v>3632893</v>
      </c>
      <c r="K31" s="50">
        <f>SUM(K28:K30)</f>
        <v>69555247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1">
        <f>IF(J27&gt;J31,J27-J31,0)</f>
        <v>3115316</v>
      </c>
      <c r="K32" s="50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1">
        <f>IF(J31&gt;J27,J31-J27,0)</f>
        <v>0</v>
      </c>
      <c r="K33" s="50">
        <f>IF(K31&gt;K27,K31-K27,0)</f>
        <v>65670077</v>
      </c>
    </row>
    <row r="34" spans="1:11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47"/>
      <c r="J34" s="247"/>
      <c r="K34" s="248"/>
    </row>
    <row r="35" spans="1:11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>
        <v>0</v>
      </c>
      <c r="K35" s="7">
        <v>0</v>
      </c>
    </row>
    <row r="36" spans="1:11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>
        <v>0</v>
      </c>
      <c r="K36" s="7">
        <v>11325323</v>
      </c>
    </row>
    <row r="37" spans="1:11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0</v>
      </c>
      <c r="K37" s="7">
        <v>59508</v>
      </c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1">
        <f>SUM(J35:J37)</f>
        <v>0</v>
      </c>
      <c r="K38" s="50">
        <f>SUM(K35:K37)</f>
        <v>11384831</v>
      </c>
    </row>
    <row r="39" spans="1:11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5">
        <v>17259096</v>
      </c>
      <c r="K39" s="7">
        <v>19373216</v>
      </c>
    </row>
    <row r="40" spans="1:11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0</v>
      </c>
      <c r="K40" s="7">
        <v>0</v>
      </c>
    </row>
    <row r="41" spans="1:11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1303087</v>
      </c>
      <c r="K41" s="7">
        <v>1013073</v>
      </c>
    </row>
    <row r="42" spans="1:11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>
        <v>0</v>
      </c>
      <c r="K42" s="7">
        <v>0</v>
      </c>
    </row>
    <row r="43" spans="1:11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>
        <v>0</v>
      </c>
      <c r="K43" s="7">
        <v>0</v>
      </c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1">
        <f>SUM(J39:J43)</f>
        <v>18562183</v>
      </c>
      <c r="K44" s="50">
        <f>SUM(K39:K43)</f>
        <v>20386289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1">
        <f>IF(J44&gt;J38,J44-J38,0)</f>
        <v>18562183</v>
      </c>
      <c r="K46" s="50">
        <f>IF(K44&gt;K38,K44-K38,0)</f>
        <v>9001458</v>
      </c>
    </row>
    <row r="47" spans="1:11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65117755</v>
      </c>
    </row>
    <row r="48" spans="1:11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61">
        <f>IF(J20-J19+J33-J32+J46-J45&gt;0,J20-J19+J33-J32+J46-J45,0)</f>
        <v>1952882</v>
      </c>
      <c r="K48" s="50">
        <f>IF(K20-K19+K33-K32+K46-K45&gt;0,K20-K19+K33-K32+K46-K45,0)</f>
        <v>0</v>
      </c>
    </row>
    <row r="49" spans="1:11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5">
        <v>2962908</v>
      </c>
      <c r="K49" s="7">
        <v>1010026</v>
      </c>
    </row>
    <row r="50" spans="1:12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>
        <v>0</v>
      </c>
      <c r="K50" s="7">
        <v>65613031</v>
      </c>
      <c r="L50" s="121"/>
    </row>
    <row r="51" spans="1:11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1952882</v>
      </c>
      <c r="K51" s="7">
        <v>0</v>
      </c>
    </row>
    <row r="52" spans="1:12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2">
        <f>J49+J50-J51</f>
        <v>1010026</v>
      </c>
      <c r="K52" s="58">
        <f>K49+K50-K51</f>
        <v>66623057</v>
      </c>
      <c r="L52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1" t="s">
        <v>246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8"/>
    </row>
    <row r="2" spans="1:12" ht="15.75">
      <c r="A2" s="39"/>
      <c r="B2" s="67"/>
      <c r="C2" s="256" t="s">
        <v>247</v>
      </c>
      <c r="D2" s="256"/>
      <c r="E2" s="70" t="s">
        <v>285</v>
      </c>
      <c r="F2" s="40" t="s">
        <v>216</v>
      </c>
      <c r="G2" s="257" t="s">
        <v>286</v>
      </c>
      <c r="H2" s="258"/>
      <c r="I2" s="67"/>
      <c r="J2" s="67"/>
      <c r="K2" s="67"/>
      <c r="L2" s="71"/>
    </row>
    <row r="3" spans="1:11" ht="23.25">
      <c r="A3" s="259" t="s">
        <v>50</v>
      </c>
      <c r="B3" s="259"/>
      <c r="C3" s="259"/>
      <c r="D3" s="259"/>
      <c r="E3" s="259"/>
      <c r="F3" s="259"/>
      <c r="G3" s="259"/>
      <c r="H3" s="259"/>
      <c r="I3" s="74" t="s">
        <v>270</v>
      </c>
      <c r="J3" s="75" t="s">
        <v>124</v>
      </c>
      <c r="K3" s="75" t="s">
        <v>125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77">
        <v>2</v>
      </c>
      <c r="J4" s="76" t="s">
        <v>248</v>
      </c>
      <c r="K4" s="76" t="s">
        <v>249</v>
      </c>
    </row>
    <row r="5" spans="1:11" ht="12.75">
      <c r="A5" s="261" t="s">
        <v>250</v>
      </c>
      <c r="B5" s="262"/>
      <c r="C5" s="262"/>
      <c r="D5" s="262"/>
      <c r="E5" s="262"/>
      <c r="F5" s="262"/>
      <c r="G5" s="262"/>
      <c r="H5" s="262"/>
      <c r="I5" s="41">
        <v>1</v>
      </c>
      <c r="J5" s="42">
        <v>598047500</v>
      </c>
      <c r="K5" s="42">
        <v>598047500</v>
      </c>
    </row>
    <row r="6" spans="1:11" ht="12.75">
      <c r="A6" s="261" t="s">
        <v>251</v>
      </c>
      <c r="B6" s="262"/>
      <c r="C6" s="262"/>
      <c r="D6" s="262"/>
      <c r="E6" s="262"/>
      <c r="F6" s="262"/>
      <c r="G6" s="262"/>
      <c r="H6" s="262"/>
      <c r="I6" s="41">
        <v>2</v>
      </c>
      <c r="J6" s="43">
        <v>66</v>
      </c>
      <c r="K6" s="43">
        <v>66</v>
      </c>
    </row>
    <row r="7" spans="1:11" ht="12.75">
      <c r="A7" s="261" t="s">
        <v>252</v>
      </c>
      <c r="B7" s="262"/>
      <c r="C7" s="262"/>
      <c r="D7" s="262"/>
      <c r="E7" s="262"/>
      <c r="F7" s="262"/>
      <c r="G7" s="262"/>
      <c r="H7" s="262"/>
      <c r="I7" s="41">
        <v>3</v>
      </c>
      <c r="J7" s="43">
        <v>0</v>
      </c>
      <c r="K7" s="43">
        <v>0</v>
      </c>
    </row>
    <row r="8" spans="1:11" ht="12.75">
      <c r="A8" s="261" t="s">
        <v>253</v>
      </c>
      <c r="B8" s="262"/>
      <c r="C8" s="262"/>
      <c r="D8" s="262"/>
      <c r="E8" s="262"/>
      <c r="F8" s="262"/>
      <c r="G8" s="262"/>
      <c r="H8" s="262"/>
      <c r="I8" s="41">
        <v>4</v>
      </c>
      <c r="J8" s="43">
        <v>-275440270</v>
      </c>
      <c r="K8" s="43">
        <v>-279491837</v>
      </c>
    </row>
    <row r="9" spans="1:11" ht="12.75">
      <c r="A9" s="261" t="s">
        <v>254</v>
      </c>
      <c r="B9" s="262"/>
      <c r="C9" s="262"/>
      <c r="D9" s="262"/>
      <c r="E9" s="262"/>
      <c r="F9" s="262"/>
      <c r="G9" s="262"/>
      <c r="H9" s="262"/>
      <c r="I9" s="41">
        <v>5</v>
      </c>
      <c r="J9" s="43">
        <v>1512903</v>
      </c>
      <c r="K9" s="43">
        <v>133107834</v>
      </c>
    </row>
    <row r="10" spans="1:11" ht="12.75">
      <c r="A10" s="261" t="s">
        <v>255</v>
      </c>
      <c r="B10" s="262"/>
      <c r="C10" s="262"/>
      <c r="D10" s="262"/>
      <c r="E10" s="262"/>
      <c r="F10" s="262"/>
      <c r="G10" s="262"/>
      <c r="H10" s="262"/>
      <c r="I10" s="41">
        <v>6</v>
      </c>
      <c r="J10" s="43">
        <v>29083500</v>
      </c>
      <c r="K10" s="43">
        <v>19718621</v>
      </c>
    </row>
    <row r="11" spans="1:11" ht="12.75">
      <c r="A11" s="261" t="s">
        <v>256</v>
      </c>
      <c r="B11" s="262"/>
      <c r="C11" s="262"/>
      <c r="D11" s="262"/>
      <c r="E11" s="262"/>
      <c r="F11" s="262"/>
      <c r="G11" s="262"/>
      <c r="H11" s="262"/>
      <c r="I11" s="41">
        <v>7</v>
      </c>
      <c r="J11" s="43">
        <v>0</v>
      </c>
      <c r="K11" s="43">
        <v>0</v>
      </c>
    </row>
    <row r="12" spans="1:11" ht="12.75">
      <c r="A12" s="261" t="s">
        <v>257</v>
      </c>
      <c r="B12" s="262"/>
      <c r="C12" s="262"/>
      <c r="D12" s="262"/>
      <c r="E12" s="262"/>
      <c r="F12" s="262"/>
      <c r="G12" s="262"/>
      <c r="H12" s="262"/>
      <c r="I12" s="41">
        <v>8</v>
      </c>
      <c r="J12" s="43">
        <v>-7432355</v>
      </c>
      <c r="K12" s="43">
        <v>-7589305</v>
      </c>
    </row>
    <row r="13" spans="1:11" ht="12.75">
      <c r="A13" s="261" t="s">
        <v>258</v>
      </c>
      <c r="B13" s="262"/>
      <c r="C13" s="262"/>
      <c r="D13" s="262"/>
      <c r="E13" s="262"/>
      <c r="F13" s="262"/>
      <c r="G13" s="262"/>
      <c r="H13" s="262"/>
      <c r="I13" s="41">
        <v>9</v>
      </c>
      <c r="J13" s="43">
        <v>0</v>
      </c>
      <c r="K13" s="43">
        <v>0</v>
      </c>
    </row>
    <row r="14" spans="1:11" ht="12.75">
      <c r="A14" s="263" t="s">
        <v>259</v>
      </c>
      <c r="B14" s="264"/>
      <c r="C14" s="264"/>
      <c r="D14" s="264"/>
      <c r="E14" s="264"/>
      <c r="F14" s="264"/>
      <c r="G14" s="264"/>
      <c r="H14" s="264"/>
      <c r="I14" s="41">
        <v>10</v>
      </c>
      <c r="J14" s="72">
        <f>SUM(J5:J13)</f>
        <v>345771344</v>
      </c>
      <c r="K14" s="72">
        <f>SUM(K5:K13)</f>
        <v>463792879</v>
      </c>
    </row>
    <row r="15" spans="1:11" ht="12.75">
      <c r="A15" s="261" t="s">
        <v>260</v>
      </c>
      <c r="B15" s="262"/>
      <c r="C15" s="262"/>
      <c r="D15" s="262"/>
      <c r="E15" s="262"/>
      <c r="F15" s="262"/>
      <c r="G15" s="262"/>
      <c r="H15" s="262"/>
      <c r="I15" s="41">
        <v>11</v>
      </c>
      <c r="J15" s="43">
        <v>0</v>
      </c>
      <c r="K15" s="43">
        <v>0</v>
      </c>
    </row>
    <row r="16" spans="1:11" ht="12.75">
      <c r="A16" s="261" t="s">
        <v>261</v>
      </c>
      <c r="B16" s="262"/>
      <c r="C16" s="262"/>
      <c r="D16" s="262"/>
      <c r="E16" s="262"/>
      <c r="F16" s="262"/>
      <c r="G16" s="262"/>
      <c r="H16" s="262"/>
      <c r="I16" s="41">
        <v>12</v>
      </c>
      <c r="J16" s="43">
        <v>0</v>
      </c>
      <c r="K16" s="43">
        <v>0</v>
      </c>
    </row>
    <row r="17" spans="1:11" ht="12.75">
      <c r="A17" s="261" t="s">
        <v>262</v>
      </c>
      <c r="B17" s="262"/>
      <c r="C17" s="262"/>
      <c r="D17" s="262"/>
      <c r="E17" s="262"/>
      <c r="F17" s="262"/>
      <c r="G17" s="262"/>
      <c r="H17" s="262"/>
      <c r="I17" s="41">
        <v>13</v>
      </c>
      <c r="J17" s="43">
        <v>0</v>
      </c>
      <c r="K17" s="43">
        <v>0</v>
      </c>
    </row>
    <row r="18" spans="1:11" ht="12.75">
      <c r="A18" s="261" t="s">
        <v>263</v>
      </c>
      <c r="B18" s="262"/>
      <c r="C18" s="262"/>
      <c r="D18" s="262"/>
      <c r="E18" s="262"/>
      <c r="F18" s="262"/>
      <c r="G18" s="262"/>
      <c r="H18" s="262"/>
      <c r="I18" s="41">
        <v>14</v>
      </c>
      <c r="J18" s="43">
        <v>0</v>
      </c>
      <c r="K18" s="43">
        <v>0</v>
      </c>
    </row>
    <row r="19" spans="1:11" ht="12.75">
      <c r="A19" s="261" t="s">
        <v>264</v>
      </c>
      <c r="B19" s="262"/>
      <c r="C19" s="262"/>
      <c r="D19" s="262"/>
      <c r="E19" s="262"/>
      <c r="F19" s="262"/>
      <c r="G19" s="262"/>
      <c r="H19" s="262"/>
      <c r="I19" s="41">
        <v>15</v>
      </c>
      <c r="J19" s="43">
        <v>0</v>
      </c>
      <c r="K19" s="43">
        <v>0</v>
      </c>
    </row>
    <row r="20" spans="1:11" ht="12.75">
      <c r="A20" s="261" t="s">
        <v>265</v>
      </c>
      <c r="B20" s="262"/>
      <c r="C20" s="262"/>
      <c r="D20" s="262"/>
      <c r="E20" s="262"/>
      <c r="F20" s="262"/>
      <c r="G20" s="262"/>
      <c r="H20" s="262"/>
      <c r="I20" s="41">
        <v>16</v>
      </c>
      <c r="J20" s="43">
        <v>3672341</v>
      </c>
      <c r="K20" s="43">
        <v>-15086299</v>
      </c>
    </row>
    <row r="21" spans="1:11" ht="12.75">
      <c r="A21" s="263" t="s">
        <v>266</v>
      </c>
      <c r="B21" s="264"/>
      <c r="C21" s="264"/>
      <c r="D21" s="264"/>
      <c r="E21" s="264"/>
      <c r="F21" s="264"/>
      <c r="G21" s="264"/>
      <c r="H21" s="264"/>
      <c r="I21" s="41">
        <v>17</v>
      </c>
      <c r="J21" s="73">
        <f>SUM(J15:J20)</f>
        <v>3672341</v>
      </c>
      <c r="K21" s="73">
        <f>SUM(K15:K20)</f>
        <v>-15086299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267</v>
      </c>
      <c r="B23" s="266"/>
      <c r="C23" s="266"/>
      <c r="D23" s="266"/>
      <c r="E23" s="266"/>
      <c r="F23" s="266"/>
      <c r="G23" s="266"/>
      <c r="H23" s="266"/>
      <c r="I23" s="44">
        <v>18</v>
      </c>
      <c r="J23" s="42"/>
      <c r="K23" s="42"/>
    </row>
    <row r="24" spans="1:11" ht="17.25" customHeight="1">
      <c r="A24" s="267" t="s">
        <v>268</v>
      </c>
      <c r="B24" s="268"/>
      <c r="C24" s="268"/>
      <c r="D24" s="268"/>
      <c r="E24" s="268"/>
      <c r="F24" s="268"/>
      <c r="G24" s="268"/>
      <c r="H24" s="268"/>
      <c r="I24" s="45">
        <v>19</v>
      </c>
      <c r="J24" s="73"/>
      <c r="K24" s="73"/>
    </row>
    <row r="25" spans="1:11" ht="30" customHeight="1">
      <c r="A25" s="269" t="s">
        <v>269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2012-02-14T08:19:56Z</cp:lastPrinted>
  <dcterms:created xsi:type="dcterms:W3CDTF">2008-10-17T11:51:54Z</dcterms:created>
  <dcterms:modified xsi:type="dcterms:W3CDTF">2012-02-14T11:59:29Z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