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<sst xmlns="http://schemas.openxmlformats.org/spreadsheetml/2006/main" count="337" uniqueCount="307">
  <si>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</si>
  <si>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</si>
  <si>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</si>
  <si>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</si>
  <si>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</si>
  <si>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</si>
  <si>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</si>
  <si>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</si>
  <si>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</si>
  <si>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</si>
  <si>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</si>
  <si>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</si>
  <si>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</si>
  <si>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</si>
  <si>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</si>
  <si>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</si>
  <si>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</si>
  <si>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</si>
  <si>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</si>
  <si>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</si>
  <si>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</si>
  <si>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</si>
  <si>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</si>
  <si>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</si>
  <si>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</si>
  <si>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</si>
  <si>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</si>
  <si>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</si>
  <si>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</si>
  <si>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</si>
  <si>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</si>
  <si>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</si>
  <si>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</si>
  <si>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</si>
  <si>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</si>
  <si>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</si>
  <si>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</si>
  <si>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</si>
  <si>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</si>
  <si>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</si>
  <si>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</si>
  <si>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</si>
  <si>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</si>
  <si>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</si>
  <si>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</si>
  <si>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</si>
  <si>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</si>
  <si>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</si>
  <si>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</si>
  <si>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</si>
  <si>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</si>
  <si>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</si>
  <si>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</si>
  <si>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</si>
  <si>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</si>
  <si>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</si>
  <si>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</si>
  <si>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</si>
  <si>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</si>
  <si>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</si>
  <si>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</si>
  <si>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</si>
  <si>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</si>
  <si>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</si>
  <si>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</si>
  <si>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</si>
  <si>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</si>
  <si>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</si>
  <si>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</si>
  <si>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</si>
  <si>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</si>
  <si>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</si>
  <si>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</si>
  <si>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</si>
  <si>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</si>
  <si>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</si>
  <si>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</si>
  <si>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</si>
  <si>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</si>
  <si>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</si>
  <si>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</si>
  <si>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</si>
  <si>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</si>
  <si>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</si>
  <si>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</si>
  <si>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</si>
  <si>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</si>
  <si>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</si>
  <si>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</si>
  <si>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</si>
  <si>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</si>
  <si>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</si>
  <si>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</si>
  <si>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</si>
  <si>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</si>
  <si>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</si>
  <si>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</si>
  <si>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</si>
  <si>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</si>
  <si>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</si>
  <si>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</si>
  <si>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</si>
  <si>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</si>
  <si>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</si>
  <si>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</si>
  <si>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</si>
  <si>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</si>
  <si>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</si>
  <si>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</si>
  <si>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</si>
  <si>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</si>
  <si>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</si>
  <si>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</si>
  <si>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</si>
  <si>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</si>
  <si>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</si>
  <si>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</si>
  <si>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</si>
  <si>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</si>
  <si>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</si>
  <si>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</si>
  <si>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</si>
  <si>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</si>
  <si>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</si>
  <si>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</si>
  <si>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</si>
  <si>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</si>
  <si>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</si>
  <si>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</si>
  <si>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</si>
  <si>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</si>
  <si>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</si>
  <si>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</si>
  <si>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</si>
  <si>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</si>
  <si>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</si>
  <si>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</si>
  <si>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</si>
  <si>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</si>
  <si>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</si>
  <si>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</si>
  <si>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</si>
  <si>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</si>
  <si>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</si>
  <si>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</si>
  <si>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</si>
  <si>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</si>
  <si>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</si>
  <si>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</si>
  <si>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</si>
  <si>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</si>
  <si>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</si>
  <si>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</si>
  <si>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</si>
  <si>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</si>
  <si>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</si>
  <si>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</si>
  <si>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</si>
  <si>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</si>
  <si>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</si>
  <si>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</si>
  <si>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</si>
  <si>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</si>
  <si>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</si>
  <si>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</si>
  <si>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</si>
  <si>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</si>
  <si>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</si>
  <si>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</si>
  <si>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</si>
  <si>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</si>
  <si>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</si>
  <si>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</si>
  <si>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</si>
  <si>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</si>
  <si>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</si>
  <si>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</si>
  <si>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</si>
  <si>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</si>
  <si>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</si>
  <si>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</si>
  <si>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</si>
  <si>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</si>
  <si>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</si>
  <si>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</si>
  <si>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</si>
  <si>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</si>
  <si>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</si>
  <si>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</si>
  <si>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</si>
  <si>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</si>
  <si>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</si>
  <si>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</si>
  <si>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</si>
  <si>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</si>
  <si>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</si>
  <si>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</si>
  <si>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</si>
  <si>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</si>
  <si>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</si>
  <si>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</si>
  <si>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</si>
  <si>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</si>
  <si>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</si>
  <si>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</si>
  <si>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</si>
  <si>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</si>
  <si>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</si>
  <si>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</si>
  <si>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</si>
  <si>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</si>
  <si>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</si>
  <si>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</si>
  <si>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</si>
  <si>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</si>
  <si>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</si>
  <si>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</si>
  <si>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</si>
  <si>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</si>
  <si>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</si>
  <si>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</si>
  <si>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</si>
  <si>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</si>
  <si>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</si>
  <si>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</si>
  <si>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</si>
  <si>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</si>
  <si>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</si>
  <si>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</si>
  <si>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</si>
  <si>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</si>
  <si>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</si>
  <si>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</si>
  <si>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</si>
  <si>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</si>
  <si>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</si>
  <si>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</si>
  <si>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</si>
  <si>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</si>
  <si>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</si>
  <si>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</si>
  <si>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</si>
  <si>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</si>
  <si>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</si>
  <si>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</si>
  <si>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</si>
  <si>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</si>
  <si>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</si>
  <si>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</si>
  <si>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</si>
  <si>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</si>
  <si>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</si>
  <si>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</si>
  <si>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</si>
  <si>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</si>
  <si>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</si>
  <si>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</si>
  <si>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</si>
  <si>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</si>
  <si>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</si>
  <si>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</si>
  <si>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</si>
  <si>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</si>
  <si>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</si>
  <si>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</si>
  <si>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</si>
  <si>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</si>
  <si>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</si>
  <si>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</si>
  <si>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</si>
  <si>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</si>
  <si>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</si>
  <si>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</si>
  <si>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</si>
  <si>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</si>
  <si>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</si>
  <si>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>(krajem izvještajnog razdoblja)</t>
  </si>
  <si>
    <t>Prethodno razdoblje</t>
  </si>
  <si>
    <t>Tekuće razdoblje</t>
  </si>
  <si>
    <t xml:space="preserve">Obveznik:   Luka Ploče d.d.                            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</si>
  <si>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</si>
  <si>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</si>
  <si>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</si>
  <si>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</si>
  <si>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</si>
  <si>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</si>
  <si>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</si>
  <si>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</si>
  <si>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</si>
  <si>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</si>
  <si>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</si>
  <si>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</si>
  <si>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</si>
  <si>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</si>
  <si>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</si>
  <si>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</si>
  <si>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>OIB:</t>
  </si>
  <si>
    <t>NE</t>
  </si>
  <si>
    <t xml:space="preserve"> BILANCA</t>
  </si>
  <si>
    <t xml:space="preserve">   5. Ostali novčani izdaci od financijskih aktivnosti tečaj</t>
  </si>
  <si>
    <t xml:space="preserve">   2. Povećanje kratkotrajnih potraživanja </t>
  </si>
  <si>
    <t>Tromjesečni financijski izvještaj poduzetnika TFI-POD</t>
  </si>
  <si>
    <t>Kumulativ</t>
  </si>
  <si>
    <t>financije@luka-ploce.hr</t>
  </si>
  <si>
    <r>
      <t xml:space="preserve">                                                                         stanje na dan 30.09.2018.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</si>
  <si>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           u razdoblju 01.01.2018. do 30.09.2018.     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</si>
  <si>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u razdoblju 01.01.2018. do 30.09.2018.                     </t>
    </r>
    <r>
      <rPr>
        <b/>
        <sz val="8"/>
        <rFont val="Arial"/>
        <family val="2"/>
      </rPr>
      <t xml:space="preserve"> u kunama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</si>
</sst>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  <numFmt numFmtId="196" formatCode="#,##0.00\ _k_n"/>
    <numFmt numFmtId="197" formatCode="#,##0\ _k_n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21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17" xfId="53" applyFont="1" applyBorder="1" applyAlignment="1">
      <alignment/>
      <protection/>
    </xf>
    <xf numFmtId="0" fontId="9" fillId="0" borderId="0" xfId="59">
      <alignment vertical="top"/>
      <protection/>
    </xf>
    <xf numFmtId="0" fontId="9" fillId="0" borderId="0" xfId="59" applyAlignment="1">
      <alignment/>
      <protection/>
    </xf>
    <xf numFmtId="0" fontId="17" fillId="0" borderId="0" xfId="59" applyFont="1" applyAlignment="1">
      <alignment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3" applyFont="1" applyBorder="1" applyAlignment="1">
      <alignment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Fill="1" applyBorder="1" applyAlignment="1" applyProtection="1">
      <alignment horizontal="left" vertical="center" wrapText="1"/>
      <protection hidden="1"/>
    </xf>
    <xf numFmtId="0" fontId="3" fillId="0" borderId="15" xfId="53" applyFont="1" applyFill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 horizontal="left" vertical="center" wrapText="1"/>
      <protection hidden="1"/>
    </xf>
    <xf numFmtId="0" fontId="3" fillId="0" borderId="15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3" xfId="53" applyFont="1" applyFill="1" applyBorder="1" applyAlignment="1" applyProtection="1">
      <alignment/>
      <protection hidden="1"/>
    </xf>
    <xf numFmtId="0" fontId="3" fillId="0" borderId="23" xfId="53" applyFont="1" applyBorder="1" applyAlignment="1" applyProtection="1">
      <alignment wrapText="1"/>
      <protection hidden="1"/>
    </xf>
    <xf numFmtId="0" fontId="3" fillId="0" borderId="15" xfId="53" applyFont="1" applyBorder="1" applyAlignment="1" applyProtection="1">
      <alignment horizontal="right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0" fontId="2" fillId="0" borderId="23" xfId="53" applyFont="1" applyFill="1" applyBorder="1" applyAlignment="1" applyProtection="1">
      <alignment horizontal="right" vertical="center"/>
      <protection hidden="1" locked="0"/>
    </xf>
    <xf numFmtId="0" fontId="3" fillId="0" borderId="23" xfId="53" applyFont="1" applyBorder="1" applyAlignment="1" applyProtection="1">
      <alignment vertical="top"/>
      <protection hidden="1"/>
    </xf>
    <xf numFmtId="0" fontId="3" fillId="0" borderId="23" xfId="53" applyFont="1" applyBorder="1" applyAlignment="1" applyProtection="1">
      <alignment horizontal="left" vertical="top" wrapText="1"/>
      <protection hidden="1"/>
    </xf>
    <xf numFmtId="0" fontId="3" fillId="0" borderId="15" xfId="53" applyFont="1" applyBorder="1" applyAlignment="1">
      <alignment/>
      <protection/>
    </xf>
    <xf numFmtId="0" fontId="3" fillId="0" borderId="15" xfId="53" applyFont="1" applyBorder="1" applyAlignment="1" applyProtection="1">
      <alignment horizontal="right" vertical="top"/>
      <protection hidden="1"/>
    </xf>
    <xf numFmtId="49" fontId="2" fillId="0" borderId="23" xfId="53" applyNumberFormat="1" applyFont="1" applyBorder="1" applyAlignment="1" applyProtection="1">
      <alignment horizontal="center" vertical="center"/>
      <protection hidden="1" locked="0"/>
    </xf>
    <xf numFmtId="0" fontId="3" fillId="0" borderId="15" xfId="53" applyFont="1" applyBorder="1" applyAlignment="1" applyProtection="1">
      <alignment horizontal="left" vertical="top"/>
      <protection hidden="1"/>
    </xf>
    <xf numFmtId="0" fontId="3" fillId="0" borderId="23" xfId="53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left"/>
      <protection hidden="1"/>
    </xf>
    <xf numFmtId="0" fontId="3" fillId="0" borderId="23" xfId="53" applyFont="1" applyFill="1" applyBorder="1" applyAlignment="1" applyProtection="1">
      <alignment vertical="center"/>
      <protection hidden="1"/>
    </xf>
    <xf numFmtId="0" fontId="14" fillId="0" borderId="23" xfId="59" applyFont="1" applyFill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3" xfId="59" applyBorder="1" applyAlignment="1">
      <alignment/>
      <protection/>
    </xf>
    <xf numFmtId="0" fontId="2" fillId="0" borderId="1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 horizontal="right" vertical="top" wrapText="1"/>
      <protection hidden="1"/>
    </xf>
    <xf numFmtId="0" fontId="3" fillId="0" borderId="26" xfId="53" applyFont="1" applyFill="1" applyBorder="1" applyAlignment="1" applyProtection="1">
      <alignment horizontal="right" vertical="top" wrapText="1"/>
      <protection hidden="1"/>
    </xf>
    <xf numFmtId="0" fontId="3" fillId="0" borderId="26" xfId="53" applyFont="1" applyFill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/>
      <protection hidden="1"/>
    </xf>
    <xf numFmtId="14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3" applyFont="1" applyFill="1" applyBorder="1" applyAlignment="1" applyProtection="1">
      <alignment horizontal="center" vertical="center"/>
      <protection hidden="1" locked="0"/>
    </xf>
    <xf numFmtId="49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left" wrapText="1"/>
      <protection hidden="1"/>
    </xf>
    <xf numFmtId="0" fontId="3" fillId="0" borderId="0" xfId="53" applyFont="1" applyBorder="1" applyProtection="1">
      <alignment vertical="top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6" xfId="53" applyFont="1" applyBorder="1" applyAlignment="1" applyProtection="1">
      <alignment horizontal="center" vertical="top"/>
      <protection hidden="1"/>
    </xf>
    <xf numFmtId="0" fontId="3" fillId="0" borderId="27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right" vertical="top"/>
      <protection hidden="1"/>
    </xf>
    <xf numFmtId="0" fontId="2" fillId="0" borderId="26" xfId="53" applyFont="1" applyBorder="1" applyAlignment="1" applyProtection="1">
      <alignment horizontal="center" vertical="top"/>
      <protection hidden="1"/>
    </xf>
    <xf numFmtId="0" fontId="2" fillId="0" borderId="26" xfId="53" applyFont="1" applyBorder="1" applyAlignment="1" applyProtection="1">
      <alignment/>
      <protection hidden="1"/>
    </xf>
    <xf numFmtId="0" fontId="2" fillId="0" borderId="26" xfId="53" applyFont="1" applyBorder="1" applyAlignment="1" applyProtection="1">
      <alignment horizontal="right"/>
      <protection hidden="1"/>
    </xf>
    <xf numFmtId="0" fontId="3" fillId="0" borderId="27" xfId="53" applyFont="1" applyBorder="1" applyAlignment="1" applyProtection="1">
      <alignment horizontal="right"/>
      <protection hidden="1"/>
    </xf>
    <xf numFmtId="0" fontId="6" fillId="0" borderId="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3" xfId="59" applyBorder="1" applyAlignment="1">
      <alignment/>
      <protection/>
    </xf>
    <xf numFmtId="0" fontId="10" fillId="0" borderId="34" xfId="53" applyFont="1" applyBorder="1" applyAlignment="1">
      <alignment/>
      <protection/>
    </xf>
    <xf numFmtId="0" fontId="10" fillId="0" borderId="16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5" xfId="53" applyFont="1" applyBorder="1" applyAlignment="1" applyProtection="1">
      <alignment horizontal="right" vertical="center" wrapText="1"/>
      <protection hidden="1"/>
    </xf>
    <xf numFmtId="0" fontId="3" fillId="0" borderId="23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left" vertical="center"/>
      <protection hidden="1" locked="0"/>
    </xf>
    <xf numFmtId="0" fontId="2" fillId="0" borderId="26" xfId="53" applyFont="1" applyFill="1" applyBorder="1" applyAlignment="1" applyProtection="1">
      <alignment horizontal="left" vertical="center"/>
      <protection hidden="1" locked="0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53" applyFont="1" applyBorder="1" applyAlignment="1" applyProtection="1">
      <alignment horizontal="center" vertical="top"/>
      <protection hidden="1"/>
    </xf>
    <xf numFmtId="0" fontId="3" fillId="0" borderId="35" xfId="53" applyFont="1" applyBorder="1" applyAlignment="1">
      <alignment horizontal="center"/>
      <protection/>
    </xf>
    <xf numFmtId="0" fontId="3" fillId="0" borderId="36" xfId="53" applyFont="1" applyBorder="1" applyAlignment="1">
      <alignment/>
      <protection/>
    </xf>
    <xf numFmtId="0" fontId="3" fillId="0" borderId="26" xfId="53" applyFont="1" applyFill="1" applyBorder="1" applyAlignment="1" applyProtection="1">
      <alignment horizontal="center" vertical="top"/>
      <protection hidden="1"/>
    </xf>
    <xf numFmtId="0" fontId="3" fillId="0" borderId="26" xfId="53" applyFont="1" applyFill="1" applyBorder="1" applyAlignment="1" applyProtection="1">
      <alignment horizontal="center"/>
      <protection hidden="1"/>
    </xf>
    <xf numFmtId="49" fontId="13" fillId="0" borderId="25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3" fillId="0" borderId="23" xfId="53" applyFont="1" applyBorder="1" applyAlignment="1" applyProtection="1">
      <alignment horizontal="right"/>
      <protection hidden="1"/>
    </xf>
    <xf numFmtId="0" fontId="3" fillId="0" borderId="27" xfId="53" applyFont="1" applyFill="1" applyBorder="1" applyAlignment="1">
      <alignment horizontal="left" vertical="center"/>
      <protection/>
    </xf>
    <xf numFmtId="0" fontId="18" fillId="0" borderId="0" xfId="59" applyFont="1" applyBorder="1" applyAlignment="1" applyProtection="1">
      <alignment horizontal="left"/>
      <protection hidden="1"/>
    </xf>
    <xf numFmtId="0" fontId="19" fillId="0" borderId="0" xfId="59" applyFont="1" applyBorder="1" applyAlignment="1">
      <alignment/>
      <protection/>
    </xf>
    <xf numFmtId="0" fontId="3" fillId="0" borderId="26" xfId="53" applyFont="1" applyFill="1" applyBorder="1" applyAlignment="1">
      <alignment/>
      <protection/>
    </xf>
    <xf numFmtId="0" fontId="3" fillId="0" borderId="27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center"/>
      <protection hidden="1"/>
    </xf>
    <xf numFmtId="0" fontId="2" fillId="34" borderId="25" xfId="53" applyFont="1" applyFill="1" applyBorder="1" applyAlignment="1" applyProtection="1">
      <alignment horizontal="left" vertical="center"/>
      <protection hidden="1" locked="0"/>
    </xf>
    <xf numFmtId="0" fontId="3" fillId="0" borderId="26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49" fontId="2" fillId="34" borderId="25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26" xfId="53" applyFont="1" applyFill="1" applyBorder="1" applyAlignment="1">
      <alignment horizontal="left"/>
      <protection/>
    </xf>
    <xf numFmtId="0" fontId="3" fillId="0" borderId="27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left" wrapText="1"/>
      <protection hidden="1"/>
    </xf>
    <xf numFmtId="0" fontId="3" fillId="0" borderId="15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3" applyFont="1" applyFill="1" applyBorder="1" applyAlignment="1" applyProtection="1">
      <alignment/>
      <protection hidden="1" locked="0"/>
    </xf>
    <xf numFmtId="0" fontId="2" fillId="0" borderId="27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6" xfId="53" applyFont="1" applyFill="1" applyBorder="1" applyAlignment="1">
      <alignment horizontal="left" vertical="center"/>
      <protection/>
    </xf>
    <xf numFmtId="1" fontId="2" fillId="0" borderId="25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0" fontId="2" fillId="0" borderId="1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3" xfId="53" applyFont="1" applyFill="1" applyBorder="1" applyAlignment="1" applyProtection="1">
      <alignment horizontal="left" vertical="center" wrapText="1"/>
      <protection hidden="1"/>
    </xf>
    <xf numFmtId="0" fontId="11" fillId="0" borderId="15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3" xfId="53" applyFont="1" applyBorder="1" applyAlignment="1" applyProtection="1">
      <alignment horizontal="center" vertical="center" wrapText="1"/>
      <protection hidden="1"/>
    </xf>
    <xf numFmtId="0" fontId="1" fillId="0" borderId="15" xfId="53" applyFont="1" applyBorder="1" applyAlignment="1" applyProtection="1">
      <alignment horizontal="right" vertical="center" wrapText="1"/>
      <protection hidden="1"/>
    </xf>
    <xf numFmtId="0" fontId="1" fillId="0" borderId="23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9" applyFont="1" applyAlignment="1">
      <alignment/>
      <protection/>
    </xf>
    <xf numFmtId="0" fontId="16" fillId="0" borderId="0" xfId="59" applyFont="1" applyBorder="1" applyAlignment="1">
      <alignment horizontal="justify" vertical="top" wrapText="1"/>
      <protection/>
    </xf>
    <xf numFmtId="0" fontId="9" fillId="0" borderId="0" xfId="59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Style 1 2" xfId="60"/>
    <cellStyle name="Style 1 3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1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57421875" style="10" customWidth="1"/>
    <col min="9" max="9" width="9.7109375" style="10" customWidth="1"/>
    <col min="10" max="16384" width="9.140625" style="10" customWidth="1"/>
  </cols>
  <sheetData>
    <row r="1" spans="1:12" ht="15.75">
      <c r="A1" s="143" t="s">
        <v>211</v>
      </c>
      <c r="B1" s="144"/>
      <c r="C1" s="144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200" t="s">
        <v>212</v>
      </c>
      <c r="B2" s="201"/>
      <c r="C2" s="201"/>
      <c r="D2" s="202"/>
      <c r="E2" s="108">
        <v>43101</v>
      </c>
      <c r="F2" s="11"/>
      <c r="G2" s="12" t="s">
        <v>213</v>
      </c>
      <c r="H2" s="108">
        <v>43373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203" t="s">
        <v>301</v>
      </c>
      <c r="B4" s="204"/>
      <c r="C4" s="204"/>
      <c r="D4" s="204"/>
      <c r="E4" s="204"/>
      <c r="F4" s="204"/>
      <c r="G4" s="204"/>
      <c r="H4" s="204"/>
      <c r="I4" s="205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62" t="s">
        <v>214</v>
      </c>
      <c r="B6" s="163"/>
      <c r="C6" s="154" t="s">
        <v>282</v>
      </c>
      <c r="D6" s="155"/>
      <c r="E6" s="27"/>
      <c r="F6" s="27"/>
      <c r="G6" s="27"/>
      <c r="H6" s="27"/>
      <c r="I6" s="83"/>
      <c r="J6" s="9"/>
      <c r="K6" s="9"/>
      <c r="L6" s="9"/>
    </row>
    <row r="7" spans="1:12" ht="12.75">
      <c r="A7" s="84"/>
      <c r="B7" s="21"/>
      <c r="C7" s="15"/>
      <c r="D7" s="15"/>
      <c r="E7" s="27"/>
      <c r="F7" s="27"/>
      <c r="G7" s="27"/>
      <c r="H7" s="27"/>
      <c r="I7" s="83"/>
      <c r="J7" s="9"/>
      <c r="K7" s="9"/>
      <c r="L7" s="9"/>
    </row>
    <row r="8" spans="1:12" ht="12.75">
      <c r="A8" s="206" t="s">
        <v>215</v>
      </c>
      <c r="B8" s="207"/>
      <c r="C8" s="154" t="s">
        <v>283</v>
      </c>
      <c r="D8" s="155"/>
      <c r="E8" s="27"/>
      <c r="F8" s="27"/>
      <c r="G8" s="27"/>
      <c r="H8" s="27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46" t="s">
        <v>216</v>
      </c>
      <c r="B10" s="198"/>
      <c r="C10" s="154" t="s">
        <v>284</v>
      </c>
      <c r="D10" s="155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99"/>
      <c r="B11" s="198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62" t="s">
        <v>217</v>
      </c>
      <c r="B12" s="163"/>
      <c r="C12" s="148" t="s">
        <v>285</v>
      </c>
      <c r="D12" s="195"/>
      <c r="E12" s="195"/>
      <c r="F12" s="195"/>
      <c r="G12" s="195"/>
      <c r="H12" s="195"/>
      <c r="I12" s="164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62" t="s">
        <v>218</v>
      </c>
      <c r="B14" s="163"/>
      <c r="C14" s="196">
        <v>20340</v>
      </c>
      <c r="D14" s="197"/>
      <c r="E14" s="15"/>
      <c r="F14" s="148" t="s">
        <v>286</v>
      </c>
      <c r="G14" s="195"/>
      <c r="H14" s="195"/>
      <c r="I14" s="164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62" t="s">
        <v>219</v>
      </c>
      <c r="B16" s="163"/>
      <c r="C16" s="148" t="s">
        <v>287</v>
      </c>
      <c r="D16" s="195"/>
      <c r="E16" s="195"/>
      <c r="F16" s="195"/>
      <c r="G16" s="195"/>
      <c r="H16" s="195"/>
      <c r="I16" s="164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62" t="s">
        <v>220</v>
      </c>
      <c r="B18" s="163"/>
      <c r="C18" s="191" t="s">
        <v>303</v>
      </c>
      <c r="D18" s="192"/>
      <c r="E18" s="192"/>
      <c r="F18" s="192"/>
      <c r="G18" s="192"/>
      <c r="H18" s="192"/>
      <c r="I18" s="193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62" t="s">
        <v>221</v>
      </c>
      <c r="B20" s="163"/>
      <c r="C20" s="191" t="s">
        <v>288</v>
      </c>
      <c r="D20" s="192"/>
      <c r="E20" s="192"/>
      <c r="F20" s="192"/>
      <c r="G20" s="192"/>
      <c r="H20" s="192"/>
      <c r="I20" s="193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62" t="s">
        <v>222</v>
      </c>
      <c r="B22" s="163"/>
      <c r="C22" s="109">
        <v>335</v>
      </c>
      <c r="D22" s="148" t="s">
        <v>286</v>
      </c>
      <c r="E22" s="177"/>
      <c r="F22" s="178"/>
      <c r="G22" s="162"/>
      <c r="H22" s="194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62" t="s">
        <v>223</v>
      </c>
      <c r="B24" s="163"/>
      <c r="C24" s="109">
        <v>19</v>
      </c>
      <c r="D24" s="148" t="s">
        <v>289</v>
      </c>
      <c r="E24" s="177"/>
      <c r="F24" s="177"/>
      <c r="G24" s="178"/>
      <c r="H24" s="47" t="s">
        <v>224</v>
      </c>
      <c r="I24" s="139">
        <v>471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276</v>
      </c>
      <c r="I25" s="88"/>
      <c r="J25" s="9"/>
      <c r="K25" s="9"/>
      <c r="L25" s="9"/>
    </row>
    <row r="26" spans="1:12" ht="12.75">
      <c r="A26" s="162" t="s">
        <v>225</v>
      </c>
      <c r="B26" s="163"/>
      <c r="C26" s="110" t="s">
        <v>297</v>
      </c>
      <c r="D26" s="24"/>
      <c r="E26" s="29"/>
      <c r="F26" s="23"/>
      <c r="G26" s="190" t="s">
        <v>226</v>
      </c>
      <c r="H26" s="163"/>
      <c r="I26" s="111" t="s">
        <v>290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83" t="s">
        <v>227</v>
      </c>
      <c r="B28" s="184"/>
      <c r="C28" s="185"/>
      <c r="D28" s="185"/>
      <c r="E28" s="186" t="s">
        <v>228</v>
      </c>
      <c r="F28" s="187"/>
      <c r="G28" s="187"/>
      <c r="H28" s="188" t="s">
        <v>296</v>
      </c>
      <c r="I28" s="189"/>
      <c r="J28" s="9"/>
      <c r="K28" s="9"/>
      <c r="L28" s="9"/>
    </row>
    <row r="29" spans="1:12" ht="12.75">
      <c r="A29" s="90"/>
      <c r="B29" s="29"/>
      <c r="C29" s="29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76"/>
      <c r="J30" s="9"/>
      <c r="K30" s="9"/>
      <c r="L30" s="9"/>
    </row>
    <row r="31" spans="1:12" ht="12.75">
      <c r="A31" s="19"/>
      <c r="B31" s="19"/>
      <c r="C31" s="30"/>
      <c r="D31" s="181"/>
      <c r="E31" s="181"/>
      <c r="F31" s="181"/>
      <c r="G31" s="182"/>
      <c r="H31" s="117"/>
      <c r="I31" s="118"/>
      <c r="J31" s="9"/>
      <c r="K31" s="9"/>
      <c r="L31" s="9"/>
    </row>
    <row r="32" spans="1:12" ht="12.75">
      <c r="A32" s="172"/>
      <c r="B32" s="173"/>
      <c r="C32" s="173"/>
      <c r="D32" s="174"/>
      <c r="E32" s="172"/>
      <c r="F32" s="173"/>
      <c r="G32" s="173"/>
      <c r="H32" s="175"/>
      <c r="I32" s="176"/>
      <c r="J32" s="9"/>
      <c r="K32" s="9"/>
      <c r="L32" s="9"/>
    </row>
    <row r="33" spans="1:12" ht="12.75">
      <c r="A33" s="19"/>
      <c r="B33" s="19"/>
      <c r="C33" s="30"/>
      <c r="D33" s="115"/>
      <c r="E33" s="115"/>
      <c r="F33" s="115"/>
      <c r="G33" s="116"/>
      <c r="H33" s="117"/>
      <c r="I33" s="119"/>
      <c r="J33" s="9"/>
      <c r="K33" s="9"/>
      <c r="L33" s="9"/>
    </row>
    <row r="34" spans="1:12" ht="12.75">
      <c r="A34" s="172"/>
      <c r="B34" s="173"/>
      <c r="C34" s="173"/>
      <c r="D34" s="174"/>
      <c r="E34" s="172"/>
      <c r="F34" s="173"/>
      <c r="G34" s="173"/>
      <c r="H34" s="175"/>
      <c r="I34" s="176"/>
      <c r="J34" s="9"/>
      <c r="K34" s="9"/>
      <c r="L34" s="9"/>
    </row>
    <row r="35" spans="1:12" ht="12.75">
      <c r="A35" s="30"/>
      <c r="B35" s="30"/>
      <c r="C35" s="179"/>
      <c r="D35" s="180"/>
      <c r="E35" s="19"/>
      <c r="F35" s="179"/>
      <c r="G35" s="180"/>
      <c r="H35" s="117"/>
      <c r="I35" s="117"/>
      <c r="J35" s="9"/>
      <c r="K35" s="9"/>
      <c r="L35" s="9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76"/>
      <c r="J36" s="9"/>
      <c r="K36" s="9"/>
      <c r="L36" s="9"/>
    </row>
    <row r="37" spans="1:12" ht="12.75">
      <c r="A37" s="30"/>
      <c r="B37" s="30"/>
      <c r="C37" s="30"/>
      <c r="D37" s="19"/>
      <c r="E37" s="19"/>
      <c r="F37" s="30"/>
      <c r="G37" s="19"/>
      <c r="H37" s="117"/>
      <c r="I37" s="117"/>
      <c r="J37" s="9"/>
      <c r="K37" s="9"/>
      <c r="L37" s="9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76"/>
      <c r="J38" s="9"/>
      <c r="K38" s="9"/>
      <c r="L38" s="9"/>
    </row>
    <row r="39" spans="1:12" ht="12.75">
      <c r="A39" s="28"/>
      <c r="B39" s="28"/>
      <c r="C39" s="120"/>
      <c r="D39" s="121"/>
      <c r="E39" s="15"/>
      <c r="F39" s="120"/>
      <c r="G39" s="121"/>
      <c r="H39" s="15"/>
      <c r="I39" s="15"/>
      <c r="J39" s="9"/>
      <c r="K39" s="9"/>
      <c r="L39" s="9"/>
    </row>
    <row r="40" spans="1:12" ht="12.75">
      <c r="A40" s="148"/>
      <c r="B40" s="177"/>
      <c r="C40" s="177"/>
      <c r="D40" s="178"/>
      <c r="E40" s="148"/>
      <c r="F40" s="177"/>
      <c r="G40" s="178"/>
      <c r="H40" s="154"/>
      <c r="I40" s="155"/>
      <c r="J40" s="9"/>
      <c r="K40" s="9"/>
      <c r="L40" s="9"/>
    </row>
    <row r="41" spans="1:12" ht="12.75">
      <c r="A41" s="112"/>
      <c r="B41" s="29"/>
      <c r="C41" s="29"/>
      <c r="D41" s="29"/>
      <c r="E41" s="22"/>
      <c r="F41" s="113"/>
      <c r="G41" s="113"/>
      <c r="H41" s="114"/>
      <c r="I41" s="92"/>
      <c r="J41" s="9"/>
      <c r="K41" s="9"/>
      <c r="L41" s="9"/>
    </row>
    <row r="42" spans="1:12" ht="12.75">
      <c r="A42" s="124"/>
      <c r="B42" s="125"/>
      <c r="C42" s="122"/>
      <c r="D42" s="123"/>
      <c r="E42" s="126"/>
      <c r="F42" s="122"/>
      <c r="G42" s="123"/>
      <c r="H42" s="127"/>
      <c r="I42" s="128"/>
      <c r="J42" s="9"/>
      <c r="K42" s="9"/>
      <c r="L42" s="9"/>
    </row>
    <row r="43" spans="1:12" ht="12.75">
      <c r="A43" s="93"/>
      <c r="B43" s="30"/>
      <c r="C43" s="30"/>
      <c r="D43" s="19"/>
      <c r="E43" s="19"/>
      <c r="F43" s="30"/>
      <c r="G43" s="19"/>
      <c r="H43" s="19"/>
      <c r="I43" s="94"/>
      <c r="J43" s="9"/>
      <c r="K43" s="9"/>
      <c r="L43" s="9"/>
    </row>
    <row r="44" spans="1:12" ht="12.75">
      <c r="A44" s="146" t="s">
        <v>229</v>
      </c>
      <c r="B44" s="147"/>
      <c r="C44" s="154"/>
      <c r="D44" s="155"/>
      <c r="E44" s="25"/>
      <c r="F44" s="148"/>
      <c r="G44" s="167"/>
      <c r="H44" s="167"/>
      <c r="I44" s="168"/>
      <c r="J44" s="9"/>
      <c r="K44" s="9"/>
      <c r="L44" s="9"/>
    </row>
    <row r="45" spans="1:12" ht="12.75">
      <c r="A45" s="91"/>
      <c r="B45" s="28"/>
      <c r="C45" s="169"/>
      <c r="D45" s="170"/>
      <c r="E45" s="15"/>
      <c r="F45" s="169"/>
      <c r="G45" s="171"/>
      <c r="H45" s="31"/>
      <c r="I45" s="95"/>
      <c r="J45" s="9"/>
      <c r="K45" s="9"/>
      <c r="L45" s="9"/>
    </row>
    <row r="46" spans="1:12" ht="12.75">
      <c r="A46" s="146" t="s">
        <v>230</v>
      </c>
      <c r="B46" s="147"/>
      <c r="C46" s="148" t="s">
        <v>291</v>
      </c>
      <c r="D46" s="149"/>
      <c r="E46" s="149"/>
      <c r="F46" s="149"/>
      <c r="G46" s="149"/>
      <c r="H46" s="149"/>
      <c r="I46" s="150"/>
      <c r="J46" s="9"/>
      <c r="K46" s="9"/>
      <c r="L46" s="9"/>
    </row>
    <row r="47" spans="1:12" ht="12.75">
      <c r="A47" s="84"/>
      <c r="B47" s="21"/>
      <c r="C47" s="20" t="s">
        <v>231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46" t="s">
        <v>232</v>
      </c>
      <c r="B48" s="147"/>
      <c r="C48" s="151" t="s">
        <v>292</v>
      </c>
      <c r="D48" s="152"/>
      <c r="E48" s="153"/>
      <c r="F48" s="15"/>
      <c r="G48" s="47" t="s">
        <v>233</v>
      </c>
      <c r="H48" s="151" t="s">
        <v>293</v>
      </c>
      <c r="I48" s="153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46" t="s">
        <v>220</v>
      </c>
      <c r="B50" s="147"/>
      <c r="C50" s="161"/>
      <c r="D50" s="152"/>
      <c r="E50" s="152"/>
      <c r="F50" s="152"/>
      <c r="G50" s="152"/>
      <c r="H50" s="152"/>
      <c r="I50" s="153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62" t="s">
        <v>234</v>
      </c>
      <c r="B52" s="163"/>
      <c r="C52" s="151" t="s">
        <v>294</v>
      </c>
      <c r="D52" s="152"/>
      <c r="E52" s="152"/>
      <c r="F52" s="152"/>
      <c r="G52" s="152"/>
      <c r="H52" s="152"/>
      <c r="I52" s="164"/>
      <c r="J52" s="9"/>
      <c r="K52" s="9"/>
      <c r="L52" s="9"/>
    </row>
    <row r="53" spans="1:12" ht="12.75">
      <c r="A53" s="96"/>
      <c r="B53" s="19"/>
      <c r="C53" s="145" t="s">
        <v>235</v>
      </c>
      <c r="D53" s="145"/>
      <c r="E53" s="145"/>
      <c r="F53" s="145"/>
      <c r="G53" s="145"/>
      <c r="H53" s="145"/>
      <c r="I53" s="97"/>
      <c r="J53" s="9"/>
      <c r="K53" s="9"/>
      <c r="L53" s="9"/>
    </row>
    <row r="54" spans="1:12" ht="12.75">
      <c r="A54" s="96"/>
      <c r="B54" s="19"/>
      <c r="C54" s="32"/>
      <c r="D54" s="32"/>
      <c r="E54" s="32"/>
      <c r="F54" s="32"/>
      <c r="G54" s="32"/>
      <c r="H54" s="32"/>
      <c r="I54" s="97"/>
      <c r="J54" s="9"/>
      <c r="K54" s="9"/>
      <c r="L54" s="9"/>
    </row>
    <row r="55" spans="1:12" ht="12.75">
      <c r="A55" s="96"/>
      <c r="B55" s="165" t="s">
        <v>236</v>
      </c>
      <c r="C55" s="166"/>
      <c r="D55" s="166"/>
      <c r="E55" s="166"/>
      <c r="F55" s="45"/>
      <c r="G55" s="45"/>
      <c r="H55" s="45"/>
      <c r="I55" s="98"/>
      <c r="J55" s="9"/>
      <c r="K55" s="9"/>
      <c r="L55" s="9"/>
    </row>
    <row r="56" spans="1:12" ht="12.75">
      <c r="A56" s="96"/>
      <c r="B56" s="140" t="s">
        <v>267</v>
      </c>
      <c r="C56" s="141"/>
      <c r="D56" s="141"/>
      <c r="E56" s="141"/>
      <c r="F56" s="141"/>
      <c r="G56" s="141"/>
      <c r="H56" s="141"/>
      <c r="I56" s="142"/>
      <c r="J56" s="9"/>
      <c r="K56" s="9"/>
      <c r="L56" s="9"/>
    </row>
    <row r="57" spans="1:12" ht="12.75">
      <c r="A57" s="96"/>
      <c r="B57" s="140" t="s">
        <v>268</v>
      </c>
      <c r="C57" s="141"/>
      <c r="D57" s="141"/>
      <c r="E57" s="141"/>
      <c r="F57" s="141"/>
      <c r="G57" s="141"/>
      <c r="H57" s="141"/>
      <c r="I57" s="98"/>
      <c r="J57" s="9"/>
      <c r="K57" s="9"/>
      <c r="L57" s="9"/>
    </row>
    <row r="58" spans="1:12" ht="12.75">
      <c r="A58" s="96"/>
      <c r="B58" s="140" t="s">
        <v>269</v>
      </c>
      <c r="C58" s="141"/>
      <c r="D58" s="141"/>
      <c r="E58" s="141"/>
      <c r="F58" s="141"/>
      <c r="G58" s="141"/>
      <c r="H58" s="141"/>
      <c r="I58" s="142"/>
      <c r="J58" s="9"/>
      <c r="K58" s="9"/>
      <c r="L58" s="9"/>
    </row>
    <row r="59" spans="1:12" ht="12.75">
      <c r="A59" s="96"/>
      <c r="B59" s="140" t="s">
        <v>270</v>
      </c>
      <c r="C59" s="141"/>
      <c r="D59" s="141"/>
      <c r="E59" s="141"/>
      <c r="F59" s="141"/>
      <c r="G59" s="141"/>
      <c r="H59" s="141"/>
      <c r="I59" s="142"/>
      <c r="J59" s="9"/>
      <c r="K59" s="9"/>
      <c r="L59" s="9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9"/>
      <c r="K60" s="9"/>
      <c r="L60" s="9"/>
    </row>
    <row r="61" spans="1:12" ht="12.75">
      <c r="A61" s="96"/>
      <c r="B61" s="99"/>
      <c r="C61" s="100"/>
      <c r="D61" s="100"/>
      <c r="E61" s="100"/>
      <c r="F61" s="100"/>
      <c r="G61" s="100"/>
      <c r="H61" s="100"/>
      <c r="I61" s="101"/>
      <c r="J61" s="9"/>
      <c r="K61" s="9"/>
      <c r="L61" s="9"/>
    </row>
    <row r="62" spans="1:12" ht="12.75">
      <c r="A62" s="96"/>
      <c r="B62" s="99"/>
      <c r="C62" s="100"/>
      <c r="D62" s="100"/>
      <c r="E62" s="100"/>
      <c r="F62" s="100"/>
      <c r="G62" s="100"/>
      <c r="H62" s="100"/>
      <c r="I62" s="101"/>
      <c r="J62" s="9"/>
      <c r="K62" s="9"/>
      <c r="L62" s="9"/>
    </row>
    <row r="63" spans="1:12" ht="12.75">
      <c r="A63" s="96"/>
      <c r="B63" s="99"/>
      <c r="C63" s="100"/>
      <c r="D63" s="100"/>
      <c r="E63" s="100"/>
      <c r="F63" s="100"/>
      <c r="G63" s="100"/>
      <c r="H63" s="100"/>
      <c r="I63" s="101"/>
      <c r="J63" s="9"/>
      <c r="K63" s="9"/>
      <c r="L63" s="9"/>
    </row>
    <row r="64" spans="1:12" ht="12.75">
      <c r="A64" s="96"/>
      <c r="B64" s="99"/>
      <c r="C64" s="100"/>
      <c r="D64" s="100"/>
      <c r="E64" s="100"/>
      <c r="F64" s="100"/>
      <c r="G64" s="100"/>
      <c r="H64" s="100"/>
      <c r="I64" s="101"/>
      <c r="J64" s="9"/>
      <c r="K64" s="9"/>
      <c r="L64" s="9"/>
    </row>
    <row r="65" spans="1:12" ht="13.5" thickBot="1">
      <c r="A65" s="102" t="s">
        <v>237</v>
      </c>
      <c r="B65" s="15"/>
      <c r="C65" s="15"/>
      <c r="D65" s="15"/>
      <c r="E65" s="15"/>
      <c r="F65" s="15"/>
      <c r="G65" s="33"/>
      <c r="H65" s="34"/>
      <c r="I65" s="103"/>
      <c r="J65" s="9"/>
      <c r="K65" s="9"/>
      <c r="L65" s="9"/>
    </row>
    <row r="66" spans="1:12" ht="12.75">
      <c r="A66" s="80"/>
      <c r="B66" s="15"/>
      <c r="C66" s="15"/>
      <c r="D66" s="15"/>
      <c r="E66" s="19" t="s">
        <v>238</v>
      </c>
      <c r="F66" s="29"/>
      <c r="G66" s="156" t="s">
        <v>239</v>
      </c>
      <c r="H66" s="157"/>
      <c r="I66" s="158"/>
      <c r="J66" s="9"/>
      <c r="K66" s="9"/>
      <c r="L66" s="9"/>
    </row>
    <row r="67" spans="1:12" ht="20.25" customHeight="1">
      <c r="A67" s="104"/>
      <c r="B67" s="105"/>
      <c r="C67" s="106"/>
      <c r="D67" s="106"/>
      <c r="E67" s="106"/>
      <c r="F67" s="106"/>
      <c r="G67" s="159"/>
      <c r="H67" s="160"/>
      <c r="I67" s="107"/>
      <c r="J67" s="9"/>
      <c r="K67" s="9"/>
      <c r="L67" s="9"/>
    </row>
  </sheetData>
  <sheetProtection/>
  <protectedRanges>
    <protectedRange sqref="E2 H2 C6:D6 C8:D8 C10:D10 C12:I12 C14:D14 F14:I14 C16:I16 C18:I18 C20:I20 C24:G24 C22:F22 C26 I26 I24" name="Range1"/>
    <protectedRange sqref="A30:I30 A32:I32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C35:D35"/>
    <mergeCell ref="F35:G35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G66:I66"/>
    <mergeCell ref="G67:H67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0">
      <selection activeCell="K114" sqref="K114"/>
    </sheetView>
  </sheetViews>
  <sheetFormatPr defaultColWidth="9.140625" defaultRowHeight="12.75"/>
  <cols>
    <col min="1" max="9" width="9.140625" style="48" customWidth="1"/>
    <col min="10" max="10" width="11.57421875" style="48" customWidth="1"/>
    <col min="11" max="11" width="11.421875" style="48" customWidth="1"/>
    <col min="12" max="16384" width="9.140625" style="48" customWidth="1"/>
  </cols>
  <sheetData>
    <row r="1" spans="1:11" ht="12.75" customHeight="1">
      <c r="A1" s="208" t="s">
        <v>298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304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279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48</v>
      </c>
      <c r="B4" s="214"/>
      <c r="C4" s="214"/>
      <c r="D4" s="214"/>
      <c r="E4" s="214"/>
      <c r="F4" s="214"/>
      <c r="G4" s="214"/>
      <c r="H4" s="215"/>
      <c r="I4" s="54" t="s">
        <v>240</v>
      </c>
      <c r="J4" s="55" t="s">
        <v>277</v>
      </c>
      <c r="K4" s="56" t="s">
        <v>278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3">
        <v>2</v>
      </c>
      <c r="J5" s="52">
        <v>3</v>
      </c>
      <c r="K5" s="52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220" t="s">
        <v>49</v>
      </c>
      <c r="B7" s="221"/>
      <c r="C7" s="221"/>
      <c r="D7" s="221"/>
      <c r="E7" s="221"/>
      <c r="F7" s="221"/>
      <c r="G7" s="221"/>
      <c r="H7" s="222"/>
      <c r="I7" s="3">
        <v>1</v>
      </c>
      <c r="J7" s="5"/>
      <c r="K7" s="5"/>
    </row>
    <row r="8" spans="1:11" ht="12.75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49">
        <f>J9+J16+J26+J35+J39</f>
        <v>340465342</v>
      </c>
      <c r="K8" s="49">
        <f>K9+K16+K26+K35+K39</f>
        <v>301127354</v>
      </c>
    </row>
    <row r="9" spans="1:11" ht="12.75">
      <c r="A9" s="226" t="s">
        <v>168</v>
      </c>
      <c r="B9" s="227"/>
      <c r="C9" s="227"/>
      <c r="D9" s="227"/>
      <c r="E9" s="227"/>
      <c r="F9" s="227"/>
      <c r="G9" s="227"/>
      <c r="H9" s="228"/>
      <c r="I9" s="1">
        <v>3</v>
      </c>
      <c r="J9" s="49">
        <f>J10+J11+J12+J13+J14+J15</f>
        <v>999573</v>
      </c>
      <c r="K9" s="49">
        <f>K10+K11+K12+K13+K14+K15</f>
        <v>2675103</v>
      </c>
    </row>
    <row r="10" spans="1:11" ht="12.75">
      <c r="A10" s="226" t="s">
        <v>97</v>
      </c>
      <c r="B10" s="227"/>
      <c r="C10" s="227"/>
      <c r="D10" s="227"/>
      <c r="E10" s="227"/>
      <c r="F10" s="227"/>
      <c r="G10" s="227"/>
      <c r="H10" s="228"/>
      <c r="I10" s="1">
        <v>4</v>
      </c>
      <c r="J10" s="6"/>
      <c r="K10" s="6"/>
    </row>
    <row r="11" spans="1:11" ht="12.75">
      <c r="A11" s="226" t="s">
        <v>9</v>
      </c>
      <c r="B11" s="227"/>
      <c r="C11" s="227"/>
      <c r="D11" s="227"/>
      <c r="E11" s="227"/>
      <c r="F11" s="227"/>
      <c r="G11" s="227"/>
      <c r="H11" s="228"/>
      <c r="I11" s="1">
        <v>5</v>
      </c>
      <c r="J11" s="6"/>
      <c r="K11" s="6"/>
    </row>
    <row r="12" spans="1:11" ht="12.75">
      <c r="A12" s="226" t="s">
        <v>98</v>
      </c>
      <c r="B12" s="227"/>
      <c r="C12" s="227"/>
      <c r="D12" s="227"/>
      <c r="E12" s="227"/>
      <c r="F12" s="227"/>
      <c r="G12" s="227"/>
      <c r="H12" s="228"/>
      <c r="I12" s="1">
        <v>6</v>
      </c>
      <c r="J12" s="6"/>
      <c r="K12" s="6"/>
    </row>
    <row r="13" spans="1:11" ht="12.75">
      <c r="A13" s="226" t="s">
        <v>171</v>
      </c>
      <c r="B13" s="227"/>
      <c r="C13" s="227"/>
      <c r="D13" s="227"/>
      <c r="E13" s="227"/>
      <c r="F13" s="227"/>
      <c r="G13" s="227"/>
      <c r="H13" s="228"/>
      <c r="I13" s="1">
        <v>7</v>
      </c>
      <c r="J13" s="6"/>
      <c r="K13" s="6"/>
    </row>
    <row r="14" spans="1:11" ht="12.75">
      <c r="A14" s="226" t="s">
        <v>172</v>
      </c>
      <c r="B14" s="227"/>
      <c r="C14" s="227"/>
      <c r="D14" s="227"/>
      <c r="E14" s="227"/>
      <c r="F14" s="227"/>
      <c r="G14" s="227"/>
      <c r="H14" s="228"/>
      <c r="I14" s="1">
        <v>8</v>
      </c>
      <c r="J14" s="6"/>
      <c r="K14" s="6">
        <v>1954361</v>
      </c>
    </row>
    <row r="15" spans="1:11" ht="12.75">
      <c r="A15" s="226" t="s">
        <v>173</v>
      </c>
      <c r="B15" s="227"/>
      <c r="C15" s="227"/>
      <c r="D15" s="227"/>
      <c r="E15" s="227"/>
      <c r="F15" s="227"/>
      <c r="G15" s="227"/>
      <c r="H15" s="228"/>
      <c r="I15" s="1">
        <v>9</v>
      </c>
      <c r="J15" s="6">
        <v>999573</v>
      </c>
      <c r="K15" s="6">
        <v>720742</v>
      </c>
    </row>
    <row r="16" spans="1:11" ht="12.75">
      <c r="A16" s="226" t="s">
        <v>169</v>
      </c>
      <c r="B16" s="227"/>
      <c r="C16" s="227"/>
      <c r="D16" s="227"/>
      <c r="E16" s="227"/>
      <c r="F16" s="227"/>
      <c r="G16" s="227"/>
      <c r="H16" s="228"/>
      <c r="I16" s="1">
        <v>10</v>
      </c>
      <c r="J16" s="49">
        <f>J17+J18+J19+J20+J21+J22+J23+J24+J25</f>
        <v>274517729</v>
      </c>
      <c r="K16" s="49">
        <f>K17+K18+K19+K20+K21+K22+K23+K24+K25</f>
        <v>286980943</v>
      </c>
    </row>
    <row r="17" spans="1:11" ht="12.75">
      <c r="A17" s="226" t="s">
        <v>174</v>
      </c>
      <c r="B17" s="227"/>
      <c r="C17" s="227"/>
      <c r="D17" s="227"/>
      <c r="E17" s="227"/>
      <c r="F17" s="227"/>
      <c r="G17" s="227"/>
      <c r="H17" s="228"/>
      <c r="I17" s="1">
        <v>11</v>
      </c>
      <c r="J17" s="6">
        <v>2138881</v>
      </c>
      <c r="K17" s="6">
        <v>2138881</v>
      </c>
    </row>
    <row r="18" spans="1:11" ht="12.75">
      <c r="A18" s="226" t="s">
        <v>210</v>
      </c>
      <c r="B18" s="227"/>
      <c r="C18" s="227"/>
      <c r="D18" s="227"/>
      <c r="E18" s="227"/>
      <c r="F18" s="227"/>
      <c r="G18" s="227"/>
      <c r="H18" s="228"/>
      <c r="I18" s="1">
        <v>12</v>
      </c>
      <c r="J18" s="6">
        <v>8512501</v>
      </c>
      <c r="K18" s="6">
        <v>8382655</v>
      </c>
    </row>
    <row r="19" spans="1:11" ht="12.75">
      <c r="A19" s="226" t="s">
        <v>175</v>
      </c>
      <c r="B19" s="227"/>
      <c r="C19" s="227"/>
      <c r="D19" s="227"/>
      <c r="E19" s="227"/>
      <c r="F19" s="227"/>
      <c r="G19" s="227"/>
      <c r="H19" s="228"/>
      <c r="I19" s="1">
        <v>13</v>
      </c>
      <c r="J19" s="6">
        <v>50680813</v>
      </c>
      <c r="K19" s="6">
        <v>48326017</v>
      </c>
    </row>
    <row r="20" spans="1:11" ht="12.75">
      <c r="A20" s="226" t="s">
        <v>21</v>
      </c>
      <c r="B20" s="227"/>
      <c r="C20" s="227"/>
      <c r="D20" s="227"/>
      <c r="E20" s="227"/>
      <c r="F20" s="227"/>
      <c r="G20" s="227"/>
      <c r="H20" s="228"/>
      <c r="I20" s="1">
        <v>14</v>
      </c>
      <c r="J20" s="6">
        <v>8559323</v>
      </c>
      <c r="K20" s="6">
        <v>13874585</v>
      </c>
    </row>
    <row r="21" spans="1:11" ht="12.75">
      <c r="A21" s="226" t="s">
        <v>22</v>
      </c>
      <c r="B21" s="227"/>
      <c r="C21" s="227"/>
      <c r="D21" s="227"/>
      <c r="E21" s="227"/>
      <c r="F21" s="227"/>
      <c r="G21" s="227"/>
      <c r="H21" s="228"/>
      <c r="I21" s="1">
        <v>15</v>
      </c>
      <c r="J21" s="6"/>
      <c r="K21" s="6"/>
    </row>
    <row r="22" spans="1:11" ht="12.75">
      <c r="A22" s="226" t="s">
        <v>61</v>
      </c>
      <c r="B22" s="227"/>
      <c r="C22" s="227"/>
      <c r="D22" s="227"/>
      <c r="E22" s="227"/>
      <c r="F22" s="227"/>
      <c r="G22" s="227"/>
      <c r="H22" s="228"/>
      <c r="I22" s="1">
        <v>16</v>
      </c>
      <c r="J22" s="6">
        <v>22498309</v>
      </c>
      <c r="K22" s="6">
        <v>22393690</v>
      </c>
    </row>
    <row r="23" spans="1:11" ht="12.75">
      <c r="A23" s="226" t="s">
        <v>62</v>
      </c>
      <c r="B23" s="227"/>
      <c r="C23" s="227"/>
      <c r="D23" s="227"/>
      <c r="E23" s="227"/>
      <c r="F23" s="227"/>
      <c r="G23" s="227"/>
      <c r="H23" s="228"/>
      <c r="I23" s="1">
        <v>17</v>
      </c>
      <c r="J23" s="6">
        <v>177453369</v>
      </c>
      <c r="K23" s="6">
        <v>187262626</v>
      </c>
    </row>
    <row r="24" spans="1:11" ht="12.75">
      <c r="A24" s="226" t="s">
        <v>63</v>
      </c>
      <c r="B24" s="227"/>
      <c r="C24" s="227"/>
      <c r="D24" s="227"/>
      <c r="E24" s="227"/>
      <c r="F24" s="227"/>
      <c r="G24" s="227"/>
      <c r="H24" s="228"/>
      <c r="I24" s="1">
        <v>18</v>
      </c>
      <c r="J24" s="6"/>
      <c r="K24" s="6"/>
    </row>
    <row r="25" spans="1:11" ht="12.75">
      <c r="A25" s="226" t="s">
        <v>64</v>
      </c>
      <c r="B25" s="227"/>
      <c r="C25" s="227"/>
      <c r="D25" s="227"/>
      <c r="E25" s="227"/>
      <c r="F25" s="227"/>
      <c r="G25" s="227"/>
      <c r="H25" s="228"/>
      <c r="I25" s="1">
        <v>19</v>
      </c>
      <c r="J25" s="6">
        <v>4674533</v>
      </c>
      <c r="K25" s="6">
        <v>4602489</v>
      </c>
    </row>
    <row r="26" spans="1:11" ht="12.75">
      <c r="A26" s="226" t="s">
        <v>156</v>
      </c>
      <c r="B26" s="227"/>
      <c r="C26" s="227"/>
      <c r="D26" s="227"/>
      <c r="E26" s="227"/>
      <c r="F26" s="227"/>
      <c r="G26" s="227"/>
      <c r="H26" s="228"/>
      <c r="I26" s="1">
        <v>20</v>
      </c>
      <c r="J26" s="49">
        <f>J27+J28+J29+J30+J31+J32+J33+J34</f>
        <v>61056692</v>
      </c>
      <c r="K26" s="49">
        <f>K27+K28+K29+K30+K31+K32+K33+K34</f>
        <v>7581439</v>
      </c>
    </row>
    <row r="27" spans="1:11" ht="12.75">
      <c r="A27" s="226" t="s">
        <v>65</v>
      </c>
      <c r="B27" s="227"/>
      <c r="C27" s="227"/>
      <c r="D27" s="227"/>
      <c r="E27" s="227"/>
      <c r="F27" s="227"/>
      <c r="G27" s="227"/>
      <c r="H27" s="228"/>
      <c r="I27" s="1">
        <v>21</v>
      </c>
      <c r="J27" s="6">
        <v>7501939</v>
      </c>
      <c r="K27" s="6">
        <v>7501939</v>
      </c>
    </row>
    <row r="28" spans="1:11" ht="12.75">
      <c r="A28" s="226" t="s">
        <v>66</v>
      </c>
      <c r="B28" s="227"/>
      <c r="C28" s="227"/>
      <c r="D28" s="227"/>
      <c r="E28" s="227"/>
      <c r="F28" s="227"/>
      <c r="G28" s="227"/>
      <c r="H28" s="228"/>
      <c r="I28" s="1">
        <v>22</v>
      </c>
      <c r="J28" s="6"/>
      <c r="K28" s="6"/>
    </row>
    <row r="29" spans="1:11" ht="12.75">
      <c r="A29" s="226" t="s">
        <v>67</v>
      </c>
      <c r="B29" s="227"/>
      <c r="C29" s="227"/>
      <c r="D29" s="227"/>
      <c r="E29" s="227"/>
      <c r="F29" s="227"/>
      <c r="G29" s="227"/>
      <c r="H29" s="228"/>
      <c r="I29" s="1">
        <v>23</v>
      </c>
      <c r="J29" s="6">
        <v>79500</v>
      </c>
      <c r="K29" s="6">
        <v>79500</v>
      </c>
    </row>
    <row r="30" spans="1:11" ht="12.75">
      <c r="A30" s="226" t="s">
        <v>72</v>
      </c>
      <c r="B30" s="227"/>
      <c r="C30" s="227"/>
      <c r="D30" s="227"/>
      <c r="E30" s="227"/>
      <c r="F30" s="227"/>
      <c r="G30" s="227"/>
      <c r="H30" s="228"/>
      <c r="I30" s="1">
        <v>24</v>
      </c>
      <c r="J30" s="6"/>
      <c r="K30" s="6"/>
    </row>
    <row r="31" spans="1:11" ht="12.75">
      <c r="A31" s="226" t="s">
        <v>73</v>
      </c>
      <c r="B31" s="227"/>
      <c r="C31" s="227"/>
      <c r="D31" s="227"/>
      <c r="E31" s="227"/>
      <c r="F31" s="227"/>
      <c r="G31" s="227"/>
      <c r="H31" s="228"/>
      <c r="I31" s="1">
        <v>25</v>
      </c>
      <c r="J31" s="6"/>
      <c r="K31" s="6"/>
    </row>
    <row r="32" spans="1:11" ht="12.75">
      <c r="A32" s="226" t="s">
        <v>74</v>
      </c>
      <c r="B32" s="227"/>
      <c r="C32" s="227"/>
      <c r="D32" s="227"/>
      <c r="E32" s="227"/>
      <c r="F32" s="227"/>
      <c r="G32" s="227"/>
      <c r="H32" s="228"/>
      <c r="I32" s="1">
        <v>26</v>
      </c>
      <c r="J32" s="6">
        <v>53475253</v>
      </c>
      <c r="K32" s="6"/>
    </row>
    <row r="33" spans="1:11" ht="12.75">
      <c r="A33" s="226" t="s">
        <v>68</v>
      </c>
      <c r="B33" s="227"/>
      <c r="C33" s="227"/>
      <c r="D33" s="227"/>
      <c r="E33" s="227"/>
      <c r="F33" s="227"/>
      <c r="G33" s="227"/>
      <c r="H33" s="228"/>
      <c r="I33" s="1">
        <v>27</v>
      </c>
      <c r="J33" s="6"/>
      <c r="K33" s="6"/>
    </row>
    <row r="34" spans="1:11" ht="12.75">
      <c r="A34" s="226" t="s">
        <v>149</v>
      </c>
      <c r="B34" s="227"/>
      <c r="C34" s="227"/>
      <c r="D34" s="227"/>
      <c r="E34" s="227"/>
      <c r="F34" s="227"/>
      <c r="G34" s="227"/>
      <c r="H34" s="228"/>
      <c r="I34" s="1">
        <v>28</v>
      </c>
      <c r="J34" s="6"/>
      <c r="K34" s="6"/>
    </row>
    <row r="35" spans="1:11" ht="12.75">
      <c r="A35" s="226" t="s">
        <v>150</v>
      </c>
      <c r="B35" s="227"/>
      <c r="C35" s="227"/>
      <c r="D35" s="227"/>
      <c r="E35" s="227"/>
      <c r="F35" s="227"/>
      <c r="G35" s="227"/>
      <c r="H35" s="228"/>
      <c r="I35" s="1">
        <v>29</v>
      </c>
      <c r="J35" s="49">
        <f>J36+J37+J38</f>
        <v>1996062</v>
      </c>
      <c r="K35" s="49">
        <f>K36+K37+K38</f>
        <v>1994583</v>
      </c>
    </row>
    <row r="36" spans="1:11" ht="12.75">
      <c r="A36" s="226" t="s">
        <v>69</v>
      </c>
      <c r="B36" s="227"/>
      <c r="C36" s="227"/>
      <c r="D36" s="227"/>
      <c r="E36" s="227"/>
      <c r="F36" s="227"/>
      <c r="G36" s="227"/>
      <c r="H36" s="228"/>
      <c r="I36" s="1">
        <v>30</v>
      </c>
      <c r="J36" s="6"/>
      <c r="K36" s="6"/>
    </row>
    <row r="37" spans="1:11" ht="12.75">
      <c r="A37" s="226" t="s">
        <v>70</v>
      </c>
      <c r="B37" s="227"/>
      <c r="C37" s="227"/>
      <c r="D37" s="227"/>
      <c r="E37" s="227"/>
      <c r="F37" s="227"/>
      <c r="G37" s="227"/>
      <c r="H37" s="228"/>
      <c r="I37" s="1">
        <v>31</v>
      </c>
      <c r="J37" s="6">
        <v>1996062</v>
      </c>
      <c r="K37" s="6">
        <v>1994583</v>
      </c>
    </row>
    <row r="38" spans="1:11" ht="12.75">
      <c r="A38" s="226" t="s">
        <v>71</v>
      </c>
      <c r="B38" s="227"/>
      <c r="C38" s="227"/>
      <c r="D38" s="227"/>
      <c r="E38" s="227"/>
      <c r="F38" s="227"/>
      <c r="G38" s="227"/>
      <c r="H38" s="228"/>
      <c r="I38" s="1">
        <v>32</v>
      </c>
      <c r="J38" s="6"/>
      <c r="K38" s="6"/>
    </row>
    <row r="39" spans="1:11" ht="12.75">
      <c r="A39" s="226" t="s">
        <v>151</v>
      </c>
      <c r="B39" s="227"/>
      <c r="C39" s="227"/>
      <c r="D39" s="227"/>
      <c r="E39" s="227"/>
      <c r="F39" s="227"/>
      <c r="G39" s="227"/>
      <c r="H39" s="228"/>
      <c r="I39" s="1">
        <v>33</v>
      </c>
      <c r="J39" s="6">
        <v>1895286</v>
      </c>
      <c r="K39" s="6">
        <v>1895286</v>
      </c>
    </row>
    <row r="40" spans="1:11" ht="12.75">
      <c r="A40" s="223" t="s">
        <v>203</v>
      </c>
      <c r="B40" s="224"/>
      <c r="C40" s="224"/>
      <c r="D40" s="224"/>
      <c r="E40" s="224"/>
      <c r="F40" s="224"/>
      <c r="G40" s="224"/>
      <c r="H40" s="225"/>
      <c r="I40" s="1">
        <v>34</v>
      </c>
      <c r="J40" s="49">
        <f>J41+J49+J56+J64</f>
        <v>225040245</v>
      </c>
      <c r="K40" s="49">
        <f>K41+K49+K56+K64</f>
        <v>243095869</v>
      </c>
    </row>
    <row r="41" spans="1:11" ht="12.75">
      <c r="A41" s="226" t="s">
        <v>89</v>
      </c>
      <c r="B41" s="227"/>
      <c r="C41" s="227"/>
      <c r="D41" s="227"/>
      <c r="E41" s="227"/>
      <c r="F41" s="227"/>
      <c r="G41" s="227"/>
      <c r="H41" s="228"/>
      <c r="I41" s="1">
        <v>35</v>
      </c>
      <c r="J41" s="49">
        <f>J42+J43+J44+J45+J46+J47+J48</f>
        <v>31431970</v>
      </c>
      <c r="K41" s="49">
        <f>K42+K43+K44+K45+K46+K47+K48</f>
        <v>3730784</v>
      </c>
    </row>
    <row r="42" spans="1:11" ht="12.75">
      <c r="A42" s="226" t="s">
        <v>101</v>
      </c>
      <c r="B42" s="227"/>
      <c r="C42" s="227"/>
      <c r="D42" s="227"/>
      <c r="E42" s="227"/>
      <c r="F42" s="227"/>
      <c r="G42" s="227"/>
      <c r="H42" s="228"/>
      <c r="I42" s="1">
        <v>36</v>
      </c>
      <c r="J42" s="6">
        <v>2755348</v>
      </c>
      <c r="K42" s="6">
        <v>3730784</v>
      </c>
    </row>
    <row r="43" spans="1:11" ht="12.75">
      <c r="A43" s="226" t="s">
        <v>102</v>
      </c>
      <c r="B43" s="227"/>
      <c r="C43" s="227"/>
      <c r="D43" s="227"/>
      <c r="E43" s="227"/>
      <c r="F43" s="227"/>
      <c r="G43" s="227"/>
      <c r="H43" s="228"/>
      <c r="I43" s="1">
        <v>37</v>
      </c>
      <c r="J43" s="6"/>
      <c r="K43" s="6"/>
    </row>
    <row r="44" spans="1:11" ht="12.75">
      <c r="A44" s="226" t="s">
        <v>75</v>
      </c>
      <c r="B44" s="227"/>
      <c r="C44" s="227"/>
      <c r="D44" s="227"/>
      <c r="E44" s="227"/>
      <c r="F44" s="227"/>
      <c r="G44" s="227"/>
      <c r="H44" s="228"/>
      <c r="I44" s="1">
        <v>38</v>
      </c>
      <c r="J44" s="6"/>
      <c r="K44" s="6"/>
    </row>
    <row r="45" spans="1:11" ht="12.75">
      <c r="A45" s="226" t="s">
        <v>76</v>
      </c>
      <c r="B45" s="227"/>
      <c r="C45" s="227"/>
      <c r="D45" s="227"/>
      <c r="E45" s="227"/>
      <c r="F45" s="227"/>
      <c r="G45" s="227"/>
      <c r="H45" s="228"/>
      <c r="I45" s="1">
        <v>39</v>
      </c>
      <c r="J45" s="6">
        <v>28655457</v>
      </c>
      <c r="K45" s="6"/>
    </row>
    <row r="46" spans="1:11" ht="12.75">
      <c r="A46" s="226" t="s">
        <v>77</v>
      </c>
      <c r="B46" s="227"/>
      <c r="C46" s="227"/>
      <c r="D46" s="227"/>
      <c r="E46" s="227"/>
      <c r="F46" s="227"/>
      <c r="G46" s="227"/>
      <c r="H46" s="228"/>
      <c r="I46" s="1">
        <v>40</v>
      </c>
      <c r="J46" s="6">
        <v>21165</v>
      </c>
      <c r="K46" s="6"/>
    </row>
    <row r="47" spans="1:11" ht="12.75">
      <c r="A47" s="226" t="s">
        <v>78</v>
      </c>
      <c r="B47" s="227"/>
      <c r="C47" s="227"/>
      <c r="D47" s="227"/>
      <c r="E47" s="227"/>
      <c r="F47" s="227"/>
      <c r="G47" s="227"/>
      <c r="H47" s="228"/>
      <c r="I47" s="1">
        <v>41</v>
      </c>
      <c r="J47" s="6"/>
      <c r="K47" s="6"/>
    </row>
    <row r="48" spans="1:11" ht="12.75">
      <c r="A48" s="226" t="s">
        <v>79</v>
      </c>
      <c r="B48" s="227"/>
      <c r="C48" s="227"/>
      <c r="D48" s="227"/>
      <c r="E48" s="227"/>
      <c r="F48" s="227"/>
      <c r="G48" s="227"/>
      <c r="H48" s="228"/>
      <c r="I48" s="1">
        <v>42</v>
      </c>
      <c r="J48" s="6"/>
      <c r="K48" s="6"/>
    </row>
    <row r="49" spans="1:11" ht="12.75">
      <c r="A49" s="226" t="s">
        <v>90</v>
      </c>
      <c r="B49" s="227"/>
      <c r="C49" s="227"/>
      <c r="D49" s="227"/>
      <c r="E49" s="227"/>
      <c r="F49" s="227"/>
      <c r="G49" s="227"/>
      <c r="H49" s="228"/>
      <c r="I49" s="1">
        <v>43</v>
      </c>
      <c r="J49" s="49">
        <f>J50+J51+J52+J53+J54+J55</f>
        <v>73634279</v>
      </c>
      <c r="K49" s="49">
        <f>K50+K51+K52+K53+K54+K55</f>
        <v>73610452</v>
      </c>
    </row>
    <row r="50" spans="1:11" ht="12.75">
      <c r="A50" s="226" t="s">
        <v>163</v>
      </c>
      <c r="B50" s="227"/>
      <c r="C50" s="227"/>
      <c r="D50" s="227"/>
      <c r="E50" s="227"/>
      <c r="F50" s="227"/>
      <c r="G50" s="227"/>
      <c r="H50" s="228"/>
      <c r="I50" s="1">
        <v>44</v>
      </c>
      <c r="J50" s="6">
        <v>1957518</v>
      </c>
      <c r="K50" s="6">
        <v>1712132</v>
      </c>
    </row>
    <row r="51" spans="1:11" ht="12.75">
      <c r="A51" s="226" t="s">
        <v>164</v>
      </c>
      <c r="B51" s="227"/>
      <c r="C51" s="227"/>
      <c r="D51" s="227"/>
      <c r="E51" s="227"/>
      <c r="F51" s="227"/>
      <c r="G51" s="227"/>
      <c r="H51" s="228"/>
      <c r="I51" s="1">
        <v>45</v>
      </c>
      <c r="J51" s="6">
        <v>67416010</v>
      </c>
      <c r="K51" s="6">
        <v>69242001</v>
      </c>
    </row>
    <row r="52" spans="1:11" ht="12.75">
      <c r="A52" s="226" t="s">
        <v>165</v>
      </c>
      <c r="B52" s="227"/>
      <c r="C52" s="227"/>
      <c r="D52" s="227"/>
      <c r="E52" s="227"/>
      <c r="F52" s="227"/>
      <c r="G52" s="227"/>
      <c r="H52" s="228"/>
      <c r="I52" s="1">
        <v>46</v>
      </c>
      <c r="J52" s="6"/>
      <c r="K52" s="6">
        <v>11288</v>
      </c>
    </row>
    <row r="53" spans="1:11" ht="12.75">
      <c r="A53" s="226" t="s">
        <v>166</v>
      </c>
      <c r="B53" s="227"/>
      <c r="C53" s="227"/>
      <c r="D53" s="227"/>
      <c r="E53" s="227"/>
      <c r="F53" s="227"/>
      <c r="G53" s="227"/>
      <c r="H53" s="228"/>
      <c r="I53" s="1">
        <v>47</v>
      </c>
      <c r="J53" s="6"/>
      <c r="K53" s="6">
        <v>5419</v>
      </c>
    </row>
    <row r="54" spans="1:11" ht="12.75">
      <c r="A54" s="226" t="s">
        <v>5</v>
      </c>
      <c r="B54" s="227"/>
      <c r="C54" s="227"/>
      <c r="D54" s="227"/>
      <c r="E54" s="227"/>
      <c r="F54" s="227"/>
      <c r="G54" s="227"/>
      <c r="H54" s="228"/>
      <c r="I54" s="1">
        <v>48</v>
      </c>
      <c r="J54" s="6">
        <v>1906790</v>
      </c>
      <c r="K54" s="6">
        <v>2628581</v>
      </c>
    </row>
    <row r="55" spans="1:11" ht="12.75">
      <c r="A55" s="226" t="s">
        <v>6</v>
      </c>
      <c r="B55" s="227"/>
      <c r="C55" s="227"/>
      <c r="D55" s="227"/>
      <c r="E55" s="227"/>
      <c r="F55" s="227"/>
      <c r="G55" s="227"/>
      <c r="H55" s="228"/>
      <c r="I55" s="1">
        <v>49</v>
      </c>
      <c r="J55" s="6">
        <v>2353961</v>
      </c>
      <c r="K55" s="6">
        <v>11031</v>
      </c>
    </row>
    <row r="56" spans="1:11" ht="12.75">
      <c r="A56" s="226" t="s">
        <v>91</v>
      </c>
      <c r="B56" s="227"/>
      <c r="C56" s="227"/>
      <c r="D56" s="227"/>
      <c r="E56" s="227"/>
      <c r="F56" s="227"/>
      <c r="G56" s="227"/>
      <c r="H56" s="228"/>
      <c r="I56" s="1">
        <v>50</v>
      </c>
      <c r="J56" s="49">
        <f>J57+J58+J59+J60+J61+J62+J63</f>
        <v>81496846</v>
      </c>
      <c r="K56" s="49">
        <f>K57+K58+K59+K60+K61+K62+K63</f>
        <v>904274</v>
      </c>
    </row>
    <row r="57" spans="1:11" ht="12.75">
      <c r="A57" s="226" t="s">
        <v>65</v>
      </c>
      <c r="B57" s="227"/>
      <c r="C57" s="227"/>
      <c r="D57" s="227"/>
      <c r="E57" s="227"/>
      <c r="F57" s="227"/>
      <c r="G57" s="227"/>
      <c r="H57" s="228"/>
      <c r="I57" s="1">
        <v>51</v>
      </c>
      <c r="J57" s="6"/>
      <c r="K57" s="6"/>
    </row>
    <row r="58" spans="1:11" ht="12.75">
      <c r="A58" s="226" t="s">
        <v>66</v>
      </c>
      <c r="B58" s="227"/>
      <c r="C58" s="227"/>
      <c r="D58" s="227"/>
      <c r="E58" s="227"/>
      <c r="F58" s="227"/>
      <c r="G58" s="227"/>
      <c r="H58" s="228"/>
      <c r="I58" s="1">
        <v>52</v>
      </c>
      <c r="J58" s="6"/>
      <c r="K58" s="6"/>
    </row>
    <row r="59" spans="1:11" ht="12.75">
      <c r="A59" s="226" t="s">
        <v>205</v>
      </c>
      <c r="B59" s="227"/>
      <c r="C59" s="227"/>
      <c r="D59" s="227"/>
      <c r="E59" s="227"/>
      <c r="F59" s="227"/>
      <c r="G59" s="227"/>
      <c r="H59" s="228"/>
      <c r="I59" s="1">
        <v>53</v>
      </c>
      <c r="J59" s="6">
        <v>350875</v>
      </c>
      <c r="K59" s="6">
        <v>350875</v>
      </c>
    </row>
    <row r="60" spans="1:11" ht="12.75">
      <c r="A60" s="226" t="s">
        <v>72</v>
      </c>
      <c r="B60" s="227"/>
      <c r="C60" s="227"/>
      <c r="D60" s="227"/>
      <c r="E60" s="227"/>
      <c r="F60" s="227"/>
      <c r="G60" s="227"/>
      <c r="H60" s="228"/>
      <c r="I60" s="1">
        <v>54</v>
      </c>
      <c r="J60" s="6"/>
      <c r="K60" s="6"/>
    </row>
    <row r="61" spans="1:11" ht="12.75">
      <c r="A61" s="226" t="s">
        <v>73</v>
      </c>
      <c r="B61" s="227"/>
      <c r="C61" s="227"/>
      <c r="D61" s="227"/>
      <c r="E61" s="227"/>
      <c r="F61" s="227"/>
      <c r="G61" s="227"/>
      <c r="H61" s="228"/>
      <c r="I61" s="1">
        <v>55</v>
      </c>
      <c r="J61" s="6"/>
      <c r="K61" s="6"/>
    </row>
    <row r="62" spans="1:11" ht="12.75">
      <c r="A62" s="226" t="s">
        <v>74</v>
      </c>
      <c r="B62" s="227"/>
      <c r="C62" s="227"/>
      <c r="D62" s="227"/>
      <c r="E62" s="227"/>
      <c r="F62" s="227"/>
      <c r="G62" s="227"/>
      <c r="H62" s="228"/>
      <c r="I62" s="1">
        <v>56</v>
      </c>
      <c r="J62" s="6">
        <v>81145971</v>
      </c>
      <c r="K62" s="6">
        <v>553399</v>
      </c>
    </row>
    <row r="63" spans="1:11" ht="12.75">
      <c r="A63" s="226" t="s">
        <v>39</v>
      </c>
      <c r="B63" s="227"/>
      <c r="C63" s="227"/>
      <c r="D63" s="227"/>
      <c r="E63" s="227"/>
      <c r="F63" s="227"/>
      <c r="G63" s="227"/>
      <c r="H63" s="228"/>
      <c r="I63" s="1">
        <v>57</v>
      </c>
      <c r="J63" s="6"/>
      <c r="K63" s="6"/>
    </row>
    <row r="64" spans="1:11" ht="12.75">
      <c r="A64" s="226" t="s">
        <v>170</v>
      </c>
      <c r="B64" s="227"/>
      <c r="C64" s="227"/>
      <c r="D64" s="227"/>
      <c r="E64" s="227"/>
      <c r="F64" s="227"/>
      <c r="G64" s="227"/>
      <c r="H64" s="228"/>
      <c r="I64" s="1">
        <v>58</v>
      </c>
      <c r="J64" s="6">
        <v>38477150</v>
      </c>
      <c r="K64" s="6">
        <v>164850359</v>
      </c>
    </row>
    <row r="65" spans="1:11" ht="12.75">
      <c r="A65" s="223" t="s">
        <v>45</v>
      </c>
      <c r="B65" s="224"/>
      <c r="C65" s="224"/>
      <c r="D65" s="224"/>
      <c r="E65" s="224"/>
      <c r="F65" s="224"/>
      <c r="G65" s="224"/>
      <c r="H65" s="225"/>
      <c r="I65" s="1">
        <v>59</v>
      </c>
      <c r="J65" s="6"/>
      <c r="K65" s="6">
        <v>1102394</v>
      </c>
    </row>
    <row r="66" spans="1:11" ht="12.75">
      <c r="A66" s="223" t="s">
        <v>204</v>
      </c>
      <c r="B66" s="224"/>
      <c r="C66" s="224"/>
      <c r="D66" s="224"/>
      <c r="E66" s="224"/>
      <c r="F66" s="224"/>
      <c r="G66" s="224"/>
      <c r="H66" s="225"/>
      <c r="I66" s="1">
        <v>60</v>
      </c>
      <c r="J66" s="49">
        <f>J8+J40+J65</f>
        <v>565505587</v>
      </c>
      <c r="K66" s="49">
        <f>K8+K40+K65</f>
        <v>545325617</v>
      </c>
    </row>
    <row r="67" spans="1:11" ht="12.75">
      <c r="A67" s="229" t="s">
        <v>80</v>
      </c>
      <c r="B67" s="230"/>
      <c r="C67" s="230"/>
      <c r="D67" s="230"/>
      <c r="E67" s="230"/>
      <c r="F67" s="230"/>
      <c r="G67" s="230"/>
      <c r="H67" s="231"/>
      <c r="I67" s="4">
        <v>61</v>
      </c>
      <c r="J67" s="7"/>
      <c r="K67" s="7"/>
    </row>
    <row r="68" spans="1:11" ht="12.75">
      <c r="A68" s="232" t="s">
        <v>47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20" t="s">
        <v>157</v>
      </c>
      <c r="B69" s="221"/>
      <c r="C69" s="221"/>
      <c r="D69" s="221"/>
      <c r="E69" s="221"/>
      <c r="F69" s="221"/>
      <c r="G69" s="221"/>
      <c r="H69" s="222"/>
      <c r="I69" s="3">
        <v>62</v>
      </c>
      <c r="J69" s="50">
        <f>J70+J71+J72+J78+J79+J82+J85</f>
        <v>407603471</v>
      </c>
      <c r="K69" s="50">
        <f>K70+K71+K72+K78+K79+K82+K85</f>
        <v>410546383</v>
      </c>
    </row>
    <row r="70" spans="1:11" ht="12.75">
      <c r="A70" s="226" t="s">
        <v>115</v>
      </c>
      <c r="B70" s="227"/>
      <c r="C70" s="227"/>
      <c r="D70" s="227"/>
      <c r="E70" s="227"/>
      <c r="F70" s="227"/>
      <c r="G70" s="227"/>
      <c r="H70" s="228"/>
      <c r="I70" s="1">
        <v>63</v>
      </c>
      <c r="J70" s="6">
        <v>169186800</v>
      </c>
      <c r="K70" s="6">
        <v>169186800</v>
      </c>
    </row>
    <row r="71" spans="1:11" ht="12.75">
      <c r="A71" s="226" t="s">
        <v>116</v>
      </c>
      <c r="B71" s="227"/>
      <c r="C71" s="227"/>
      <c r="D71" s="227"/>
      <c r="E71" s="227"/>
      <c r="F71" s="227"/>
      <c r="G71" s="227"/>
      <c r="H71" s="228"/>
      <c r="I71" s="1">
        <v>64</v>
      </c>
      <c r="J71" s="6">
        <v>88107087</v>
      </c>
      <c r="K71" s="6">
        <v>88107087</v>
      </c>
    </row>
    <row r="72" spans="1:11" ht="12.75">
      <c r="A72" s="226" t="s">
        <v>117</v>
      </c>
      <c r="B72" s="227"/>
      <c r="C72" s="227"/>
      <c r="D72" s="227"/>
      <c r="E72" s="227"/>
      <c r="F72" s="227"/>
      <c r="G72" s="227"/>
      <c r="H72" s="228"/>
      <c r="I72" s="1">
        <v>65</v>
      </c>
      <c r="J72" s="49">
        <f>J73+J74-J75+J76+J77</f>
        <v>39187369</v>
      </c>
      <c r="K72" s="49">
        <f>K73+K74-K75+K76+K77</f>
        <v>39187369</v>
      </c>
    </row>
    <row r="73" spans="1:11" ht="12.75">
      <c r="A73" s="226" t="s">
        <v>118</v>
      </c>
      <c r="B73" s="227"/>
      <c r="C73" s="227"/>
      <c r="D73" s="227"/>
      <c r="E73" s="227"/>
      <c r="F73" s="227"/>
      <c r="G73" s="227"/>
      <c r="H73" s="228"/>
      <c r="I73" s="1">
        <v>66</v>
      </c>
      <c r="J73" s="6">
        <v>8459340</v>
      </c>
      <c r="K73" s="6">
        <v>8459340</v>
      </c>
    </row>
    <row r="74" spans="1:11" ht="12.75">
      <c r="A74" s="226" t="s">
        <v>119</v>
      </c>
      <c r="B74" s="227"/>
      <c r="C74" s="227"/>
      <c r="D74" s="227"/>
      <c r="E74" s="227"/>
      <c r="F74" s="227"/>
      <c r="G74" s="227"/>
      <c r="H74" s="228"/>
      <c r="I74" s="1">
        <v>67</v>
      </c>
      <c r="J74" s="6">
        <v>8904560</v>
      </c>
      <c r="K74" s="6">
        <v>8904560</v>
      </c>
    </row>
    <row r="75" spans="1:11" ht="12.75">
      <c r="A75" s="226" t="s">
        <v>107</v>
      </c>
      <c r="B75" s="227"/>
      <c r="C75" s="227"/>
      <c r="D75" s="227"/>
      <c r="E75" s="227"/>
      <c r="F75" s="227"/>
      <c r="G75" s="227"/>
      <c r="H75" s="228"/>
      <c r="I75" s="1">
        <v>68</v>
      </c>
      <c r="J75" s="6">
        <v>1066317</v>
      </c>
      <c r="K75" s="6">
        <v>1066317</v>
      </c>
    </row>
    <row r="76" spans="1:11" ht="12.75">
      <c r="A76" s="226" t="s">
        <v>108</v>
      </c>
      <c r="B76" s="227"/>
      <c r="C76" s="227"/>
      <c r="D76" s="227"/>
      <c r="E76" s="227"/>
      <c r="F76" s="227"/>
      <c r="G76" s="227"/>
      <c r="H76" s="228"/>
      <c r="I76" s="1">
        <v>69</v>
      </c>
      <c r="J76" s="6"/>
      <c r="K76" s="6"/>
    </row>
    <row r="77" spans="1:11" ht="12.75">
      <c r="A77" s="226" t="s">
        <v>109</v>
      </c>
      <c r="B77" s="227"/>
      <c r="C77" s="227"/>
      <c r="D77" s="227"/>
      <c r="E77" s="227"/>
      <c r="F77" s="227"/>
      <c r="G77" s="227"/>
      <c r="H77" s="228"/>
      <c r="I77" s="1">
        <v>70</v>
      </c>
      <c r="J77" s="6">
        <v>22889786</v>
      </c>
      <c r="K77" s="6">
        <v>22889786</v>
      </c>
    </row>
    <row r="78" spans="1:11" ht="12.75">
      <c r="A78" s="226" t="s">
        <v>110</v>
      </c>
      <c r="B78" s="227"/>
      <c r="C78" s="227"/>
      <c r="D78" s="227"/>
      <c r="E78" s="227"/>
      <c r="F78" s="227"/>
      <c r="G78" s="227"/>
      <c r="H78" s="228"/>
      <c r="I78" s="1">
        <v>71</v>
      </c>
      <c r="J78" s="6"/>
      <c r="K78" s="6"/>
    </row>
    <row r="79" spans="1:11" ht="12.75">
      <c r="A79" s="226" t="s">
        <v>201</v>
      </c>
      <c r="B79" s="227"/>
      <c r="C79" s="227"/>
      <c r="D79" s="227"/>
      <c r="E79" s="227"/>
      <c r="F79" s="227"/>
      <c r="G79" s="227"/>
      <c r="H79" s="228"/>
      <c r="I79" s="1">
        <v>72</v>
      </c>
      <c r="J79" s="49">
        <f>J80-J81</f>
        <v>110603727</v>
      </c>
      <c r="K79" s="49">
        <f>K80-K81</f>
        <v>111122215</v>
      </c>
    </row>
    <row r="80" spans="1:11" ht="12.75">
      <c r="A80" s="235" t="s">
        <v>135</v>
      </c>
      <c r="B80" s="236"/>
      <c r="C80" s="236"/>
      <c r="D80" s="236"/>
      <c r="E80" s="236"/>
      <c r="F80" s="236"/>
      <c r="G80" s="236"/>
      <c r="H80" s="237"/>
      <c r="I80" s="1">
        <v>73</v>
      </c>
      <c r="J80" s="6">
        <v>110603727</v>
      </c>
      <c r="K80" s="6">
        <v>111122215</v>
      </c>
    </row>
    <row r="81" spans="1:11" ht="12.75">
      <c r="A81" s="235" t="s">
        <v>136</v>
      </c>
      <c r="B81" s="236"/>
      <c r="C81" s="236"/>
      <c r="D81" s="236"/>
      <c r="E81" s="236"/>
      <c r="F81" s="236"/>
      <c r="G81" s="236"/>
      <c r="H81" s="237"/>
      <c r="I81" s="1">
        <v>74</v>
      </c>
      <c r="J81" s="6"/>
      <c r="K81" s="6"/>
    </row>
    <row r="82" spans="1:11" ht="12.75">
      <c r="A82" s="226" t="s">
        <v>202</v>
      </c>
      <c r="B82" s="227"/>
      <c r="C82" s="227"/>
      <c r="D82" s="227"/>
      <c r="E82" s="227"/>
      <c r="F82" s="227"/>
      <c r="G82" s="227"/>
      <c r="H82" s="228"/>
      <c r="I82" s="1">
        <v>75</v>
      </c>
      <c r="J82" s="49">
        <f>J83-J84</f>
        <v>518488</v>
      </c>
      <c r="K82" s="49">
        <f>K83-K84</f>
        <v>2942912</v>
      </c>
    </row>
    <row r="83" spans="1:11" ht="12.75">
      <c r="A83" s="235" t="s">
        <v>137</v>
      </c>
      <c r="B83" s="236"/>
      <c r="C83" s="236"/>
      <c r="D83" s="236"/>
      <c r="E83" s="236"/>
      <c r="F83" s="236"/>
      <c r="G83" s="236"/>
      <c r="H83" s="237"/>
      <c r="I83" s="1">
        <v>76</v>
      </c>
      <c r="J83" s="6">
        <v>518488</v>
      </c>
      <c r="K83" s="6">
        <v>2942912</v>
      </c>
    </row>
    <row r="84" spans="1:11" ht="12.75">
      <c r="A84" s="235" t="s">
        <v>138</v>
      </c>
      <c r="B84" s="236"/>
      <c r="C84" s="236"/>
      <c r="D84" s="236"/>
      <c r="E84" s="236"/>
      <c r="F84" s="236"/>
      <c r="G84" s="236"/>
      <c r="H84" s="237"/>
      <c r="I84" s="1">
        <v>77</v>
      </c>
      <c r="J84" s="6"/>
      <c r="K84" s="6"/>
    </row>
    <row r="85" spans="1:11" ht="12.75">
      <c r="A85" s="226" t="s">
        <v>139</v>
      </c>
      <c r="B85" s="227"/>
      <c r="C85" s="227"/>
      <c r="D85" s="227"/>
      <c r="E85" s="227"/>
      <c r="F85" s="227"/>
      <c r="G85" s="227"/>
      <c r="H85" s="228"/>
      <c r="I85" s="1">
        <v>78</v>
      </c>
      <c r="J85" s="6"/>
      <c r="K85" s="6"/>
    </row>
    <row r="86" spans="1:11" ht="12.75">
      <c r="A86" s="223" t="s">
        <v>13</v>
      </c>
      <c r="B86" s="224"/>
      <c r="C86" s="224"/>
      <c r="D86" s="224"/>
      <c r="E86" s="224"/>
      <c r="F86" s="224"/>
      <c r="G86" s="224"/>
      <c r="H86" s="225"/>
      <c r="I86" s="1">
        <v>79</v>
      </c>
      <c r="J86" s="49">
        <f>J87+J88+J89</f>
        <v>2244578</v>
      </c>
      <c r="K86" s="49">
        <f>SUM(K87:K89)</f>
        <v>2244578</v>
      </c>
    </row>
    <row r="87" spans="1:11" ht="12.75">
      <c r="A87" s="226" t="s">
        <v>103</v>
      </c>
      <c r="B87" s="227"/>
      <c r="C87" s="227"/>
      <c r="D87" s="227"/>
      <c r="E87" s="227"/>
      <c r="F87" s="227"/>
      <c r="G87" s="227"/>
      <c r="H87" s="228"/>
      <c r="I87" s="1">
        <v>80</v>
      </c>
      <c r="J87" s="6">
        <v>1474391</v>
      </c>
      <c r="K87" s="6">
        <v>1474391</v>
      </c>
    </row>
    <row r="88" spans="1:11" ht="12.75">
      <c r="A88" s="226" t="s">
        <v>104</v>
      </c>
      <c r="B88" s="227"/>
      <c r="C88" s="227"/>
      <c r="D88" s="227"/>
      <c r="E88" s="227"/>
      <c r="F88" s="227"/>
      <c r="G88" s="227"/>
      <c r="H88" s="228"/>
      <c r="I88" s="1">
        <v>81</v>
      </c>
      <c r="J88" s="6"/>
      <c r="K88" s="6"/>
    </row>
    <row r="89" spans="1:11" ht="12.75">
      <c r="A89" s="226" t="s">
        <v>105</v>
      </c>
      <c r="B89" s="227"/>
      <c r="C89" s="227"/>
      <c r="D89" s="227"/>
      <c r="E89" s="227"/>
      <c r="F89" s="227"/>
      <c r="G89" s="227"/>
      <c r="H89" s="228"/>
      <c r="I89" s="1">
        <v>82</v>
      </c>
      <c r="J89" s="6">
        <v>770187</v>
      </c>
      <c r="K89" s="6">
        <v>770187</v>
      </c>
    </row>
    <row r="90" spans="1:11" ht="12.75">
      <c r="A90" s="223" t="s">
        <v>14</v>
      </c>
      <c r="B90" s="224"/>
      <c r="C90" s="224"/>
      <c r="D90" s="224"/>
      <c r="E90" s="224"/>
      <c r="F90" s="224"/>
      <c r="G90" s="224"/>
      <c r="H90" s="225"/>
      <c r="I90" s="1">
        <v>83</v>
      </c>
      <c r="J90" s="49">
        <f>J91+J92+J93+J94+J95+J96+J97+J98+J99</f>
        <v>100769809</v>
      </c>
      <c r="K90" s="49">
        <f>SUM(K91:K99)</f>
        <v>109573085</v>
      </c>
    </row>
    <row r="91" spans="1:11" ht="12.75">
      <c r="A91" s="226" t="s">
        <v>106</v>
      </c>
      <c r="B91" s="227"/>
      <c r="C91" s="227"/>
      <c r="D91" s="227"/>
      <c r="E91" s="227"/>
      <c r="F91" s="227"/>
      <c r="G91" s="227"/>
      <c r="H91" s="228"/>
      <c r="I91" s="1">
        <v>84</v>
      </c>
      <c r="J91" s="6"/>
      <c r="K91" s="6"/>
    </row>
    <row r="92" spans="1:11" ht="12.75">
      <c r="A92" s="226" t="s">
        <v>206</v>
      </c>
      <c r="B92" s="227"/>
      <c r="C92" s="227"/>
      <c r="D92" s="227"/>
      <c r="E92" s="227"/>
      <c r="F92" s="227"/>
      <c r="G92" s="227"/>
      <c r="H92" s="228"/>
      <c r="I92" s="1">
        <v>85</v>
      </c>
      <c r="J92" s="6"/>
      <c r="K92" s="6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6">
        <v>99467312</v>
      </c>
      <c r="K93" s="6">
        <v>108271550</v>
      </c>
    </row>
    <row r="94" spans="1:11" ht="12.75">
      <c r="A94" s="226" t="s">
        <v>207</v>
      </c>
      <c r="B94" s="227"/>
      <c r="C94" s="227"/>
      <c r="D94" s="227"/>
      <c r="E94" s="227"/>
      <c r="F94" s="227"/>
      <c r="G94" s="227"/>
      <c r="H94" s="228"/>
      <c r="I94" s="1">
        <v>87</v>
      </c>
      <c r="J94" s="6"/>
      <c r="K94" s="6"/>
    </row>
    <row r="95" spans="1:11" ht="12.75">
      <c r="A95" s="226" t="s">
        <v>208</v>
      </c>
      <c r="B95" s="227"/>
      <c r="C95" s="227"/>
      <c r="D95" s="227"/>
      <c r="E95" s="227"/>
      <c r="F95" s="227"/>
      <c r="G95" s="227"/>
      <c r="H95" s="228"/>
      <c r="I95" s="1">
        <v>88</v>
      </c>
      <c r="J95" s="6"/>
      <c r="K95" s="6"/>
    </row>
    <row r="96" spans="1:11" ht="12.75">
      <c r="A96" s="226" t="s">
        <v>209</v>
      </c>
      <c r="B96" s="227"/>
      <c r="C96" s="227"/>
      <c r="D96" s="227"/>
      <c r="E96" s="227"/>
      <c r="F96" s="227"/>
      <c r="G96" s="227"/>
      <c r="H96" s="228"/>
      <c r="I96" s="1">
        <v>89</v>
      </c>
      <c r="J96" s="6"/>
      <c r="K96" s="6"/>
    </row>
    <row r="97" spans="1:11" ht="12.75">
      <c r="A97" s="226" t="s">
        <v>83</v>
      </c>
      <c r="B97" s="227"/>
      <c r="C97" s="227"/>
      <c r="D97" s="227"/>
      <c r="E97" s="227"/>
      <c r="F97" s="227"/>
      <c r="G97" s="227"/>
      <c r="H97" s="228"/>
      <c r="I97" s="1">
        <v>90</v>
      </c>
      <c r="J97" s="6"/>
      <c r="K97" s="6"/>
    </row>
    <row r="98" spans="1:11" ht="12.75">
      <c r="A98" s="226" t="s">
        <v>81</v>
      </c>
      <c r="B98" s="227"/>
      <c r="C98" s="227"/>
      <c r="D98" s="227"/>
      <c r="E98" s="227"/>
      <c r="F98" s="227"/>
      <c r="G98" s="227"/>
      <c r="H98" s="228"/>
      <c r="I98" s="1">
        <v>91</v>
      </c>
      <c r="J98" s="6">
        <v>1302497</v>
      </c>
      <c r="K98" s="6">
        <v>1301535</v>
      </c>
    </row>
    <row r="99" spans="1:11" ht="12.75">
      <c r="A99" s="226" t="s">
        <v>82</v>
      </c>
      <c r="B99" s="227"/>
      <c r="C99" s="227"/>
      <c r="D99" s="227"/>
      <c r="E99" s="227"/>
      <c r="F99" s="227"/>
      <c r="G99" s="227"/>
      <c r="H99" s="228"/>
      <c r="I99" s="1">
        <v>92</v>
      </c>
      <c r="J99" s="6"/>
      <c r="K99" s="6"/>
    </row>
    <row r="100" spans="1:11" ht="12.75">
      <c r="A100" s="223" t="s">
        <v>15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49">
        <f>J101+J102+J103+J104+J105+J106+J107+J108+J109+J110+J111+J112</f>
        <v>54887729</v>
      </c>
      <c r="K100" s="49">
        <f>SUM(K101:K112)</f>
        <v>21565436</v>
      </c>
    </row>
    <row r="101" spans="1:11" ht="12.75">
      <c r="A101" s="226" t="s">
        <v>106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6">
        <v>2046190</v>
      </c>
      <c r="K101" s="6">
        <v>1666899</v>
      </c>
    </row>
    <row r="102" spans="1:11" ht="12.75">
      <c r="A102" s="226" t="s">
        <v>206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6"/>
      <c r="K102" s="6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6">
        <v>8705113</v>
      </c>
      <c r="K103" s="6">
        <v>6813258</v>
      </c>
    </row>
    <row r="104" spans="1:11" ht="12.75">
      <c r="A104" s="226" t="s">
        <v>207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6"/>
      <c r="K104" s="6"/>
    </row>
    <row r="105" spans="1:11" ht="12.75">
      <c r="A105" s="226" t="s">
        <v>208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6">
        <v>37972062</v>
      </c>
      <c r="K105" s="130">
        <v>7903794</v>
      </c>
    </row>
    <row r="106" spans="1:11" ht="12.75">
      <c r="A106" s="226" t="s">
        <v>209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6"/>
      <c r="K106" s="6"/>
    </row>
    <row r="107" spans="1:11" ht="12.75">
      <c r="A107" s="226" t="s">
        <v>83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6">
        <v>1009642</v>
      </c>
      <c r="K107" s="6">
        <v>250277</v>
      </c>
    </row>
    <row r="108" spans="1:11" ht="12.75">
      <c r="A108" s="226" t="s">
        <v>84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6">
        <v>2866613</v>
      </c>
      <c r="K108" s="6">
        <v>2885959</v>
      </c>
    </row>
    <row r="109" spans="1:11" ht="12.75">
      <c r="A109" s="226" t="s">
        <v>85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6">
        <v>1680257</v>
      </c>
      <c r="K109" s="6">
        <v>1700897</v>
      </c>
    </row>
    <row r="110" spans="1:11" ht="12.75">
      <c r="A110" s="226" t="s">
        <v>88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6"/>
      <c r="K110" s="6"/>
    </row>
    <row r="111" spans="1:11" ht="12.75">
      <c r="A111" s="226" t="s">
        <v>86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6"/>
      <c r="K111" s="6"/>
    </row>
    <row r="112" spans="1:11" ht="12.75">
      <c r="A112" s="226" t="s">
        <v>87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6">
        <v>607852</v>
      </c>
      <c r="K112" s="6">
        <v>344352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6"/>
      <c r="K113" s="6">
        <v>1396135</v>
      </c>
    </row>
    <row r="114" spans="1:11" ht="12.75">
      <c r="A114" s="223" t="s">
        <v>19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49">
        <f>J69+J86+J90+J100+J113</f>
        <v>565505587</v>
      </c>
      <c r="K114" s="49">
        <f>K69+K86+K90+K100+K113</f>
        <v>545325617</v>
      </c>
    </row>
    <row r="115" spans="1:11" ht="12.75">
      <c r="A115" s="245" t="s">
        <v>46</v>
      </c>
      <c r="B115" s="246"/>
      <c r="C115" s="246"/>
      <c r="D115" s="246"/>
      <c r="E115" s="246"/>
      <c r="F115" s="246"/>
      <c r="G115" s="246"/>
      <c r="H115" s="247"/>
      <c r="I115" s="2">
        <v>108</v>
      </c>
      <c r="J115" s="7"/>
      <c r="K115" s="7"/>
    </row>
    <row r="116" spans="1:11" ht="12.75">
      <c r="A116" s="232" t="s">
        <v>271</v>
      </c>
      <c r="B116" s="248"/>
      <c r="C116" s="248"/>
      <c r="D116" s="248"/>
      <c r="E116" s="248"/>
      <c r="F116" s="248"/>
      <c r="G116" s="248"/>
      <c r="H116" s="248"/>
      <c r="I116" s="249"/>
      <c r="J116" s="249"/>
      <c r="K116" s="250"/>
    </row>
    <row r="117" spans="1:11" ht="12.75">
      <c r="A117" s="220" t="s">
        <v>152</v>
      </c>
      <c r="B117" s="221"/>
      <c r="C117" s="221"/>
      <c r="D117" s="221"/>
      <c r="E117" s="221"/>
      <c r="F117" s="221"/>
      <c r="G117" s="221"/>
      <c r="H117" s="221"/>
      <c r="I117" s="251"/>
      <c r="J117" s="251"/>
      <c r="K117" s="252"/>
    </row>
    <row r="118" spans="1:11" ht="12.75">
      <c r="A118" s="226" t="s">
        <v>3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6">
        <f>J66-J114</f>
        <v>0</v>
      </c>
      <c r="K118" s="6">
        <f>K66-K114</f>
        <v>0</v>
      </c>
    </row>
    <row r="119" spans="1:11" ht="12.75">
      <c r="A119" s="238" t="s">
        <v>4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7"/>
      <c r="K119" s="7"/>
    </row>
    <row r="120" spans="1:11" ht="12.75">
      <c r="A120" s="241" t="s">
        <v>272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28">
      <selection activeCell="M36" sqref="M36"/>
    </sheetView>
  </sheetViews>
  <sheetFormatPr defaultColWidth="9.140625" defaultRowHeight="12.75"/>
  <cols>
    <col min="1" max="6" width="9.140625" style="48" customWidth="1"/>
    <col min="7" max="7" width="7.00390625" style="48" customWidth="1"/>
    <col min="8" max="8" width="0.13671875" style="48" customWidth="1"/>
    <col min="9" max="9" width="9.140625" style="48" customWidth="1"/>
    <col min="10" max="10" width="13.421875" style="48" customWidth="1"/>
    <col min="11" max="11" width="12.7109375" style="48" customWidth="1"/>
    <col min="12" max="12" width="13.421875" style="48" customWidth="1"/>
    <col min="13" max="13" width="12.421875" style="48" customWidth="1"/>
    <col min="14" max="14" width="11.57421875" style="48" hidden="1" customWidth="1"/>
    <col min="15" max="16384" width="9.140625" style="48" customWidth="1"/>
  </cols>
  <sheetData>
    <row r="1" spans="1:14" ht="12.75" customHeight="1">
      <c r="A1" s="208" t="s">
        <v>125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12.75" customHeight="1">
      <c r="A2" s="265" t="s">
        <v>305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.75" customHeight="1">
      <c r="A3" s="254" t="s">
        <v>280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23.25">
      <c r="A4" s="253" t="s">
        <v>48</v>
      </c>
      <c r="B4" s="253"/>
      <c r="C4" s="253"/>
      <c r="D4" s="253"/>
      <c r="E4" s="253"/>
      <c r="F4" s="253"/>
      <c r="G4" s="253"/>
      <c r="H4" s="253"/>
      <c r="I4" s="54" t="s">
        <v>241</v>
      </c>
      <c r="J4" s="256" t="s">
        <v>277</v>
      </c>
      <c r="K4" s="257"/>
      <c r="L4" s="256" t="s">
        <v>278</v>
      </c>
      <c r="M4" s="258"/>
      <c r="N4" s="257"/>
    </row>
    <row r="5" spans="1:14" ht="12.75">
      <c r="A5" s="253"/>
      <c r="B5" s="253"/>
      <c r="C5" s="253"/>
      <c r="D5" s="253"/>
      <c r="E5" s="253"/>
      <c r="F5" s="253"/>
      <c r="G5" s="253"/>
      <c r="H5" s="253"/>
      <c r="I5" s="54"/>
      <c r="J5" s="56" t="s">
        <v>302</v>
      </c>
      <c r="K5" s="56" t="s">
        <v>275</v>
      </c>
      <c r="L5" s="56" t="s">
        <v>302</v>
      </c>
      <c r="M5" s="56" t="s">
        <v>275</v>
      </c>
      <c r="N5" s="56" t="s">
        <v>275</v>
      </c>
    </row>
    <row r="6" spans="1:14" ht="12.75">
      <c r="A6" s="255">
        <v>1</v>
      </c>
      <c r="B6" s="255"/>
      <c r="C6" s="255"/>
      <c r="D6" s="255"/>
      <c r="E6" s="255"/>
      <c r="F6" s="255"/>
      <c r="G6" s="255"/>
      <c r="H6" s="255"/>
      <c r="I6" s="59">
        <v>2</v>
      </c>
      <c r="J6" s="56">
        <v>3</v>
      </c>
      <c r="K6" s="56">
        <v>4</v>
      </c>
      <c r="L6" s="56">
        <v>5</v>
      </c>
      <c r="M6" s="135">
        <v>6</v>
      </c>
      <c r="N6" s="131">
        <v>6</v>
      </c>
    </row>
    <row r="7" spans="1:14" ht="12.75">
      <c r="A7" s="220" t="s">
        <v>20</v>
      </c>
      <c r="B7" s="221"/>
      <c r="C7" s="221"/>
      <c r="D7" s="221"/>
      <c r="E7" s="221"/>
      <c r="F7" s="221"/>
      <c r="G7" s="221"/>
      <c r="H7" s="222"/>
      <c r="I7" s="3">
        <v>111</v>
      </c>
      <c r="J7" s="50">
        <v>157961338</v>
      </c>
      <c r="K7" s="50">
        <v>57998318</v>
      </c>
      <c r="L7" s="50">
        <f>SUM(L8:L9)</f>
        <v>169163111</v>
      </c>
      <c r="M7" s="50">
        <f>SUM(M8:M9)</f>
        <v>52318950</v>
      </c>
      <c r="N7" s="132">
        <f>SUM(N8:N9)</f>
        <v>0</v>
      </c>
    </row>
    <row r="8" spans="1:14" ht="12.75">
      <c r="A8" s="223" t="s">
        <v>124</v>
      </c>
      <c r="B8" s="224"/>
      <c r="C8" s="224"/>
      <c r="D8" s="224"/>
      <c r="E8" s="224"/>
      <c r="F8" s="224"/>
      <c r="G8" s="224"/>
      <c r="H8" s="225"/>
      <c r="I8" s="1">
        <v>112</v>
      </c>
      <c r="J8" s="6">
        <v>157136244</v>
      </c>
      <c r="K8" s="6">
        <v>57858531</v>
      </c>
      <c r="L8" s="6">
        <v>168314611</v>
      </c>
      <c r="M8" s="6">
        <v>54440075</v>
      </c>
      <c r="N8" s="133"/>
    </row>
    <row r="9" spans="1:14" ht="12.75">
      <c r="A9" s="223" t="s">
        <v>92</v>
      </c>
      <c r="B9" s="224"/>
      <c r="C9" s="224"/>
      <c r="D9" s="224"/>
      <c r="E9" s="224"/>
      <c r="F9" s="224"/>
      <c r="G9" s="224"/>
      <c r="H9" s="225"/>
      <c r="I9" s="1">
        <v>113</v>
      </c>
      <c r="J9" s="6">
        <v>825094</v>
      </c>
      <c r="K9" s="6">
        <v>139787</v>
      </c>
      <c r="L9" s="6">
        <v>848500</v>
      </c>
      <c r="M9" s="6">
        <v>-2121125</v>
      </c>
      <c r="N9" s="133"/>
    </row>
    <row r="10" spans="1:14" ht="12.75">
      <c r="A10" s="223" t="s">
        <v>7</v>
      </c>
      <c r="B10" s="224"/>
      <c r="C10" s="224"/>
      <c r="D10" s="224"/>
      <c r="E10" s="224"/>
      <c r="F10" s="224"/>
      <c r="G10" s="224"/>
      <c r="H10" s="225"/>
      <c r="I10" s="1">
        <v>114</v>
      </c>
      <c r="J10" s="49">
        <v>154398524</v>
      </c>
      <c r="K10" s="49">
        <v>56443758</v>
      </c>
      <c r="L10" s="49">
        <f>L11+L12+L16+L20+L21+L22+L25+L26</f>
        <v>166369799</v>
      </c>
      <c r="M10" s="49">
        <f>M11+M12+M16+M20+M21+M22+M25+M26</f>
        <v>51876040</v>
      </c>
      <c r="N10" s="137">
        <f>N11+N12+N16+N20+N21+N22+N25+N26</f>
        <v>0</v>
      </c>
    </row>
    <row r="11" spans="1:14" ht="12.75">
      <c r="A11" s="223" t="s">
        <v>93</v>
      </c>
      <c r="B11" s="224"/>
      <c r="C11" s="224"/>
      <c r="D11" s="224"/>
      <c r="E11" s="224"/>
      <c r="F11" s="224"/>
      <c r="G11" s="224"/>
      <c r="H11" s="225"/>
      <c r="I11" s="1">
        <v>115</v>
      </c>
      <c r="J11" s="6"/>
      <c r="K11" s="6"/>
      <c r="L11" s="6"/>
      <c r="M11" s="6">
        <v>0</v>
      </c>
      <c r="N11" s="133"/>
    </row>
    <row r="12" spans="1:14" ht="12.75">
      <c r="A12" s="223" t="s">
        <v>16</v>
      </c>
      <c r="B12" s="224"/>
      <c r="C12" s="224"/>
      <c r="D12" s="224"/>
      <c r="E12" s="224"/>
      <c r="F12" s="224"/>
      <c r="G12" s="224"/>
      <c r="H12" s="225"/>
      <c r="I12" s="1">
        <v>116</v>
      </c>
      <c r="J12" s="49">
        <v>104102135</v>
      </c>
      <c r="K12" s="49">
        <v>38254845</v>
      </c>
      <c r="L12" s="49">
        <f>SUM(L13:L15)</f>
        <v>111508300</v>
      </c>
      <c r="M12" s="49">
        <f>SUM(M13:M15)</f>
        <v>34769728</v>
      </c>
      <c r="N12" s="134">
        <f>SUM(N13:N15)</f>
        <v>0</v>
      </c>
    </row>
    <row r="13" spans="1:14" ht="12.75">
      <c r="A13" s="226" t="s">
        <v>120</v>
      </c>
      <c r="B13" s="227"/>
      <c r="C13" s="227"/>
      <c r="D13" s="227"/>
      <c r="E13" s="227"/>
      <c r="F13" s="227"/>
      <c r="G13" s="227"/>
      <c r="H13" s="228"/>
      <c r="I13" s="1">
        <v>117</v>
      </c>
      <c r="J13" s="6">
        <v>7427866</v>
      </c>
      <c r="K13" s="6">
        <v>2413778</v>
      </c>
      <c r="L13" s="6">
        <v>9275505</v>
      </c>
      <c r="M13" s="6">
        <v>3037367</v>
      </c>
      <c r="N13" s="133"/>
    </row>
    <row r="14" spans="1:14" ht="12.75">
      <c r="A14" s="226" t="s">
        <v>121</v>
      </c>
      <c r="B14" s="227"/>
      <c r="C14" s="227"/>
      <c r="D14" s="227"/>
      <c r="E14" s="227"/>
      <c r="F14" s="227"/>
      <c r="G14" s="227"/>
      <c r="H14" s="228"/>
      <c r="I14" s="1">
        <v>118</v>
      </c>
      <c r="J14" s="6">
        <v>80301345</v>
      </c>
      <c r="K14" s="6">
        <v>31966370</v>
      </c>
      <c r="L14" s="6">
        <v>89616311</v>
      </c>
      <c r="M14" s="6">
        <v>28038304</v>
      </c>
      <c r="N14" s="133"/>
    </row>
    <row r="15" spans="1:14" ht="12.75">
      <c r="A15" s="226" t="s">
        <v>50</v>
      </c>
      <c r="B15" s="227"/>
      <c r="C15" s="227"/>
      <c r="D15" s="227"/>
      <c r="E15" s="227"/>
      <c r="F15" s="227"/>
      <c r="G15" s="227"/>
      <c r="H15" s="228"/>
      <c r="I15" s="1">
        <v>119</v>
      </c>
      <c r="J15" s="6">
        <v>16372924</v>
      </c>
      <c r="K15" s="6">
        <v>3874697</v>
      </c>
      <c r="L15" s="6">
        <v>12616484</v>
      </c>
      <c r="M15" s="6">
        <v>3694057</v>
      </c>
      <c r="N15" s="133"/>
    </row>
    <row r="16" spans="1:14" ht="12.75">
      <c r="A16" s="223" t="s">
        <v>17</v>
      </c>
      <c r="B16" s="224"/>
      <c r="C16" s="224"/>
      <c r="D16" s="224"/>
      <c r="E16" s="224"/>
      <c r="F16" s="224"/>
      <c r="G16" s="224"/>
      <c r="H16" s="225"/>
      <c r="I16" s="1">
        <v>120</v>
      </c>
      <c r="J16" s="49">
        <v>36273864</v>
      </c>
      <c r="K16" s="49">
        <v>13093415</v>
      </c>
      <c r="L16" s="49">
        <f>SUM(L17:L19)</f>
        <v>39711300</v>
      </c>
      <c r="M16" s="49">
        <f>SUM(M17:M19)</f>
        <v>13434882</v>
      </c>
      <c r="N16" s="134">
        <f>SUM(N17:N19)</f>
        <v>0</v>
      </c>
    </row>
    <row r="17" spans="1:14" ht="12.75">
      <c r="A17" s="226" t="s">
        <v>51</v>
      </c>
      <c r="B17" s="227"/>
      <c r="C17" s="227"/>
      <c r="D17" s="227"/>
      <c r="E17" s="227"/>
      <c r="F17" s="227"/>
      <c r="G17" s="227"/>
      <c r="H17" s="228"/>
      <c r="I17" s="1">
        <v>121</v>
      </c>
      <c r="J17" s="6">
        <v>22877349</v>
      </c>
      <c r="K17" s="6">
        <v>8253093</v>
      </c>
      <c r="L17" s="6">
        <v>24908978</v>
      </c>
      <c r="M17" s="6">
        <v>8394775</v>
      </c>
      <c r="N17" s="133"/>
    </row>
    <row r="18" spans="1:14" ht="12.75">
      <c r="A18" s="226" t="s">
        <v>52</v>
      </c>
      <c r="B18" s="227"/>
      <c r="C18" s="227"/>
      <c r="D18" s="227"/>
      <c r="E18" s="227"/>
      <c r="F18" s="227"/>
      <c r="G18" s="227"/>
      <c r="H18" s="228"/>
      <c r="I18" s="1">
        <v>122</v>
      </c>
      <c r="J18" s="6">
        <v>8072406</v>
      </c>
      <c r="K18" s="6">
        <v>2918762</v>
      </c>
      <c r="L18" s="6">
        <v>9019072</v>
      </c>
      <c r="M18" s="6">
        <v>3090263</v>
      </c>
      <c r="N18" s="133"/>
    </row>
    <row r="19" spans="1:14" ht="12.75">
      <c r="A19" s="226" t="s">
        <v>53</v>
      </c>
      <c r="B19" s="227"/>
      <c r="C19" s="227"/>
      <c r="D19" s="227"/>
      <c r="E19" s="227"/>
      <c r="F19" s="227"/>
      <c r="G19" s="227"/>
      <c r="H19" s="228"/>
      <c r="I19" s="1">
        <v>123</v>
      </c>
      <c r="J19" s="6">
        <v>5324109</v>
      </c>
      <c r="K19" s="6">
        <v>1921560</v>
      </c>
      <c r="L19" s="6">
        <v>5783250</v>
      </c>
      <c r="M19" s="6">
        <v>1949844</v>
      </c>
      <c r="N19" s="133"/>
    </row>
    <row r="20" spans="1:14" ht="12.75">
      <c r="A20" s="223" t="s">
        <v>94</v>
      </c>
      <c r="B20" s="224"/>
      <c r="C20" s="224"/>
      <c r="D20" s="224"/>
      <c r="E20" s="224"/>
      <c r="F20" s="224"/>
      <c r="G20" s="224"/>
      <c r="H20" s="225"/>
      <c r="I20" s="1">
        <v>124</v>
      </c>
      <c r="J20" s="6">
        <v>6111719</v>
      </c>
      <c r="K20" s="6">
        <v>2036393</v>
      </c>
      <c r="L20" s="6">
        <v>4796829</v>
      </c>
      <c r="M20" s="6">
        <v>1584483</v>
      </c>
      <c r="N20" s="133"/>
    </row>
    <row r="21" spans="1:14" ht="12.75">
      <c r="A21" s="223" t="s">
        <v>95</v>
      </c>
      <c r="B21" s="224"/>
      <c r="C21" s="224"/>
      <c r="D21" s="224"/>
      <c r="E21" s="224"/>
      <c r="F21" s="224"/>
      <c r="G21" s="224"/>
      <c r="H21" s="225"/>
      <c r="I21" s="1">
        <v>125</v>
      </c>
      <c r="J21" s="6">
        <v>7910806</v>
      </c>
      <c r="K21" s="6">
        <v>3059105</v>
      </c>
      <c r="L21" s="6">
        <v>10353370</v>
      </c>
      <c r="M21" s="6">
        <v>2086947</v>
      </c>
      <c r="N21" s="133"/>
    </row>
    <row r="22" spans="1:14" ht="12.75">
      <c r="A22" s="223" t="s">
        <v>18</v>
      </c>
      <c r="B22" s="224"/>
      <c r="C22" s="224"/>
      <c r="D22" s="224"/>
      <c r="E22" s="224"/>
      <c r="F22" s="224"/>
      <c r="G22" s="224"/>
      <c r="H22" s="225"/>
      <c r="I22" s="1">
        <v>126</v>
      </c>
      <c r="J22" s="49">
        <v>0</v>
      </c>
      <c r="K22" s="49">
        <v>0</v>
      </c>
      <c r="L22" s="49">
        <f>L23+L24</f>
        <v>0</v>
      </c>
      <c r="M22" s="49">
        <f>M23+M24</f>
        <v>0</v>
      </c>
      <c r="N22" s="134">
        <f>N23+N24</f>
        <v>0</v>
      </c>
    </row>
    <row r="23" spans="1:14" ht="12.75">
      <c r="A23" s="226" t="s">
        <v>111</v>
      </c>
      <c r="B23" s="227"/>
      <c r="C23" s="227"/>
      <c r="D23" s="227"/>
      <c r="E23" s="227"/>
      <c r="F23" s="227"/>
      <c r="G23" s="227"/>
      <c r="H23" s="228"/>
      <c r="I23" s="1">
        <v>127</v>
      </c>
      <c r="J23" s="6"/>
      <c r="K23" s="6"/>
      <c r="L23" s="6"/>
      <c r="M23" s="6"/>
      <c r="N23" s="133"/>
    </row>
    <row r="24" spans="1:14" ht="12.75">
      <c r="A24" s="226" t="s">
        <v>112</v>
      </c>
      <c r="B24" s="227"/>
      <c r="C24" s="227"/>
      <c r="D24" s="227"/>
      <c r="E24" s="227"/>
      <c r="F24" s="227"/>
      <c r="G24" s="227"/>
      <c r="H24" s="228"/>
      <c r="I24" s="1">
        <v>128</v>
      </c>
      <c r="J24" s="6"/>
      <c r="K24" s="6"/>
      <c r="L24" s="6"/>
      <c r="M24" s="6"/>
      <c r="N24" s="133"/>
    </row>
    <row r="25" spans="1:14" ht="12.75">
      <c r="A25" s="223" t="s">
        <v>96</v>
      </c>
      <c r="B25" s="224"/>
      <c r="C25" s="224"/>
      <c r="D25" s="224"/>
      <c r="E25" s="224"/>
      <c r="F25" s="224"/>
      <c r="G25" s="224"/>
      <c r="H25" s="225"/>
      <c r="I25" s="1">
        <v>129</v>
      </c>
      <c r="J25" s="6"/>
      <c r="K25" s="6"/>
      <c r="L25" s="6"/>
      <c r="M25" s="6"/>
      <c r="N25" s="133"/>
    </row>
    <row r="26" spans="1:14" ht="12.75">
      <c r="A26" s="223" t="s">
        <v>40</v>
      </c>
      <c r="B26" s="224"/>
      <c r="C26" s="224"/>
      <c r="D26" s="224"/>
      <c r="E26" s="224"/>
      <c r="F26" s="224"/>
      <c r="G26" s="224"/>
      <c r="H26" s="225"/>
      <c r="I26" s="1">
        <v>130</v>
      </c>
      <c r="J26" s="6"/>
      <c r="K26" s="6"/>
      <c r="L26" s="6"/>
      <c r="M26" s="6"/>
      <c r="N26" s="133"/>
    </row>
    <row r="27" spans="1:14" ht="12.75">
      <c r="A27" s="223" t="s">
        <v>176</v>
      </c>
      <c r="B27" s="224"/>
      <c r="C27" s="224"/>
      <c r="D27" s="224"/>
      <c r="E27" s="224"/>
      <c r="F27" s="224"/>
      <c r="G27" s="224"/>
      <c r="H27" s="225"/>
      <c r="I27" s="1">
        <v>131</v>
      </c>
      <c r="J27" s="49">
        <v>0</v>
      </c>
      <c r="K27" s="49">
        <v>0</v>
      </c>
      <c r="L27" s="49">
        <f>SUM(L28:L32)</f>
        <v>191498</v>
      </c>
      <c r="M27" s="49">
        <f>SUM(M28:M32)</f>
        <v>191498</v>
      </c>
      <c r="N27" s="134">
        <f>SUM(N28:N32)</f>
        <v>0</v>
      </c>
    </row>
    <row r="28" spans="1:14" ht="12.75">
      <c r="A28" s="223" t="s">
        <v>190</v>
      </c>
      <c r="B28" s="224"/>
      <c r="C28" s="224"/>
      <c r="D28" s="224"/>
      <c r="E28" s="224"/>
      <c r="F28" s="224"/>
      <c r="G28" s="224"/>
      <c r="H28" s="225"/>
      <c r="I28" s="1">
        <v>132</v>
      </c>
      <c r="J28" s="6"/>
      <c r="K28" s="6"/>
      <c r="L28" s="6"/>
      <c r="M28" s="6"/>
      <c r="N28" s="133"/>
    </row>
    <row r="29" spans="1:14" ht="12.75">
      <c r="A29" s="223" t="s">
        <v>126</v>
      </c>
      <c r="B29" s="224"/>
      <c r="C29" s="224"/>
      <c r="D29" s="224"/>
      <c r="E29" s="224"/>
      <c r="F29" s="224"/>
      <c r="G29" s="224"/>
      <c r="H29" s="225"/>
      <c r="I29" s="1">
        <v>133</v>
      </c>
      <c r="J29" s="6"/>
      <c r="K29" s="6"/>
      <c r="L29" s="6">
        <v>191498</v>
      </c>
      <c r="M29" s="6">
        <v>191498</v>
      </c>
      <c r="N29" s="133"/>
    </row>
    <row r="30" spans="1:14" ht="12.75">
      <c r="A30" s="223" t="s">
        <v>113</v>
      </c>
      <c r="B30" s="224"/>
      <c r="C30" s="224"/>
      <c r="D30" s="224"/>
      <c r="E30" s="224"/>
      <c r="F30" s="224"/>
      <c r="G30" s="224"/>
      <c r="H30" s="225"/>
      <c r="I30" s="1">
        <v>134</v>
      </c>
      <c r="J30" s="6"/>
      <c r="K30" s="6"/>
      <c r="L30" s="6"/>
      <c r="M30" s="6"/>
      <c r="N30" s="133"/>
    </row>
    <row r="31" spans="1:14" ht="12.75">
      <c r="A31" s="223" t="s">
        <v>186</v>
      </c>
      <c r="B31" s="224"/>
      <c r="C31" s="224"/>
      <c r="D31" s="224"/>
      <c r="E31" s="224"/>
      <c r="F31" s="224"/>
      <c r="G31" s="224"/>
      <c r="H31" s="225"/>
      <c r="I31" s="1">
        <v>135</v>
      </c>
      <c r="J31" s="6"/>
      <c r="K31" s="6"/>
      <c r="L31" s="6"/>
      <c r="M31" s="6"/>
      <c r="N31" s="133"/>
    </row>
    <row r="32" spans="1:14" ht="12.75">
      <c r="A32" s="223" t="s">
        <v>114</v>
      </c>
      <c r="B32" s="224"/>
      <c r="C32" s="224"/>
      <c r="D32" s="224"/>
      <c r="E32" s="224"/>
      <c r="F32" s="224"/>
      <c r="G32" s="224"/>
      <c r="H32" s="225"/>
      <c r="I32" s="1">
        <v>136</v>
      </c>
      <c r="J32" s="6"/>
      <c r="K32" s="6"/>
      <c r="L32" s="6"/>
      <c r="M32" s="6"/>
      <c r="N32" s="133"/>
    </row>
    <row r="33" spans="1:14" ht="12.75">
      <c r="A33" s="223" t="s">
        <v>177</v>
      </c>
      <c r="B33" s="224"/>
      <c r="C33" s="224"/>
      <c r="D33" s="224"/>
      <c r="E33" s="224"/>
      <c r="F33" s="224"/>
      <c r="G33" s="224"/>
      <c r="H33" s="225"/>
      <c r="I33" s="1">
        <v>137</v>
      </c>
      <c r="J33" s="49">
        <f>SUM(J34:J37)</f>
        <v>1568070</v>
      </c>
      <c r="K33" s="49">
        <f>SUM(K34:K37)</f>
        <v>20659</v>
      </c>
      <c r="L33" s="49">
        <f>SUM(L34:L37)</f>
        <v>41898</v>
      </c>
      <c r="M33" s="49">
        <f>SUM(M34:M37)</f>
        <v>-1451603</v>
      </c>
      <c r="N33" s="134">
        <f>SUM(N34:N37)</f>
        <v>0</v>
      </c>
    </row>
    <row r="34" spans="1:14" ht="12.75">
      <c r="A34" s="223" t="s">
        <v>55</v>
      </c>
      <c r="B34" s="224"/>
      <c r="C34" s="224"/>
      <c r="D34" s="224"/>
      <c r="E34" s="224"/>
      <c r="F34" s="224"/>
      <c r="G34" s="224"/>
      <c r="H34" s="225"/>
      <c r="I34" s="1">
        <v>138</v>
      </c>
      <c r="J34" s="6"/>
      <c r="K34" s="6"/>
      <c r="L34" s="6"/>
      <c r="M34" s="6"/>
      <c r="N34" s="133"/>
    </row>
    <row r="35" spans="1:14" ht="12.75">
      <c r="A35" s="223" t="s">
        <v>54</v>
      </c>
      <c r="B35" s="224"/>
      <c r="C35" s="224"/>
      <c r="D35" s="224"/>
      <c r="E35" s="224"/>
      <c r="F35" s="224"/>
      <c r="G35" s="224"/>
      <c r="H35" s="225"/>
      <c r="I35" s="1">
        <v>139</v>
      </c>
      <c r="J35" s="6">
        <v>78266</v>
      </c>
      <c r="K35" s="6">
        <v>20659</v>
      </c>
      <c r="L35" s="6">
        <v>41898</v>
      </c>
      <c r="M35" s="6">
        <v>11397</v>
      </c>
      <c r="N35" s="133"/>
    </row>
    <row r="36" spans="1:14" ht="12.75">
      <c r="A36" s="223" t="s">
        <v>187</v>
      </c>
      <c r="B36" s="224"/>
      <c r="C36" s="224"/>
      <c r="D36" s="224"/>
      <c r="E36" s="224"/>
      <c r="F36" s="224"/>
      <c r="G36" s="224"/>
      <c r="H36" s="225"/>
      <c r="I36" s="1">
        <v>140</v>
      </c>
      <c r="J36" s="6">
        <v>1489804</v>
      </c>
      <c r="K36" s="6"/>
      <c r="L36" s="6"/>
      <c r="M36" s="6">
        <v>-1463000</v>
      </c>
      <c r="N36" s="133"/>
    </row>
    <row r="37" spans="1:14" ht="12.75">
      <c r="A37" s="223" t="s">
        <v>56</v>
      </c>
      <c r="B37" s="224"/>
      <c r="C37" s="224"/>
      <c r="D37" s="224"/>
      <c r="E37" s="224"/>
      <c r="F37" s="224"/>
      <c r="G37" s="224"/>
      <c r="H37" s="225"/>
      <c r="I37" s="1">
        <v>141</v>
      </c>
      <c r="J37" s="6"/>
      <c r="K37" s="6"/>
      <c r="L37" s="6"/>
      <c r="M37" s="6"/>
      <c r="N37" s="133"/>
    </row>
    <row r="38" spans="1:14" ht="12.75">
      <c r="A38" s="223" t="s">
        <v>161</v>
      </c>
      <c r="B38" s="224"/>
      <c r="C38" s="224"/>
      <c r="D38" s="224"/>
      <c r="E38" s="224"/>
      <c r="F38" s="224"/>
      <c r="G38" s="224"/>
      <c r="H38" s="225"/>
      <c r="I38" s="1">
        <v>142</v>
      </c>
      <c r="J38" s="6"/>
      <c r="K38" s="6"/>
      <c r="L38" s="6"/>
      <c r="M38" s="6"/>
      <c r="N38" s="133"/>
    </row>
    <row r="39" spans="1:14" ht="12.75">
      <c r="A39" s="223" t="s">
        <v>162</v>
      </c>
      <c r="B39" s="224"/>
      <c r="C39" s="224"/>
      <c r="D39" s="224"/>
      <c r="E39" s="224"/>
      <c r="F39" s="224"/>
      <c r="G39" s="224"/>
      <c r="H39" s="225"/>
      <c r="I39" s="1">
        <v>143</v>
      </c>
      <c r="J39" s="6"/>
      <c r="K39" s="6"/>
      <c r="L39" s="6"/>
      <c r="M39" s="6"/>
      <c r="N39" s="133"/>
    </row>
    <row r="40" spans="1:14" ht="12.75">
      <c r="A40" s="223" t="s">
        <v>188</v>
      </c>
      <c r="B40" s="224"/>
      <c r="C40" s="224"/>
      <c r="D40" s="224"/>
      <c r="E40" s="224"/>
      <c r="F40" s="224"/>
      <c r="G40" s="224"/>
      <c r="H40" s="225"/>
      <c r="I40" s="1">
        <v>144</v>
      </c>
      <c r="J40" s="6"/>
      <c r="K40" s="6"/>
      <c r="L40" s="6"/>
      <c r="M40" s="6"/>
      <c r="N40" s="133"/>
    </row>
    <row r="41" spans="1:14" ht="12.75">
      <c r="A41" s="223" t="s">
        <v>189</v>
      </c>
      <c r="B41" s="224"/>
      <c r="C41" s="224"/>
      <c r="D41" s="224"/>
      <c r="E41" s="224"/>
      <c r="F41" s="224"/>
      <c r="G41" s="224"/>
      <c r="H41" s="225"/>
      <c r="I41" s="1">
        <v>145</v>
      </c>
      <c r="J41" s="6"/>
      <c r="K41" s="6"/>
      <c r="L41" s="6"/>
      <c r="M41" s="6"/>
      <c r="N41" s="133"/>
    </row>
    <row r="42" spans="1:14" ht="12.75">
      <c r="A42" s="223" t="s">
        <v>178</v>
      </c>
      <c r="B42" s="224"/>
      <c r="C42" s="224"/>
      <c r="D42" s="224"/>
      <c r="E42" s="224"/>
      <c r="F42" s="224"/>
      <c r="G42" s="224"/>
      <c r="H42" s="225"/>
      <c r="I42" s="1">
        <v>146</v>
      </c>
      <c r="J42" s="49">
        <v>157961338</v>
      </c>
      <c r="K42" s="49">
        <v>57998318</v>
      </c>
      <c r="L42" s="49">
        <f>L7+L27+L38+L40</f>
        <v>169354609</v>
      </c>
      <c r="M42" s="136">
        <f>M7+M27+M38+M40</f>
        <v>52510448</v>
      </c>
      <c r="N42" s="134">
        <f>N7+N27+N38+N40</f>
        <v>0</v>
      </c>
    </row>
    <row r="43" spans="1:14" ht="12.75">
      <c r="A43" s="223" t="s">
        <v>179</v>
      </c>
      <c r="B43" s="224"/>
      <c r="C43" s="224"/>
      <c r="D43" s="224"/>
      <c r="E43" s="224"/>
      <c r="F43" s="224"/>
      <c r="G43" s="224"/>
      <c r="H43" s="225"/>
      <c r="I43" s="1">
        <v>147</v>
      </c>
      <c r="J43" s="49">
        <f>J10+J33+J39+J41</f>
        <v>155966594</v>
      </c>
      <c r="K43" s="49">
        <f>K10+K33+K39+K41</f>
        <v>56464417</v>
      </c>
      <c r="L43" s="49">
        <f>L10+L33+L39+L41</f>
        <v>166411697</v>
      </c>
      <c r="M43" s="49">
        <f>M10+M33+M39+M41</f>
        <v>50424437</v>
      </c>
      <c r="N43" s="134">
        <f>N10+N33+N39+N41</f>
        <v>0</v>
      </c>
    </row>
    <row r="44" spans="1:14" ht="12.75">
      <c r="A44" s="223" t="s">
        <v>199</v>
      </c>
      <c r="B44" s="224"/>
      <c r="C44" s="224"/>
      <c r="D44" s="224"/>
      <c r="E44" s="224"/>
      <c r="F44" s="224"/>
      <c r="G44" s="224"/>
      <c r="H44" s="225"/>
      <c r="I44" s="1">
        <v>148</v>
      </c>
      <c r="J44" s="49">
        <f>J42-J43</f>
        <v>1994744</v>
      </c>
      <c r="K44" s="49">
        <f>K42-K43</f>
        <v>1533901</v>
      </c>
      <c r="L44" s="49">
        <f>L42-L43</f>
        <v>2942912</v>
      </c>
      <c r="M44" s="49">
        <f>M42-M43</f>
        <v>2086011</v>
      </c>
      <c r="N44" s="134">
        <f>N42-N43</f>
        <v>0</v>
      </c>
    </row>
    <row r="45" spans="1:14" ht="12.75">
      <c r="A45" s="235" t="s">
        <v>181</v>
      </c>
      <c r="B45" s="236"/>
      <c r="C45" s="236"/>
      <c r="D45" s="236"/>
      <c r="E45" s="236"/>
      <c r="F45" s="236"/>
      <c r="G45" s="236"/>
      <c r="H45" s="237"/>
      <c r="I45" s="1">
        <v>149</v>
      </c>
      <c r="J45" s="49">
        <f>IF(J42&gt;J43,J42-J43,0)</f>
        <v>1994744</v>
      </c>
      <c r="K45" s="49">
        <f>IF(K42&gt;K43,K42-K43,0)</f>
        <v>1533901</v>
      </c>
      <c r="L45" s="49">
        <f>IF(L42&gt;L43,L42-L43,0)</f>
        <v>2942912</v>
      </c>
      <c r="M45" s="49">
        <f>IF(M42&gt;M43,M42-M43,0)</f>
        <v>2086011</v>
      </c>
      <c r="N45" s="134">
        <f>IF(N42&gt;N43,N42-N43,0)</f>
        <v>0</v>
      </c>
    </row>
    <row r="46" spans="1:14" ht="12.75">
      <c r="A46" s="235" t="s">
        <v>182</v>
      </c>
      <c r="B46" s="236"/>
      <c r="C46" s="236"/>
      <c r="D46" s="236"/>
      <c r="E46" s="236"/>
      <c r="F46" s="236"/>
      <c r="G46" s="236"/>
      <c r="H46" s="237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  <c r="N46" s="134">
        <f>IF(N43&gt;N42,N43-N42,0)</f>
        <v>0</v>
      </c>
    </row>
    <row r="47" spans="1:14" ht="12.75">
      <c r="A47" s="223" t="s">
        <v>180</v>
      </c>
      <c r="B47" s="224"/>
      <c r="C47" s="224"/>
      <c r="D47" s="224"/>
      <c r="E47" s="224"/>
      <c r="F47" s="224"/>
      <c r="G47" s="224"/>
      <c r="H47" s="225"/>
      <c r="I47" s="1">
        <v>151</v>
      </c>
      <c r="J47" s="6"/>
      <c r="K47" s="6"/>
      <c r="L47" s="6"/>
      <c r="M47" s="6"/>
      <c r="N47" s="133"/>
    </row>
    <row r="48" spans="1:14" ht="12.75">
      <c r="A48" s="223" t="s">
        <v>200</v>
      </c>
      <c r="B48" s="224"/>
      <c r="C48" s="224"/>
      <c r="D48" s="224"/>
      <c r="E48" s="224"/>
      <c r="F48" s="224"/>
      <c r="G48" s="224"/>
      <c r="H48" s="225"/>
      <c r="I48" s="1">
        <v>152</v>
      </c>
      <c r="J48" s="49">
        <f>J44-J47</f>
        <v>1994744</v>
      </c>
      <c r="K48" s="49">
        <f>K44-K47</f>
        <v>1533901</v>
      </c>
      <c r="L48" s="49">
        <f>L44-L47</f>
        <v>2942912</v>
      </c>
      <c r="M48" s="49">
        <f>M44-M47</f>
        <v>2086011</v>
      </c>
      <c r="N48" s="134">
        <f>N44-N47</f>
        <v>0</v>
      </c>
    </row>
    <row r="49" spans="1:14" ht="12.75">
      <c r="A49" s="235" t="s">
        <v>158</v>
      </c>
      <c r="B49" s="236"/>
      <c r="C49" s="236"/>
      <c r="D49" s="236"/>
      <c r="E49" s="236"/>
      <c r="F49" s="236"/>
      <c r="G49" s="236"/>
      <c r="H49" s="237"/>
      <c r="I49" s="1">
        <v>153</v>
      </c>
      <c r="J49" s="49">
        <f>IF(J48&gt;0,J48,0)</f>
        <v>1994744</v>
      </c>
      <c r="K49" s="49">
        <f>IF(K48&gt;0,K48,0)</f>
        <v>1533901</v>
      </c>
      <c r="L49" s="49">
        <f>IF(L48&gt;0,L48,0)</f>
        <v>2942912</v>
      </c>
      <c r="M49" s="49">
        <f>IF(M48&gt;0,M48,0)</f>
        <v>2086011</v>
      </c>
      <c r="N49" s="134">
        <f>IF(N48&gt;0,N48,0)</f>
        <v>0</v>
      </c>
    </row>
    <row r="50" spans="1:14" ht="12.75">
      <c r="A50" s="259" t="s">
        <v>183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7">
        <v>0</v>
      </c>
      <c r="K50" s="57">
        <f>IF(K48&lt;0,-K48,0)</f>
        <v>0</v>
      </c>
      <c r="L50" s="57">
        <v>0</v>
      </c>
      <c r="M50" s="57">
        <f>IF(M48&lt;0,-M48,0)</f>
        <v>0</v>
      </c>
      <c r="N50" s="138">
        <f>IF(N48&lt;0,-N48,0)</f>
        <v>0</v>
      </c>
    </row>
    <row r="51" spans="1:14" ht="12.75" customHeight="1">
      <c r="A51" s="232" t="s">
        <v>273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</row>
    <row r="52" spans="1:14" ht="12.75" customHeight="1">
      <c r="A52" s="220" t="s">
        <v>153</v>
      </c>
      <c r="B52" s="221"/>
      <c r="C52" s="221"/>
      <c r="D52" s="221"/>
      <c r="E52" s="221"/>
      <c r="F52" s="221"/>
      <c r="G52" s="221"/>
      <c r="H52" s="221"/>
      <c r="I52" s="51"/>
      <c r="J52" s="51"/>
      <c r="K52" s="51"/>
      <c r="L52" s="51"/>
      <c r="M52" s="51"/>
      <c r="N52" s="58"/>
    </row>
    <row r="53" spans="1:14" ht="12.75">
      <c r="A53" s="262" t="s">
        <v>197</v>
      </c>
      <c r="B53" s="263"/>
      <c r="C53" s="263"/>
      <c r="D53" s="263"/>
      <c r="E53" s="263"/>
      <c r="F53" s="263"/>
      <c r="G53" s="263"/>
      <c r="H53" s="264"/>
      <c r="I53" s="1">
        <v>155</v>
      </c>
      <c r="J53" s="6"/>
      <c r="K53" s="6"/>
      <c r="L53" s="6"/>
      <c r="M53" s="6"/>
      <c r="N53" s="6"/>
    </row>
    <row r="54" spans="1:14" ht="12.75">
      <c r="A54" s="262" t="s">
        <v>198</v>
      </c>
      <c r="B54" s="263"/>
      <c r="C54" s="263"/>
      <c r="D54" s="263"/>
      <c r="E54" s="263"/>
      <c r="F54" s="263"/>
      <c r="G54" s="263"/>
      <c r="H54" s="264"/>
      <c r="I54" s="1">
        <v>156</v>
      </c>
      <c r="J54" s="7"/>
      <c r="K54" s="7"/>
      <c r="L54" s="7"/>
      <c r="M54" s="7"/>
      <c r="N54" s="7"/>
    </row>
    <row r="55" spans="1:14" ht="12.75" customHeight="1">
      <c r="A55" s="232" t="s">
        <v>155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</row>
    <row r="56" spans="1:14" ht="12.75">
      <c r="A56" s="220" t="s">
        <v>167</v>
      </c>
      <c r="B56" s="221"/>
      <c r="C56" s="221"/>
      <c r="D56" s="221"/>
      <c r="E56" s="221"/>
      <c r="F56" s="221"/>
      <c r="G56" s="221"/>
      <c r="H56" s="222"/>
      <c r="I56" s="8">
        <v>157</v>
      </c>
      <c r="J56" s="5">
        <f>J48</f>
        <v>1994744</v>
      </c>
      <c r="K56" s="5">
        <f>K48</f>
        <v>1533901</v>
      </c>
      <c r="L56" s="5">
        <f>L48</f>
        <v>2942912</v>
      </c>
      <c r="M56" s="5">
        <f>M48</f>
        <v>2086011</v>
      </c>
      <c r="N56" s="5">
        <f>N48</f>
        <v>0</v>
      </c>
    </row>
    <row r="57" spans="1:14" ht="12.75">
      <c r="A57" s="223" t="s">
        <v>184</v>
      </c>
      <c r="B57" s="224"/>
      <c r="C57" s="224"/>
      <c r="D57" s="224"/>
      <c r="E57" s="224"/>
      <c r="F57" s="224"/>
      <c r="G57" s="224"/>
      <c r="H57" s="225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  <c r="N57" s="49">
        <f>SUM(N58:N64)</f>
        <v>0</v>
      </c>
    </row>
    <row r="58" spans="1:14" ht="12.75">
      <c r="A58" s="223" t="s">
        <v>191</v>
      </c>
      <c r="B58" s="224"/>
      <c r="C58" s="224"/>
      <c r="D58" s="224"/>
      <c r="E58" s="224"/>
      <c r="F58" s="224"/>
      <c r="G58" s="224"/>
      <c r="H58" s="225"/>
      <c r="I58" s="1">
        <v>159</v>
      </c>
      <c r="J58" s="6"/>
      <c r="K58" s="6"/>
      <c r="L58" s="6"/>
      <c r="M58" s="6"/>
      <c r="N58" s="6"/>
    </row>
    <row r="59" spans="1:14" ht="12.75">
      <c r="A59" s="223" t="s">
        <v>192</v>
      </c>
      <c r="B59" s="224"/>
      <c r="C59" s="224"/>
      <c r="D59" s="224"/>
      <c r="E59" s="224"/>
      <c r="F59" s="224"/>
      <c r="G59" s="224"/>
      <c r="H59" s="225"/>
      <c r="I59" s="1">
        <v>160</v>
      </c>
      <c r="J59" s="6"/>
      <c r="K59" s="6"/>
      <c r="L59" s="6"/>
      <c r="M59" s="6"/>
      <c r="N59" s="6"/>
    </row>
    <row r="60" spans="1:14" ht="12.75">
      <c r="A60" s="223" t="s">
        <v>38</v>
      </c>
      <c r="B60" s="224"/>
      <c r="C60" s="224"/>
      <c r="D60" s="224"/>
      <c r="E60" s="224"/>
      <c r="F60" s="224"/>
      <c r="G60" s="224"/>
      <c r="H60" s="225"/>
      <c r="I60" s="1">
        <v>161</v>
      </c>
      <c r="J60" s="6"/>
      <c r="K60" s="6"/>
      <c r="L60" s="6"/>
      <c r="M60" s="6"/>
      <c r="N60" s="6"/>
    </row>
    <row r="61" spans="1:14" ht="12.75">
      <c r="A61" s="223" t="s">
        <v>193</v>
      </c>
      <c r="B61" s="224"/>
      <c r="C61" s="224"/>
      <c r="D61" s="224"/>
      <c r="E61" s="224"/>
      <c r="F61" s="224"/>
      <c r="G61" s="224"/>
      <c r="H61" s="225"/>
      <c r="I61" s="1">
        <v>162</v>
      </c>
      <c r="J61" s="6"/>
      <c r="K61" s="6"/>
      <c r="L61" s="6"/>
      <c r="M61" s="6"/>
      <c r="N61" s="6"/>
    </row>
    <row r="62" spans="1:14" ht="12.75">
      <c r="A62" s="223" t="s">
        <v>194</v>
      </c>
      <c r="B62" s="224"/>
      <c r="C62" s="224"/>
      <c r="D62" s="224"/>
      <c r="E62" s="224"/>
      <c r="F62" s="224"/>
      <c r="G62" s="224"/>
      <c r="H62" s="225"/>
      <c r="I62" s="1">
        <v>163</v>
      </c>
      <c r="J62" s="6"/>
      <c r="K62" s="6"/>
      <c r="L62" s="6"/>
      <c r="M62" s="6"/>
      <c r="N62" s="6"/>
    </row>
    <row r="63" spans="1:14" ht="12.75">
      <c r="A63" s="223" t="s">
        <v>195</v>
      </c>
      <c r="B63" s="224"/>
      <c r="C63" s="224"/>
      <c r="D63" s="224"/>
      <c r="E63" s="224"/>
      <c r="F63" s="224"/>
      <c r="G63" s="224"/>
      <c r="H63" s="225"/>
      <c r="I63" s="1">
        <v>164</v>
      </c>
      <c r="J63" s="6"/>
      <c r="K63" s="6"/>
      <c r="L63" s="6"/>
      <c r="M63" s="6"/>
      <c r="N63" s="6"/>
    </row>
    <row r="64" spans="1:14" ht="12.75">
      <c r="A64" s="223" t="s">
        <v>196</v>
      </c>
      <c r="B64" s="224"/>
      <c r="C64" s="224"/>
      <c r="D64" s="224"/>
      <c r="E64" s="224"/>
      <c r="F64" s="224"/>
      <c r="G64" s="224"/>
      <c r="H64" s="225"/>
      <c r="I64" s="1">
        <v>165</v>
      </c>
      <c r="J64" s="6"/>
      <c r="K64" s="6"/>
      <c r="L64" s="6"/>
      <c r="M64" s="6"/>
      <c r="N64" s="6"/>
    </row>
    <row r="65" spans="1:14" ht="12.75">
      <c r="A65" s="223" t="s">
        <v>185</v>
      </c>
      <c r="B65" s="224"/>
      <c r="C65" s="224"/>
      <c r="D65" s="224"/>
      <c r="E65" s="224"/>
      <c r="F65" s="224"/>
      <c r="G65" s="224"/>
      <c r="H65" s="225"/>
      <c r="I65" s="1">
        <v>166</v>
      </c>
      <c r="J65" s="6"/>
      <c r="K65" s="6"/>
      <c r="L65" s="6"/>
      <c r="M65" s="6"/>
      <c r="N65" s="6"/>
    </row>
    <row r="66" spans="1:14" ht="12.75">
      <c r="A66" s="223" t="s">
        <v>159</v>
      </c>
      <c r="B66" s="224"/>
      <c r="C66" s="224"/>
      <c r="D66" s="224"/>
      <c r="E66" s="224"/>
      <c r="F66" s="224"/>
      <c r="G66" s="224"/>
      <c r="H66" s="225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  <c r="N66" s="49">
        <f>N57-N65</f>
        <v>0</v>
      </c>
    </row>
    <row r="67" spans="1:14" ht="12.75">
      <c r="A67" s="223" t="s">
        <v>160</v>
      </c>
      <c r="B67" s="224"/>
      <c r="C67" s="224"/>
      <c r="D67" s="224"/>
      <c r="E67" s="224"/>
      <c r="F67" s="224"/>
      <c r="G67" s="224"/>
      <c r="H67" s="225"/>
      <c r="I67" s="1">
        <v>168</v>
      </c>
      <c r="J67" s="57">
        <f>J56+J57</f>
        <v>1994744</v>
      </c>
      <c r="K67" s="57">
        <f>K56+K66</f>
        <v>1533901</v>
      </c>
      <c r="L67" s="57">
        <f>L56+L66</f>
        <v>2942912</v>
      </c>
      <c r="M67" s="57">
        <f>M56+M66</f>
        <v>2086011</v>
      </c>
      <c r="N67" s="57">
        <f>N56+N66</f>
        <v>0</v>
      </c>
    </row>
    <row r="68" spans="1:14" ht="12.75" customHeight="1">
      <c r="A68" s="269" t="s">
        <v>274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</row>
    <row r="69" spans="1:14" ht="12.75" customHeight="1">
      <c r="A69" s="271" t="s">
        <v>154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</row>
    <row r="70" spans="1:14" ht="12.75">
      <c r="A70" s="262" t="s">
        <v>197</v>
      </c>
      <c r="B70" s="263"/>
      <c r="C70" s="263"/>
      <c r="D70" s="263"/>
      <c r="E70" s="263"/>
      <c r="F70" s="263"/>
      <c r="G70" s="263"/>
      <c r="H70" s="264"/>
      <c r="I70" s="1">
        <v>169</v>
      </c>
      <c r="J70" s="6"/>
      <c r="K70" s="6"/>
      <c r="L70" s="6"/>
      <c r="M70" s="6"/>
      <c r="N70" s="6"/>
    </row>
    <row r="71" spans="1:14" ht="12.75">
      <c r="A71" s="266" t="s">
        <v>198</v>
      </c>
      <c r="B71" s="267"/>
      <c r="C71" s="267"/>
      <c r="D71" s="267"/>
      <c r="E71" s="267"/>
      <c r="F71" s="267"/>
      <c r="G71" s="267"/>
      <c r="H71" s="268"/>
      <c r="I71" s="4">
        <v>170</v>
      </c>
      <c r="J71" s="7"/>
      <c r="K71" s="7"/>
      <c r="L71" s="7"/>
      <c r="M71" s="7"/>
      <c r="N71" s="7"/>
    </row>
  </sheetData>
  <sheetProtection/>
  <mergeCells count="73">
    <mergeCell ref="A2:N2"/>
    <mergeCell ref="A1:N1"/>
    <mergeCell ref="A71:H71"/>
    <mergeCell ref="A65:H65"/>
    <mergeCell ref="A66:H66"/>
    <mergeCell ref="A67:H67"/>
    <mergeCell ref="A68:N68"/>
    <mergeCell ref="A69:N69"/>
    <mergeCell ref="A62:H62"/>
    <mergeCell ref="A63:H63"/>
    <mergeCell ref="A56:H56"/>
    <mergeCell ref="A55:N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N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5:H5"/>
    <mergeCell ref="A3:N3"/>
    <mergeCell ref="A4:H4"/>
    <mergeCell ref="A6:H6"/>
    <mergeCell ref="J4:K4"/>
    <mergeCell ref="L4:N4"/>
  </mergeCells>
  <dataValidations count="4">
    <dataValidation type="whole" operator="notEqual" allowBlank="1" showInputMessage="1" showErrorMessage="1" errorTitle="Pogrešan unos" error="Mogu se unijeti samo cjelobrojne vrijednosti." sqref="J56:L67 M66:N67 M58:M65 M56:N57 J70:M71 J53:M54 J47:N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N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N7:N10 J48:N50 N12:N46 J46:K46 L7:L10 M37:M46 M7:M35 L12:L46 J33:K33">
      <formula1>0</formula1>
    </dataValidation>
    <dataValidation allowBlank="1" sqref="M36 J7:K32 J34:K45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46" sqref="N46:N47"/>
    </sheetView>
  </sheetViews>
  <sheetFormatPr defaultColWidth="9.140625" defaultRowHeight="12.75"/>
  <cols>
    <col min="1" max="7" width="9.140625" style="48" customWidth="1"/>
    <col min="8" max="8" width="0.5625" style="48" customWidth="1"/>
    <col min="9" max="9" width="9.140625" style="48" customWidth="1"/>
    <col min="10" max="10" width="11.28125" style="48" customWidth="1"/>
    <col min="11" max="11" width="12.28125" style="48" customWidth="1"/>
    <col min="12" max="16384" width="9.140625" style="48" customWidth="1"/>
  </cols>
  <sheetData>
    <row r="1" spans="1:11" ht="12.75" customHeight="1">
      <c r="A1" s="276" t="s">
        <v>133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306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295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48</v>
      </c>
      <c r="B4" s="278"/>
      <c r="C4" s="278"/>
      <c r="D4" s="278"/>
      <c r="E4" s="278"/>
      <c r="F4" s="278"/>
      <c r="G4" s="278"/>
      <c r="H4" s="278"/>
      <c r="I4" s="60" t="s">
        <v>241</v>
      </c>
      <c r="J4" s="61" t="s">
        <v>277</v>
      </c>
      <c r="K4" s="61" t="s">
        <v>278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2">
        <v>2</v>
      </c>
      <c r="J5" s="63" t="s">
        <v>244</v>
      </c>
      <c r="K5" s="63" t="s">
        <v>245</v>
      </c>
    </row>
    <row r="6" spans="1:11" ht="12.75">
      <c r="A6" s="232" t="s">
        <v>127</v>
      </c>
      <c r="B6" s="248"/>
      <c r="C6" s="248"/>
      <c r="D6" s="248"/>
      <c r="E6" s="248"/>
      <c r="F6" s="248"/>
      <c r="G6" s="248"/>
      <c r="H6" s="248"/>
      <c r="I6" s="280"/>
      <c r="J6" s="280"/>
      <c r="K6" s="281"/>
    </row>
    <row r="7" spans="1:11" ht="12.75">
      <c r="A7" s="226" t="s">
        <v>33</v>
      </c>
      <c r="B7" s="227"/>
      <c r="C7" s="227"/>
      <c r="D7" s="227"/>
      <c r="E7" s="227"/>
      <c r="F7" s="227"/>
      <c r="G7" s="227"/>
      <c r="H7" s="227"/>
      <c r="I7" s="1">
        <v>1</v>
      </c>
      <c r="J7" s="6">
        <v>-1376798</v>
      </c>
      <c r="K7" s="6">
        <v>2942912</v>
      </c>
    </row>
    <row r="8" spans="1:11" ht="12.75">
      <c r="A8" s="226" t="s">
        <v>34</v>
      </c>
      <c r="B8" s="227"/>
      <c r="C8" s="227"/>
      <c r="D8" s="227"/>
      <c r="E8" s="227"/>
      <c r="F8" s="227"/>
      <c r="G8" s="227"/>
      <c r="H8" s="227"/>
      <c r="I8" s="1">
        <v>2</v>
      </c>
      <c r="J8" s="6">
        <v>6488647</v>
      </c>
      <c r="K8" s="6">
        <v>4796829</v>
      </c>
    </row>
    <row r="9" spans="1:11" ht="12.75">
      <c r="A9" s="226" t="s">
        <v>35</v>
      </c>
      <c r="B9" s="227"/>
      <c r="C9" s="227"/>
      <c r="D9" s="227"/>
      <c r="E9" s="227"/>
      <c r="F9" s="227"/>
      <c r="G9" s="227"/>
      <c r="H9" s="227"/>
      <c r="I9" s="1">
        <v>3</v>
      </c>
      <c r="J9" s="6">
        <v>22581425</v>
      </c>
      <c r="K9" s="6"/>
    </row>
    <row r="10" spans="1:11" ht="12.75">
      <c r="A10" s="226" t="s">
        <v>36</v>
      </c>
      <c r="B10" s="227"/>
      <c r="C10" s="227"/>
      <c r="D10" s="227"/>
      <c r="E10" s="227"/>
      <c r="F10" s="227"/>
      <c r="G10" s="227"/>
      <c r="H10" s="227"/>
      <c r="I10" s="1">
        <v>4</v>
      </c>
      <c r="J10" s="6"/>
      <c r="K10" s="6"/>
    </row>
    <row r="11" spans="1:11" ht="12.75">
      <c r="A11" s="226" t="s">
        <v>37</v>
      </c>
      <c r="B11" s="227"/>
      <c r="C11" s="227"/>
      <c r="D11" s="227"/>
      <c r="E11" s="227"/>
      <c r="F11" s="227"/>
      <c r="G11" s="227"/>
      <c r="H11" s="227"/>
      <c r="I11" s="1">
        <v>5</v>
      </c>
      <c r="J11" s="6"/>
      <c r="K11" s="6">
        <v>27701186</v>
      </c>
    </row>
    <row r="12" spans="1:11" ht="12.75">
      <c r="A12" s="226" t="s">
        <v>41</v>
      </c>
      <c r="B12" s="227"/>
      <c r="C12" s="227"/>
      <c r="D12" s="227"/>
      <c r="E12" s="227"/>
      <c r="F12" s="227"/>
      <c r="G12" s="227"/>
      <c r="H12" s="227"/>
      <c r="I12" s="1">
        <v>6</v>
      </c>
      <c r="J12" s="6">
        <v>6553306</v>
      </c>
      <c r="K12" s="6">
        <v>1536863</v>
      </c>
    </row>
    <row r="13" spans="1:11" ht="12.75">
      <c r="A13" s="223" t="s">
        <v>128</v>
      </c>
      <c r="B13" s="224"/>
      <c r="C13" s="224"/>
      <c r="D13" s="224"/>
      <c r="E13" s="224"/>
      <c r="F13" s="224"/>
      <c r="G13" s="224"/>
      <c r="H13" s="224"/>
      <c r="I13" s="1">
        <v>7</v>
      </c>
      <c r="J13" s="49">
        <f>SUM(J7:J12)</f>
        <v>34246580</v>
      </c>
      <c r="K13" s="49">
        <f>SUM(K7:K12)</f>
        <v>36977790</v>
      </c>
    </row>
    <row r="14" spans="1:11" ht="12.75">
      <c r="A14" s="226" t="s">
        <v>42</v>
      </c>
      <c r="B14" s="227"/>
      <c r="C14" s="227"/>
      <c r="D14" s="227"/>
      <c r="E14" s="227"/>
      <c r="F14" s="227"/>
      <c r="G14" s="227"/>
      <c r="H14" s="227"/>
      <c r="I14" s="1">
        <v>8</v>
      </c>
      <c r="J14" s="6"/>
      <c r="K14" s="6">
        <v>31206924</v>
      </c>
    </row>
    <row r="15" spans="1:11" ht="12.75">
      <c r="A15" s="226" t="s">
        <v>300</v>
      </c>
      <c r="B15" s="227"/>
      <c r="C15" s="227"/>
      <c r="D15" s="227"/>
      <c r="E15" s="227"/>
      <c r="F15" s="227"/>
      <c r="G15" s="227"/>
      <c r="H15" s="227"/>
      <c r="I15" s="1">
        <v>9</v>
      </c>
      <c r="J15" s="6">
        <v>10718215</v>
      </c>
      <c r="K15" s="6">
        <v>1393571</v>
      </c>
    </row>
    <row r="16" spans="1:11" ht="12.75">
      <c r="A16" s="226" t="s">
        <v>43</v>
      </c>
      <c r="B16" s="227"/>
      <c r="C16" s="227"/>
      <c r="D16" s="227"/>
      <c r="E16" s="227"/>
      <c r="F16" s="227"/>
      <c r="G16" s="227"/>
      <c r="H16" s="227"/>
      <c r="I16" s="1">
        <v>10</v>
      </c>
      <c r="J16" s="6">
        <v>30298633</v>
      </c>
      <c r="K16" s="6"/>
    </row>
    <row r="17" spans="1:11" ht="12.75">
      <c r="A17" s="226" t="s">
        <v>44</v>
      </c>
      <c r="B17" s="227"/>
      <c r="C17" s="227"/>
      <c r="D17" s="227"/>
      <c r="E17" s="227"/>
      <c r="F17" s="227"/>
      <c r="G17" s="227"/>
      <c r="H17" s="227"/>
      <c r="I17" s="1">
        <v>11</v>
      </c>
      <c r="J17" s="6"/>
      <c r="K17" s="6"/>
    </row>
    <row r="18" spans="1:11" ht="12.75">
      <c r="A18" s="223" t="s">
        <v>129</v>
      </c>
      <c r="B18" s="224"/>
      <c r="C18" s="224"/>
      <c r="D18" s="224"/>
      <c r="E18" s="224"/>
      <c r="F18" s="224"/>
      <c r="G18" s="224"/>
      <c r="H18" s="224"/>
      <c r="I18" s="1">
        <v>12</v>
      </c>
      <c r="J18" s="49">
        <f>SUM(J14:J17)</f>
        <v>41016848</v>
      </c>
      <c r="K18" s="49">
        <f>SUM(K14:K17)</f>
        <v>32600495</v>
      </c>
    </row>
    <row r="19" spans="1:11" ht="12.75">
      <c r="A19" s="223" t="s">
        <v>29</v>
      </c>
      <c r="B19" s="224"/>
      <c r="C19" s="224"/>
      <c r="D19" s="224"/>
      <c r="E19" s="224"/>
      <c r="F19" s="224"/>
      <c r="G19" s="224"/>
      <c r="H19" s="224"/>
      <c r="I19" s="1">
        <v>13</v>
      </c>
      <c r="J19" s="49">
        <f>IF(J13&gt;J18,J13-J18,0)</f>
        <v>0</v>
      </c>
      <c r="K19" s="49">
        <f>IF(K13&gt;K18,K13-K18,0)</f>
        <v>4377295</v>
      </c>
    </row>
    <row r="20" spans="1:11" ht="12.75">
      <c r="A20" s="223" t="s">
        <v>30</v>
      </c>
      <c r="B20" s="224"/>
      <c r="C20" s="224"/>
      <c r="D20" s="224"/>
      <c r="E20" s="224"/>
      <c r="F20" s="224"/>
      <c r="G20" s="224"/>
      <c r="H20" s="224"/>
      <c r="I20" s="1">
        <v>14</v>
      </c>
      <c r="J20" s="49">
        <f>IF(J18&gt;J13,J18-J13,0)</f>
        <v>6770268</v>
      </c>
      <c r="K20" s="49">
        <f>IF(K18&gt;K13,K18-K13,0)</f>
        <v>0</v>
      </c>
    </row>
    <row r="21" spans="1:11" ht="12.75">
      <c r="A21" s="232" t="s">
        <v>130</v>
      </c>
      <c r="B21" s="248"/>
      <c r="C21" s="248"/>
      <c r="D21" s="248"/>
      <c r="E21" s="248"/>
      <c r="F21" s="248"/>
      <c r="G21" s="248"/>
      <c r="H21" s="248"/>
      <c r="I21" s="280"/>
      <c r="J21" s="280"/>
      <c r="K21" s="281"/>
    </row>
    <row r="22" spans="1:11" ht="12.75">
      <c r="A22" s="226" t="s">
        <v>144</v>
      </c>
      <c r="B22" s="227"/>
      <c r="C22" s="227"/>
      <c r="D22" s="227"/>
      <c r="E22" s="227"/>
      <c r="F22" s="227"/>
      <c r="G22" s="227"/>
      <c r="H22" s="227"/>
      <c r="I22" s="1">
        <v>15</v>
      </c>
      <c r="J22" s="6">
        <v>59806</v>
      </c>
      <c r="K22" s="6"/>
    </row>
    <row r="23" spans="1:11" ht="12.75">
      <c r="A23" s="226" t="s">
        <v>145</v>
      </c>
      <c r="B23" s="227"/>
      <c r="C23" s="227"/>
      <c r="D23" s="227"/>
      <c r="E23" s="227"/>
      <c r="F23" s="227"/>
      <c r="G23" s="227"/>
      <c r="H23" s="227"/>
      <c r="I23" s="1">
        <v>16</v>
      </c>
      <c r="J23" s="6"/>
      <c r="K23" s="6"/>
    </row>
    <row r="24" spans="1:11" ht="12.75">
      <c r="A24" s="226" t="s">
        <v>146</v>
      </c>
      <c r="B24" s="227"/>
      <c r="C24" s="227"/>
      <c r="D24" s="227"/>
      <c r="E24" s="227"/>
      <c r="F24" s="227"/>
      <c r="G24" s="227"/>
      <c r="H24" s="227"/>
      <c r="I24" s="1">
        <v>17</v>
      </c>
      <c r="J24" s="6">
        <v>0</v>
      </c>
      <c r="K24" s="6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7"/>
      <c r="I25" s="1">
        <v>18</v>
      </c>
      <c r="J25" s="6"/>
      <c r="K25" s="6">
        <v>7218</v>
      </c>
    </row>
    <row r="26" spans="1:11" ht="12.75">
      <c r="A26" s="226" t="s">
        <v>148</v>
      </c>
      <c r="B26" s="227"/>
      <c r="C26" s="227"/>
      <c r="D26" s="227"/>
      <c r="E26" s="227"/>
      <c r="F26" s="227"/>
      <c r="G26" s="227"/>
      <c r="H26" s="227"/>
      <c r="I26" s="1">
        <v>19</v>
      </c>
      <c r="J26" s="6">
        <v>20407291</v>
      </c>
      <c r="K26" s="6">
        <v>133702397</v>
      </c>
    </row>
    <row r="27" spans="1:11" ht="12.75">
      <c r="A27" s="223" t="s">
        <v>134</v>
      </c>
      <c r="B27" s="224"/>
      <c r="C27" s="224"/>
      <c r="D27" s="224"/>
      <c r="E27" s="224"/>
      <c r="F27" s="224"/>
      <c r="G27" s="224"/>
      <c r="H27" s="224"/>
      <c r="I27" s="1">
        <v>20</v>
      </c>
      <c r="J27" s="49">
        <f>SUM(J22:J26)</f>
        <v>20467097</v>
      </c>
      <c r="K27" s="49">
        <f>SUM(K22:K26)</f>
        <v>133709615</v>
      </c>
    </row>
    <row r="28" spans="1:11" ht="12.75">
      <c r="A28" s="226" t="s">
        <v>99</v>
      </c>
      <c r="B28" s="227"/>
      <c r="C28" s="227"/>
      <c r="D28" s="227"/>
      <c r="E28" s="227"/>
      <c r="F28" s="227"/>
      <c r="G28" s="227"/>
      <c r="H28" s="227"/>
      <c r="I28" s="1">
        <v>21</v>
      </c>
      <c r="J28" s="6">
        <v>7496128</v>
      </c>
      <c r="K28" s="6">
        <v>19040191</v>
      </c>
    </row>
    <row r="29" spans="1:11" ht="12.75">
      <c r="A29" s="226" t="s">
        <v>100</v>
      </c>
      <c r="B29" s="227"/>
      <c r="C29" s="227"/>
      <c r="D29" s="227"/>
      <c r="E29" s="227"/>
      <c r="F29" s="227"/>
      <c r="G29" s="227"/>
      <c r="H29" s="227"/>
      <c r="I29" s="1">
        <v>22</v>
      </c>
      <c r="J29" s="6"/>
      <c r="K29" s="6"/>
    </row>
    <row r="30" spans="1:11" ht="12.75">
      <c r="A30" s="226" t="s">
        <v>10</v>
      </c>
      <c r="B30" s="227"/>
      <c r="C30" s="227"/>
      <c r="D30" s="227"/>
      <c r="E30" s="227"/>
      <c r="F30" s="227"/>
      <c r="G30" s="227"/>
      <c r="H30" s="227"/>
      <c r="I30" s="1">
        <v>23</v>
      </c>
      <c r="J30" s="6"/>
      <c r="K30" s="6"/>
    </row>
    <row r="31" spans="1:11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49">
        <f>SUM(J28:J30)</f>
        <v>7496128</v>
      </c>
      <c r="K31" s="49">
        <f>SUM(K28:K30)</f>
        <v>19040191</v>
      </c>
    </row>
    <row r="32" spans="1:11" ht="12.75">
      <c r="A32" s="223" t="s">
        <v>31</v>
      </c>
      <c r="B32" s="224"/>
      <c r="C32" s="224"/>
      <c r="D32" s="224"/>
      <c r="E32" s="224"/>
      <c r="F32" s="224"/>
      <c r="G32" s="224"/>
      <c r="H32" s="224"/>
      <c r="I32" s="1">
        <v>25</v>
      </c>
      <c r="J32" s="49">
        <f>IF(J27&gt;J31,J27-J31,0)</f>
        <v>12970969</v>
      </c>
      <c r="K32" s="49">
        <f>IF(K27&gt;K31,K27-K31,0)</f>
        <v>114669424</v>
      </c>
    </row>
    <row r="33" spans="1:11" ht="12.75">
      <c r="A33" s="223" t="s">
        <v>32</v>
      </c>
      <c r="B33" s="224"/>
      <c r="C33" s="224"/>
      <c r="D33" s="224"/>
      <c r="E33" s="224"/>
      <c r="F33" s="224"/>
      <c r="G33" s="224"/>
      <c r="H33" s="224"/>
      <c r="I33" s="1">
        <v>26</v>
      </c>
      <c r="J33" s="49">
        <f>IF(J31&gt;J27,J31-J27,0)</f>
        <v>0</v>
      </c>
      <c r="K33" s="49">
        <f>IF(K31&gt;K27,K31-K27,0)</f>
        <v>0</v>
      </c>
    </row>
    <row r="34" spans="1:11" ht="12.75">
      <c r="A34" s="232" t="s">
        <v>131</v>
      </c>
      <c r="B34" s="248"/>
      <c r="C34" s="248"/>
      <c r="D34" s="248"/>
      <c r="E34" s="248"/>
      <c r="F34" s="248"/>
      <c r="G34" s="248"/>
      <c r="H34" s="248"/>
      <c r="I34" s="280"/>
      <c r="J34" s="280"/>
      <c r="K34" s="281"/>
    </row>
    <row r="35" spans="1:11" ht="12.75">
      <c r="A35" s="226" t="s">
        <v>140</v>
      </c>
      <c r="B35" s="227"/>
      <c r="C35" s="227"/>
      <c r="D35" s="227"/>
      <c r="E35" s="227"/>
      <c r="F35" s="227"/>
      <c r="G35" s="227"/>
      <c r="H35" s="227"/>
      <c r="I35" s="1">
        <v>27</v>
      </c>
      <c r="J35" s="6"/>
      <c r="K35" s="6"/>
    </row>
    <row r="36" spans="1:11" ht="12.75">
      <c r="A36" s="226" t="s">
        <v>23</v>
      </c>
      <c r="B36" s="227"/>
      <c r="C36" s="227"/>
      <c r="D36" s="227"/>
      <c r="E36" s="227"/>
      <c r="F36" s="227"/>
      <c r="G36" s="227"/>
      <c r="H36" s="227"/>
      <c r="I36" s="1">
        <v>28</v>
      </c>
      <c r="J36" s="6">
        <v>393827</v>
      </c>
      <c r="K36" s="6">
        <v>9176446</v>
      </c>
    </row>
    <row r="37" spans="1:11" ht="12.75">
      <c r="A37" s="226" t="s">
        <v>24</v>
      </c>
      <c r="B37" s="227"/>
      <c r="C37" s="227"/>
      <c r="D37" s="227"/>
      <c r="E37" s="227"/>
      <c r="F37" s="227"/>
      <c r="G37" s="227"/>
      <c r="H37" s="227"/>
      <c r="I37" s="1">
        <v>29</v>
      </c>
      <c r="J37" s="6"/>
      <c r="K37" s="6"/>
    </row>
    <row r="38" spans="1:11" ht="12.75">
      <c r="A38" s="223" t="s">
        <v>57</v>
      </c>
      <c r="B38" s="224"/>
      <c r="C38" s="224"/>
      <c r="D38" s="224"/>
      <c r="E38" s="224"/>
      <c r="F38" s="224"/>
      <c r="G38" s="224"/>
      <c r="H38" s="224"/>
      <c r="I38" s="1">
        <v>30</v>
      </c>
      <c r="J38" s="49">
        <f>SUM(J35:J37)</f>
        <v>393827</v>
      </c>
      <c r="K38" s="49">
        <f>SUM(K35:K37)</f>
        <v>9176446</v>
      </c>
    </row>
    <row r="39" spans="1:11" ht="12.75">
      <c r="A39" s="226" t="s">
        <v>25</v>
      </c>
      <c r="B39" s="227"/>
      <c r="C39" s="227"/>
      <c r="D39" s="227"/>
      <c r="E39" s="227"/>
      <c r="F39" s="227"/>
      <c r="G39" s="227"/>
      <c r="H39" s="227"/>
      <c r="I39" s="1">
        <v>31</v>
      </c>
      <c r="J39" s="6">
        <v>2456680</v>
      </c>
      <c r="K39" s="6">
        <v>1849956</v>
      </c>
    </row>
    <row r="40" spans="1:11" ht="12.75">
      <c r="A40" s="226" t="s">
        <v>26</v>
      </c>
      <c r="B40" s="227"/>
      <c r="C40" s="227"/>
      <c r="D40" s="227"/>
      <c r="E40" s="227"/>
      <c r="F40" s="227"/>
      <c r="G40" s="227"/>
      <c r="H40" s="227"/>
      <c r="I40" s="1">
        <v>32</v>
      </c>
      <c r="J40" s="6"/>
      <c r="K40" s="6"/>
    </row>
    <row r="41" spans="1:11" ht="12.75">
      <c r="A41" s="226" t="s">
        <v>27</v>
      </c>
      <c r="B41" s="227"/>
      <c r="C41" s="227"/>
      <c r="D41" s="227"/>
      <c r="E41" s="227"/>
      <c r="F41" s="227"/>
      <c r="G41" s="227"/>
      <c r="H41" s="227"/>
      <c r="I41" s="1">
        <v>33</v>
      </c>
      <c r="J41" s="6"/>
      <c r="K41" s="6"/>
    </row>
    <row r="42" spans="1:11" ht="12.75">
      <c r="A42" s="226" t="s">
        <v>28</v>
      </c>
      <c r="B42" s="227"/>
      <c r="C42" s="227"/>
      <c r="D42" s="227"/>
      <c r="E42" s="227"/>
      <c r="F42" s="227"/>
      <c r="G42" s="227"/>
      <c r="H42" s="227"/>
      <c r="I42" s="1">
        <v>34</v>
      </c>
      <c r="J42" s="6"/>
      <c r="K42" s="6"/>
    </row>
    <row r="43" spans="1:11" ht="12.75">
      <c r="A43" s="226" t="s">
        <v>299</v>
      </c>
      <c r="B43" s="227"/>
      <c r="C43" s="227"/>
      <c r="D43" s="227"/>
      <c r="E43" s="227"/>
      <c r="F43" s="227"/>
      <c r="G43" s="227"/>
      <c r="H43" s="227"/>
      <c r="I43" s="1">
        <v>35</v>
      </c>
      <c r="J43" s="6"/>
      <c r="K43" s="6"/>
    </row>
    <row r="44" spans="1:11" ht="12.75">
      <c r="A44" s="223" t="s">
        <v>58</v>
      </c>
      <c r="B44" s="224"/>
      <c r="C44" s="224"/>
      <c r="D44" s="224"/>
      <c r="E44" s="224"/>
      <c r="F44" s="224"/>
      <c r="G44" s="224"/>
      <c r="H44" s="224"/>
      <c r="I44" s="1">
        <v>36</v>
      </c>
      <c r="J44" s="49">
        <f>SUM(J39:J43)</f>
        <v>2456680</v>
      </c>
      <c r="K44" s="49">
        <f>SUM(K39:K43)</f>
        <v>1849956</v>
      </c>
    </row>
    <row r="45" spans="1:11" ht="12.75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49">
        <f>IF(J38&gt;J44,J38-J44,0)</f>
        <v>0</v>
      </c>
      <c r="K45" s="49">
        <f>IF(K38&gt;K44,K38-K44,0)</f>
        <v>7326490</v>
      </c>
    </row>
    <row r="46" spans="1:11" ht="12.75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49">
        <f>IF(J44&gt;J38,J44-J38,0)</f>
        <v>2062853</v>
      </c>
      <c r="K46" s="49">
        <f>IF(K44&gt;K38,K44-K38,0)</f>
        <v>0</v>
      </c>
    </row>
    <row r="47" spans="1:11" ht="12.75">
      <c r="A47" s="226" t="s">
        <v>59</v>
      </c>
      <c r="B47" s="227"/>
      <c r="C47" s="227"/>
      <c r="D47" s="227"/>
      <c r="E47" s="227"/>
      <c r="F47" s="227"/>
      <c r="G47" s="227"/>
      <c r="H47" s="227"/>
      <c r="I47" s="1">
        <v>39</v>
      </c>
      <c r="J47" s="49">
        <f>IF(J19-J20+J32-J33+J45-J46&gt;0,J19-J20+J32-J33+J45-J46,0)</f>
        <v>4137848</v>
      </c>
      <c r="K47" s="49">
        <f>IF(K19-K20+K32-K33+K45-K46&gt;0,K19-K20+K32-K33+K45-K46,0)</f>
        <v>126373209</v>
      </c>
    </row>
    <row r="48" spans="1:11" ht="12.75">
      <c r="A48" s="226" t="s">
        <v>60</v>
      </c>
      <c r="B48" s="227"/>
      <c r="C48" s="227"/>
      <c r="D48" s="227"/>
      <c r="E48" s="227"/>
      <c r="F48" s="227"/>
      <c r="G48" s="227"/>
      <c r="H48" s="227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26" t="s">
        <v>132</v>
      </c>
      <c r="B49" s="227"/>
      <c r="C49" s="227"/>
      <c r="D49" s="227"/>
      <c r="E49" s="227"/>
      <c r="F49" s="227"/>
      <c r="G49" s="227"/>
      <c r="H49" s="227"/>
      <c r="I49" s="1">
        <v>41</v>
      </c>
      <c r="J49" s="6">
        <v>35497302</v>
      </c>
      <c r="K49" s="6">
        <v>38477150</v>
      </c>
    </row>
    <row r="50" spans="1:11" ht="12.75">
      <c r="A50" s="226" t="s">
        <v>141</v>
      </c>
      <c r="B50" s="227"/>
      <c r="C50" s="227"/>
      <c r="D50" s="227"/>
      <c r="E50" s="227"/>
      <c r="F50" s="227"/>
      <c r="G50" s="227"/>
      <c r="H50" s="227"/>
      <c r="I50" s="1">
        <v>42</v>
      </c>
      <c r="J50" s="6">
        <f>J52-J49</f>
        <v>2979848</v>
      </c>
      <c r="K50" s="6">
        <f>K52-K49</f>
        <v>126373209</v>
      </c>
    </row>
    <row r="51" spans="1:11" ht="12.75">
      <c r="A51" s="226" t="s">
        <v>142</v>
      </c>
      <c r="B51" s="227"/>
      <c r="C51" s="227"/>
      <c r="D51" s="227"/>
      <c r="E51" s="227"/>
      <c r="F51" s="227"/>
      <c r="G51" s="227"/>
      <c r="H51" s="227"/>
      <c r="I51" s="1">
        <v>43</v>
      </c>
      <c r="J51" s="6"/>
      <c r="K51" s="6"/>
    </row>
    <row r="52" spans="1:11" ht="12.75">
      <c r="A52" s="238" t="s">
        <v>143</v>
      </c>
      <c r="B52" s="239"/>
      <c r="C52" s="239"/>
      <c r="D52" s="239"/>
      <c r="E52" s="239"/>
      <c r="F52" s="239"/>
      <c r="G52" s="239"/>
      <c r="H52" s="239"/>
      <c r="I52" s="4">
        <v>44</v>
      </c>
      <c r="J52" s="57">
        <f>Bilanca!J64</f>
        <v>38477150</v>
      </c>
      <c r="K52" s="57">
        <f>Bilanca!K64</f>
        <v>164850359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4:K17 J35:K37 J28:K30 J22:K26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7:K27 J18:K20 J31:K3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1" width="9.140625" style="66" customWidth="1"/>
    <col min="2" max="2" width="5.140625" style="66" customWidth="1"/>
    <col min="3" max="4" width="9.140625" style="66" customWidth="1"/>
    <col min="5" max="5" width="11.140625" style="66" customWidth="1"/>
    <col min="6" max="6" width="5.8515625" style="66" customWidth="1"/>
    <col min="7" max="7" width="13.00390625" style="66" customWidth="1"/>
    <col min="8" max="8" width="9.140625" style="66" hidden="1" customWidth="1"/>
    <col min="9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>
      <c r="A1" s="288" t="s">
        <v>242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5"/>
    </row>
    <row r="2" spans="1:12" ht="15.75">
      <c r="A2" s="38"/>
      <c r="B2" s="64"/>
      <c r="C2" s="298" t="s">
        <v>243</v>
      </c>
      <c r="D2" s="298"/>
      <c r="E2" s="67">
        <v>43101</v>
      </c>
      <c r="F2" s="39" t="s">
        <v>213</v>
      </c>
      <c r="G2" s="299">
        <v>43373</v>
      </c>
      <c r="H2" s="300"/>
      <c r="I2" s="64"/>
      <c r="J2" s="64"/>
      <c r="K2" s="129" t="s">
        <v>281</v>
      </c>
      <c r="L2" s="68"/>
    </row>
    <row r="3" spans="1:11" ht="23.25">
      <c r="A3" s="301" t="s">
        <v>48</v>
      </c>
      <c r="B3" s="301"/>
      <c r="C3" s="301"/>
      <c r="D3" s="301"/>
      <c r="E3" s="301"/>
      <c r="F3" s="301"/>
      <c r="G3" s="301"/>
      <c r="H3" s="301"/>
      <c r="I3" s="71" t="s">
        <v>266</v>
      </c>
      <c r="J3" s="72" t="s">
        <v>122</v>
      </c>
      <c r="K3" s="72" t="s">
        <v>123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74">
        <v>2</v>
      </c>
      <c r="J4" s="73" t="s">
        <v>244</v>
      </c>
      <c r="K4" s="73" t="s">
        <v>245</v>
      </c>
    </row>
    <row r="5" spans="1:11" ht="12.75">
      <c r="A5" s="290" t="s">
        <v>246</v>
      </c>
      <c r="B5" s="291"/>
      <c r="C5" s="291"/>
      <c r="D5" s="291"/>
      <c r="E5" s="291"/>
      <c r="F5" s="291"/>
      <c r="G5" s="291"/>
      <c r="H5" s="291"/>
      <c r="I5" s="40">
        <v>1</v>
      </c>
      <c r="J5" s="41">
        <f>Bilanca!J70</f>
        <v>169186800</v>
      </c>
      <c r="K5" s="41">
        <f>Bilanca!K70</f>
        <v>169186800</v>
      </c>
    </row>
    <row r="6" spans="1:11" ht="12.75">
      <c r="A6" s="290" t="s">
        <v>247</v>
      </c>
      <c r="B6" s="291"/>
      <c r="C6" s="291"/>
      <c r="D6" s="291"/>
      <c r="E6" s="291"/>
      <c r="F6" s="291"/>
      <c r="G6" s="291"/>
      <c r="H6" s="291"/>
      <c r="I6" s="40">
        <v>2</v>
      </c>
      <c r="J6" s="42">
        <f>Bilanca!J71</f>
        <v>88107087</v>
      </c>
      <c r="K6" s="42">
        <f>Bilanca!K71</f>
        <v>88107087</v>
      </c>
    </row>
    <row r="7" spans="1:11" ht="12.75">
      <c r="A7" s="290" t="s">
        <v>248</v>
      </c>
      <c r="B7" s="291"/>
      <c r="C7" s="291"/>
      <c r="D7" s="291"/>
      <c r="E7" s="291"/>
      <c r="F7" s="291"/>
      <c r="G7" s="291"/>
      <c r="H7" s="291"/>
      <c r="I7" s="40">
        <v>3</v>
      </c>
      <c r="J7" s="42">
        <f>Bilanca!J72</f>
        <v>39187369</v>
      </c>
      <c r="K7" s="42">
        <f>Bilanca!K72</f>
        <v>39187369</v>
      </c>
    </row>
    <row r="8" spans="1:11" ht="12.75">
      <c r="A8" s="290" t="s">
        <v>249</v>
      </c>
      <c r="B8" s="291"/>
      <c r="C8" s="291"/>
      <c r="D8" s="291"/>
      <c r="E8" s="291"/>
      <c r="F8" s="291"/>
      <c r="G8" s="291"/>
      <c r="H8" s="291"/>
      <c r="I8" s="40">
        <v>4</v>
      </c>
      <c r="J8" s="42">
        <f>Bilanca!J80</f>
        <v>110603727</v>
      </c>
      <c r="K8" s="42">
        <f>Bilanca!K80</f>
        <v>111122215</v>
      </c>
    </row>
    <row r="9" spans="1:11" ht="12.75">
      <c r="A9" s="290" t="s">
        <v>250</v>
      </c>
      <c r="B9" s="291"/>
      <c r="C9" s="291"/>
      <c r="D9" s="291"/>
      <c r="E9" s="291"/>
      <c r="F9" s="291"/>
      <c r="G9" s="291"/>
      <c r="H9" s="291"/>
      <c r="I9" s="40">
        <v>5</v>
      </c>
      <c r="J9" s="42">
        <f>Bilanca!J82</f>
        <v>518488</v>
      </c>
      <c r="K9" s="42">
        <f>Bilanca!K82</f>
        <v>2942912</v>
      </c>
    </row>
    <row r="10" spans="1:11" ht="12.75">
      <c r="A10" s="290" t="s">
        <v>251</v>
      </c>
      <c r="B10" s="291"/>
      <c r="C10" s="291"/>
      <c r="D10" s="291"/>
      <c r="E10" s="291"/>
      <c r="F10" s="291"/>
      <c r="G10" s="291"/>
      <c r="H10" s="291"/>
      <c r="I10" s="40">
        <v>6</v>
      </c>
      <c r="J10" s="42"/>
      <c r="K10" s="42"/>
    </row>
    <row r="11" spans="1:11" ht="12.75">
      <c r="A11" s="290" t="s">
        <v>252</v>
      </c>
      <c r="B11" s="291"/>
      <c r="C11" s="291"/>
      <c r="D11" s="291"/>
      <c r="E11" s="291"/>
      <c r="F11" s="291"/>
      <c r="G11" s="291"/>
      <c r="H11" s="291"/>
      <c r="I11" s="40">
        <v>7</v>
      </c>
      <c r="J11" s="42"/>
      <c r="K11" s="42"/>
    </row>
    <row r="12" spans="1:11" ht="12.75">
      <c r="A12" s="290" t="s">
        <v>253</v>
      </c>
      <c r="B12" s="291"/>
      <c r="C12" s="291"/>
      <c r="D12" s="291"/>
      <c r="E12" s="291"/>
      <c r="F12" s="291"/>
      <c r="G12" s="291"/>
      <c r="H12" s="291"/>
      <c r="I12" s="40">
        <v>8</v>
      </c>
      <c r="J12" s="42"/>
      <c r="K12" s="42"/>
    </row>
    <row r="13" spans="1:11" ht="12.75">
      <c r="A13" s="290" t="s">
        <v>254</v>
      </c>
      <c r="B13" s="291"/>
      <c r="C13" s="291"/>
      <c r="D13" s="291"/>
      <c r="E13" s="291"/>
      <c r="F13" s="291"/>
      <c r="G13" s="291"/>
      <c r="H13" s="291"/>
      <c r="I13" s="40">
        <v>9</v>
      </c>
      <c r="J13" s="42"/>
      <c r="K13" s="42"/>
    </row>
    <row r="14" spans="1:11" ht="12.75">
      <c r="A14" s="292" t="s">
        <v>255</v>
      </c>
      <c r="B14" s="293"/>
      <c r="C14" s="293"/>
      <c r="D14" s="293"/>
      <c r="E14" s="293"/>
      <c r="F14" s="293"/>
      <c r="G14" s="293"/>
      <c r="H14" s="293"/>
      <c r="I14" s="40">
        <v>10</v>
      </c>
      <c r="J14" s="69">
        <f>SUM(J5:J13)</f>
        <v>407603471</v>
      </c>
      <c r="K14" s="69">
        <f>SUM(K5:K13)</f>
        <v>410546383</v>
      </c>
    </row>
    <row r="15" spans="1:11" ht="12.75">
      <c r="A15" s="290" t="s">
        <v>256</v>
      </c>
      <c r="B15" s="291"/>
      <c r="C15" s="291"/>
      <c r="D15" s="291"/>
      <c r="E15" s="291"/>
      <c r="F15" s="291"/>
      <c r="G15" s="291"/>
      <c r="H15" s="291"/>
      <c r="I15" s="40">
        <v>11</v>
      </c>
      <c r="J15" s="42"/>
      <c r="K15" s="42"/>
    </row>
    <row r="16" spans="1:11" ht="12.75">
      <c r="A16" s="290" t="s">
        <v>257</v>
      </c>
      <c r="B16" s="291"/>
      <c r="C16" s="291"/>
      <c r="D16" s="291"/>
      <c r="E16" s="291"/>
      <c r="F16" s="291"/>
      <c r="G16" s="291"/>
      <c r="H16" s="291"/>
      <c r="I16" s="40">
        <v>12</v>
      </c>
      <c r="J16" s="42"/>
      <c r="K16" s="42"/>
    </row>
    <row r="17" spans="1:11" ht="12.75">
      <c r="A17" s="290" t="s">
        <v>258</v>
      </c>
      <c r="B17" s="291"/>
      <c r="C17" s="291"/>
      <c r="D17" s="291"/>
      <c r="E17" s="291"/>
      <c r="F17" s="291"/>
      <c r="G17" s="291"/>
      <c r="H17" s="291"/>
      <c r="I17" s="40">
        <v>13</v>
      </c>
      <c r="J17" s="42"/>
      <c r="K17" s="42"/>
    </row>
    <row r="18" spans="1:11" ht="12.75">
      <c r="A18" s="290" t="s">
        <v>259</v>
      </c>
      <c r="B18" s="291"/>
      <c r="C18" s="291"/>
      <c r="D18" s="291"/>
      <c r="E18" s="291"/>
      <c r="F18" s="291"/>
      <c r="G18" s="291"/>
      <c r="H18" s="291"/>
      <c r="I18" s="40">
        <v>14</v>
      </c>
      <c r="J18" s="42"/>
      <c r="K18" s="42"/>
    </row>
    <row r="19" spans="1:11" ht="12.75">
      <c r="A19" s="290" t="s">
        <v>260</v>
      </c>
      <c r="B19" s="291"/>
      <c r="C19" s="291"/>
      <c r="D19" s="291"/>
      <c r="E19" s="291"/>
      <c r="F19" s="291"/>
      <c r="G19" s="291"/>
      <c r="H19" s="291"/>
      <c r="I19" s="40">
        <v>15</v>
      </c>
      <c r="J19" s="42"/>
      <c r="K19" s="42"/>
    </row>
    <row r="20" spans="1:11" ht="12.75">
      <c r="A20" s="290" t="s">
        <v>261</v>
      </c>
      <c r="B20" s="291"/>
      <c r="C20" s="291"/>
      <c r="D20" s="291"/>
      <c r="E20" s="291"/>
      <c r="F20" s="291"/>
      <c r="G20" s="291"/>
      <c r="H20" s="291"/>
      <c r="I20" s="40">
        <v>16</v>
      </c>
      <c r="J20" s="42"/>
      <c r="K20" s="42"/>
    </row>
    <row r="21" spans="1:11" ht="12.75">
      <c r="A21" s="292" t="s">
        <v>262</v>
      </c>
      <c r="B21" s="293"/>
      <c r="C21" s="293"/>
      <c r="D21" s="293"/>
      <c r="E21" s="293"/>
      <c r="F21" s="293"/>
      <c r="G21" s="293"/>
      <c r="H21" s="293"/>
      <c r="I21" s="40">
        <v>17</v>
      </c>
      <c r="J21" s="70">
        <f>SUM(J15:J20)</f>
        <v>0</v>
      </c>
      <c r="K21" s="7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263</v>
      </c>
      <c r="B23" s="283"/>
      <c r="C23" s="283"/>
      <c r="D23" s="283"/>
      <c r="E23" s="283"/>
      <c r="F23" s="283"/>
      <c r="G23" s="283"/>
      <c r="H23" s="283"/>
      <c r="I23" s="43">
        <v>18</v>
      </c>
      <c r="J23" s="41"/>
      <c r="K23" s="41"/>
    </row>
    <row r="24" spans="1:11" ht="17.25" customHeight="1">
      <c r="A24" s="284" t="s">
        <v>264</v>
      </c>
      <c r="B24" s="285"/>
      <c r="C24" s="285"/>
      <c r="D24" s="285"/>
      <c r="E24" s="285"/>
      <c r="F24" s="285"/>
      <c r="G24" s="285"/>
      <c r="H24" s="285"/>
      <c r="I24" s="44">
        <v>19</v>
      </c>
      <c r="J24" s="70"/>
      <c r="K24" s="70"/>
    </row>
    <row r="25" spans="1:11" ht="30" customHeight="1">
      <c r="A25" s="286" t="s">
        <v>265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2:10" ht="12.75"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2018-10-29T10:16:05Z</cp:lastPrinted>
  <dcterms:created xsi:type="dcterms:W3CDTF">2008-10-17T11:51:54Z</dcterms:created>
  <dcterms:modified xsi:type="dcterms:W3CDTF">2018-10-29T10:16:24Z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