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PODACI'!$A$1:$I$71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<sst xmlns="http://schemas.openxmlformats.org/spreadsheetml/2006/main" count="347" uniqueCount="316">
  <si>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</si>
  <si>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</si>
  <si>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</si>
  <si>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</si>
  <si>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</si>
  <si>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</si>
  <si>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</si>
  <si>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</si>
  <si>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</si>
  <si>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</si>
  <si>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</si>
  <si>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</si>
  <si>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</si>
  <si>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</si>
  <si>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</si>
  <si>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</si>
  <si>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</si>
  <si>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</si>
  <si>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</si>
  <si>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</si>
  <si>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</si>
  <si>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</si>
  <si>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</si>
  <si>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</si>
  <si>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</si>
  <si>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</si>
  <si>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</si>
  <si>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</si>
  <si>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</si>
  <si>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</si>
  <si>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</si>
  <si>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</si>
  <si>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</si>
  <si>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</si>
  <si>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</si>
  <si>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</si>
  <si>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</si>
  <si>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</si>
  <si>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</si>
  <si>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</si>
  <si>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</si>
  <si>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</si>
  <si>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</si>
  <si>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</si>
  <si>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</si>
  <si>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</si>
  <si>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</si>
  <si>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</si>
  <si>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</si>
  <si>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</si>
  <si>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</si>
  <si>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</si>
  <si>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</si>
  <si>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</si>
  <si>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</si>
  <si>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</si>
  <si>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</si>
  <si>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</si>
  <si>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</si>
  <si>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</si>
  <si>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</si>
  <si>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</si>
  <si>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</si>
  <si>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</si>
  <si>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</si>
  <si>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</si>
  <si>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</si>
  <si>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</si>
  <si>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</si>
  <si>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</si>
  <si>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</si>
  <si>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</si>
  <si>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</si>
  <si>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</si>
  <si>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</si>
  <si>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</si>
  <si>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</si>
  <si>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</si>
  <si>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</si>
  <si>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</si>
  <si>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</si>
  <si>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</si>
  <si>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</si>
  <si>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</si>
  <si>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</si>
  <si>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</si>
  <si>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</si>
  <si>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</si>
  <si>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</si>
  <si>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</si>
  <si>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</si>
  <si>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</si>
  <si>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</si>
  <si>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</si>
  <si>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</si>
  <si>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</si>
  <si>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</si>
  <si>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</si>
  <si>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</si>
  <si>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</si>
  <si>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</si>
  <si>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</si>
  <si>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</si>
  <si>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</si>
  <si>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</si>
  <si>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</si>
  <si>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</si>
  <si>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</si>
  <si>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</si>
  <si>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</si>
  <si>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</si>
  <si>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</si>
  <si>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</si>
  <si>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</si>
  <si>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</si>
  <si>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</si>
  <si>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</si>
  <si>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</si>
  <si>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</si>
  <si>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</si>
  <si>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</si>
  <si>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</si>
  <si>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</si>
  <si>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</si>
  <si>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</si>
  <si>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</si>
  <si>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</si>
  <si>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</si>
  <si>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</si>
  <si>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</si>
  <si>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</si>
  <si>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</si>
  <si>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</si>
  <si>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</si>
  <si>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</si>
  <si>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</si>
  <si>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</si>
  <si>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</si>
  <si>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</si>
  <si>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</si>
  <si>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</si>
  <si>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</si>
  <si>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</si>
  <si>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</si>
  <si>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</si>
  <si>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</si>
  <si>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</si>
  <si>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</si>
  <si>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</si>
  <si>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</si>
  <si>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</si>
  <si>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</si>
  <si>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</si>
  <si>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</si>
  <si>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</si>
  <si>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</si>
  <si>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</si>
  <si>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</si>
  <si>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</si>
  <si>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</si>
  <si>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</si>
  <si>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</si>
  <si>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</si>
  <si>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</si>
  <si>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</si>
  <si>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</si>
  <si>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</si>
  <si>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</si>
  <si>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</si>
  <si>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</si>
  <si>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</si>
  <si>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</si>
  <si>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</si>
  <si>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</si>
  <si>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</si>
  <si>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</si>
  <si>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</si>
  <si>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</si>
  <si>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</si>
  <si>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</si>
  <si>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</si>
  <si>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</si>
  <si>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</si>
  <si>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</si>
  <si>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</si>
  <si>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</si>
  <si>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</si>
  <si>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</si>
  <si>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</si>
  <si>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</si>
  <si>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</si>
  <si>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</si>
  <si>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</si>
  <si>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</si>
  <si>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</si>
  <si>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</si>
  <si>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</si>
  <si>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</si>
  <si>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</si>
  <si>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</si>
  <si>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</si>
  <si>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</si>
  <si>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</si>
  <si>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</si>
  <si>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</si>
  <si>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</si>
  <si>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</si>
  <si>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</si>
  <si>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</si>
  <si>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</si>
  <si>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</si>
  <si>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</si>
  <si>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</si>
  <si>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</si>
  <si>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</si>
  <si>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</si>
  <si>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</si>
  <si>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</si>
  <si>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</si>
  <si>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</si>
  <si>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</si>
  <si>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</si>
  <si>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</si>
  <si>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</si>
  <si>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</si>
  <si>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</si>
  <si>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</si>
  <si>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</si>
  <si>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</si>
  <si>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</si>
  <si>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</si>
  <si>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</si>
  <si>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</si>
  <si>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</si>
  <si>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</si>
  <si>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</si>
  <si>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</si>
  <si>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</si>
  <si>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</si>
  <si>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</si>
  <si>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</si>
  <si>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</si>
  <si>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</si>
  <si>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</si>
  <si>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</si>
  <si>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</si>
  <si>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</si>
  <si>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</si>
  <si>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</si>
  <si>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</si>
  <si>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</si>
  <si>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</si>
  <si>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</si>
  <si>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</si>
  <si>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</si>
  <si>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</si>
  <si>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</si>
  <si>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</si>
  <si>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</si>
  <si>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</si>
  <si>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</si>
  <si>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</si>
  <si>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</si>
  <si>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</si>
  <si>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</si>
  <si>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</si>
  <si>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</si>
  <si>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</si>
  <si>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</si>
  <si>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</si>
  <si>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</si>
  <si>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</si>
  <si>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</si>
  <si>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</si>
  <si>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01.01.2017.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</si>
  <si>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</si>
  <si>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</si>
  <si>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</si>
  <si>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</si>
  <si>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</si>
  <si>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</si>
  <si>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</si>
  <si>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</si>
  <si>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</si>
  <si>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</si>
  <si>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</si>
  <si>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</si>
  <si>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</si>
  <si>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</si>
  <si>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DA</t>
  </si>
  <si>
    <t>Obveznik: Grupa Luka Ploče</t>
  </si>
  <si>
    <t>POMORSKI SERVIS - LUKA PLOČE d.o.o.</t>
  </si>
  <si>
    <t>LUKA ŠPED d.o.o.</t>
  </si>
  <si>
    <t>PLOČANSKA PLOVIDBA d.o.o.</t>
  </si>
  <si>
    <t>LUČKA CESTA b.b. PLOČE</t>
  </si>
  <si>
    <t>39778257122</t>
  </si>
  <si>
    <t>18875024938</t>
  </si>
  <si>
    <t>28527523504</t>
  </si>
  <si>
    <t>LUČKA BOSANSKA OBALA b.b. PLOČE</t>
  </si>
  <si>
    <r>
      <t xml:space="preserve">AOP
</t>
    </r>
    <r>
      <rPr>
        <sz val="8"/>
        <rFont val="Arial"/>
        <family val="2"/>
      </rPr>
      <t>oznaka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</si>
  <si>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</si>
  <si>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</si>
  <si>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</si>
  <si>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</si>
  <si>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</si>
  <si>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</si>
  <si>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</si>
  <si>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</si>
  <si>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</si>
  <si>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</si>
  <si>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</si>
  <si>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</si>
  <si>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</si>
  <si>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31.12.2017.</t>
  </si>
  <si>
    <t>u razdoblju 01.01.2017. do 31.12.2017.</t>
  </si>
  <si>
    <t>stanje na dan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</si>
</sst>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5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3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56" fillId="0" borderId="10" xfId="56" applyNumberFormat="1" applyFont="1" applyBorder="1">
      <alignment/>
      <protection/>
    </xf>
    <xf numFmtId="3" fontId="56" fillId="0" borderId="12" xfId="56" applyNumberFormat="1" applyFont="1" applyBorder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21" xfId="54" applyFont="1" applyBorder="1" applyAlignment="1">
      <alignment/>
      <protection/>
    </xf>
    <xf numFmtId="0" fontId="3" fillId="0" borderId="22" xfId="54" applyFont="1" applyBorder="1" applyAlignment="1">
      <alignment/>
      <protection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4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24" xfId="54" applyFont="1" applyFill="1" applyBorder="1" applyAlignment="1" applyProtection="1">
      <alignment horizontal="left" vertical="center" wrapText="1"/>
      <protection hidden="1"/>
    </xf>
    <xf numFmtId="0" fontId="3" fillId="0" borderId="23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24" xfId="54" applyFont="1" applyBorder="1" applyAlignment="1" applyProtection="1">
      <alignment horizontal="left" vertical="center" wrapText="1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17" fillId="0" borderId="0" xfId="54" applyFont="1" applyBorder="1" applyAlignment="1" applyProtection="1">
      <alignment horizontal="right" vertical="center" wrapText="1"/>
      <protection hidden="1"/>
    </xf>
    <xf numFmtId="0" fontId="17" fillId="0" borderId="0" xfId="54" applyFont="1" applyBorder="1" applyAlignment="1" applyProtection="1">
      <alignment horizontal="right"/>
      <protection hidden="1"/>
    </xf>
    <xf numFmtId="0" fontId="17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54" applyFont="1" applyFill="1" applyBorder="1" applyAlignment="1" applyProtection="1">
      <alignment horizontal="left" vertical="center"/>
      <protection hidden="1"/>
    </xf>
    <xf numFmtId="0" fontId="3" fillId="0" borderId="24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24" xfId="54" applyFont="1" applyBorder="1" applyAlignment="1" applyProtection="1">
      <alignment wrapText="1"/>
      <protection hidden="1"/>
    </xf>
    <xf numFmtId="0" fontId="3" fillId="0" borderId="23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3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top"/>
      <protection hidden="1"/>
    </xf>
    <xf numFmtId="1" fontId="2" fillId="0" borderId="16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4" xfId="54" applyFont="1" applyBorder="1" applyAlignment="1" applyProtection="1">
      <alignment vertical="top"/>
      <protection hidden="1"/>
    </xf>
    <xf numFmtId="0" fontId="2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>
      <alignment/>
      <protection/>
    </xf>
    <xf numFmtId="49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>
      <alignment horizontal="center"/>
      <protection/>
    </xf>
    <xf numFmtId="0" fontId="3" fillId="0" borderId="23" xfId="54" applyFont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23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 applyProtection="1">
      <alignment horizontal="left" wrapText="1"/>
      <protection hidden="1"/>
    </xf>
    <xf numFmtId="0" fontId="3" fillId="0" borderId="24" xfId="54" applyFont="1" applyBorder="1" applyAlignment="1" applyProtection="1">
      <alignment horizontal="left" vertical="top" indent="2"/>
      <protection hidden="1"/>
    </xf>
    <xf numFmtId="0" fontId="3" fillId="0" borderId="24" xfId="54" applyFont="1" applyBorder="1" applyAlignment="1" applyProtection="1">
      <alignment horizontal="left" vertical="top" wrapText="1" indent="2"/>
      <protection hidden="1"/>
    </xf>
    <xf numFmtId="0" fontId="3" fillId="0" borderId="23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2" fillId="0" borderId="23" xfId="54" applyFont="1" applyFill="1" applyBorder="1" applyAlignment="1" applyProtection="1">
      <alignment horizontal="right" vertical="center"/>
      <protection hidden="1" locked="0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4" applyNumberFormat="1" applyFont="1" applyBorder="1" applyAlignment="1" applyProtection="1">
      <alignment horizontal="center" vertical="center"/>
      <protection hidden="1" locked="0"/>
    </xf>
    <xf numFmtId="0" fontId="3" fillId="0" borderId="24" xfId="54" applyFont="1" applyBorder="1" applyAlignment="1" applyProtection="1">
      <alignment horizontal="left"/>
      <protection hidden="1"/>
    </xf>
    <xf numFmtId="0" fontId="3" fillId="0" borderId="21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24" xfId="54" applyFont="1" applyFill="1" applyBorder="1" applyAlignment="1" applyProtection="1">
      <alignment vertical="center"/>
      <protection hidden="1"/>
    </xf>
    <xf numFmtId="0" fontId="21" fillId="0" borderId="0" xfId="63" applyFont="1" applyBorder="1" applyAlignment="1" applyProtection="1">
      <alignment vertical="center"/>
      <protection hidden="1"/>
    </xf>
    <xf numFmtId="0" fontId="21" fillId="0" borderId="24" xfId="63" applyFont="1" applyFill="1" applyBorder="1" applyAlignment="1" applyProtection="1">
      <alignment vertical="center"/>
      <protection hidden="1"/>
    </xf>
    <xf numFmtId="0" fontId="21" fillId="0" borderId="0" xfId="63" applyFont="1" applyBorder="1" applyAlignment="1" applyProtection="1">
      <alignment horizontal="left"/>
      <protection hidden="1"/>
    </xf>
    <xf numFmtId="0" fontId="9" fillId="0" borderId="0" xfId="63" applyFont="1" applyBorder="1" applyAlignment="1">
      <alignment/>
      <protection/>
    </xf>
    <xf numFmtId="0" fontId="9" fillId="0" borderId="24" xfId="63" applyFont="1" applyBorder="1" applyAlignment="1">
      <alignment/>
      <protection/>
    </xf>
    <xf numFmtId="0" fontId="2" fillId="0" borderId="23" xfId="54" applyFont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25" xfId="54" applyFont="1" applyBorder="1" applyAlignment="1">
      <alignment/>
      <protection/>
    </xf>
    <xf numFmtId="0" fontId="3" fillId="0" borderId="26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/>
      <protection hidden="1"/>
    </xf>
    <xf numFmtId="0" fontId="3" fillId="0" borderId="29" xfId="54" applyFont="1" applyFill="1" applyBorder="1" applyAlignment="1" applyProtection="1">
      <alignment/>
      <protection hidden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14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23" xfId="54" applyFont="1" applyBorder="1" applyAlignment="1" applyProtection="1">
      <alignment horizontal="right" wrapText="1"/>
      <protection hidden="1"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4" xfId="54" applyFont="1" applyFill="1" applyBorder="1" applyAlignment="1" applyProtection="1">
      <alignment horizontal="left" vertical="center" wrapText="1"/>
      <protection hidden="1"/>
    </xf>
    <xf numFmtId="0" fontId="16" fillId="0" borderId="23" xfId="54" applyFont="1" applyBorder="1" applyAlignment="1" applyProtection="1">
      <alignment horizontal="center" vertical="center" wrapText="1"/>
      <protection hidden="1"/>
    </xf>
    <xf numFmtId="0" fontId="16" fillId="0" borderId="0" xfId="54" applyFont="1" applyBorder="1" applyAlignment="1" applyProtection="1">
      <alignment horizontal="center" vertical="center" wrapText="1"/>
      <protection hidden="1"/>
    </xf>
    <xf numFmtId="0" fontId="16" fillId="0" borderId="24" xfId="54" applyFont="1" applyBorder="1" applyAlignment="1" applyProtection="1">
      <alignment horizontal="center" vertical="center" wrapText="1"/>
      <protection hidden="1"/>
    </xf>
    <xf numFmtId="0" fontId="3" fillId="0" borderId="23" xfId="54" applyFont="1" applyBorder="1" applyAlignment="1" applyProtection="1">
      <alignment horizontal="right" vertical="center"/>
      <protection hidden="1"/>
    </xf>
    <xf numFmtId="0" fontId="3" fillId="0" borderId="24" xfId="54" applyFont="1" applyBorder="1" applyAlignment="1" applyProtection="1">
      <alignment horizontal="right"/>
      <protection hidden="1"/>
    </xf>
    <xf numFmtId="0" fontId="1" fillId="0" borderId="23" xfId="54" applyFont="1" applyBorder="1" applyAlignment="1" applyProtection="1">
      <alignment horizontal="right" vertical="center" wrapText="1"/>
      <protection hidden="1"/>
    </xf>
    <xf numFmtId="0" fontId="1" fillId="0" borderId="24" xfId="54" applyFont="1" applyBorder="1" applyAlignment="1" applyProtection="1">
      <alignment horizontal="right" wrapText="1"/>
      <protection hidden="1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2" fillId="0" borderId="29" xfId="54" applyFont="1" applyFill="1" applyBorder="1" applyAlignment="1" applyProtection="1">
      <alignment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3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24" xfId="54" applyFont="1" applyBorder="1" applyAlignment="1">
      <alignment horizontal="center"/>
      <protection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 applyProtection="1">
      <alignment horizontal="left" wrapText="1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21" xfId="54" applyFont="1" applyBorder="1" applyAlignment="1" applyProtection="1">
      <alignment horizontal="center"/>
      <protection hidden="1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2" fillId="0" borderId="27" xfId="54" applyFont="1" applyFill="1" applyBorder="1" applyAlignment="1" applyProtection="1">
      <alignment horizontal="right" vertical="center"/>
      <protection hidden="1" locked="0"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0" fontId="3" fillId="0" borderId="24" xfId="54" applyFont="1" applyBorder="1" applyAlignment="1" applyProtection="1">
      <alignment horizontal="right" wrapText="1"/>
      <protection hidden="1"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4" applyFont="1" applyBorder="1" applyAlignment="1">
      <alignment/>
      <protection/>
    </xf>
    <xf numFmtId="0" fontId="10" fillId="0" borderId="21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1" xfId="54" applyFont="1" applyBorder="1" applyAlignment="1" applyProtection="1">
      <alignment horizontal="center" vertical="top"/>
      <protection hidden="1"/>
    </xf>
    <xf numFmtId="0" fontId="3" fillId="0" borderId="31" xfId="54" applyFont="1" applyBorder="1" applyAlignment="1">
      <alignment horizontal="center"/>
      <protection/>
    </xf>
    <xf numFmtId="0" fontId="3" fillId="0" borderId="32" xfId="54" applyFont="1" applyBorder="1" applyAlignment="1">
      <alignment/>
      <protection/>
    </xf>
    <xf numFmtId="0" fontId="3" fillId="0" borderId="28" xfId="54" applyFont="1" applyFill="1" applyBorder="1" applyAlignment="1" applyProtection="1">
      <alignment horizontal="center" vertical="top"/>
      <protection hidden="1"/>
    </xf>
    <xf numFmtId="0" fontId="3" fillId="0" borderId="28" xfId="54" applyFont="1" applyFill="1" applyBorder="1" applyAlignment="1" applyProtection="1">
      <alignment horizontal="center"/>
      <protection hidden="1"/>
    </xf>
    <xf numFmtId="49" fontId="18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9" fillId="0" borderId="0" xfId="63" applyFont="1" applyBorder="1" applyAlignment="1" applyProtection="1">
      <alignment horizontal="left"/>
      <protection hidden="1"/>
    </xf>
    <xf numFmtId="0" fontId="20" fillId="0" borderId="0" xfId="63" applyFont="1" applyBorder="1" applyAlignment="1">
      <alignment/>
      <protection/>
    </xf>
    <xf numFmtId="0" fontId="21" fillId="0" borderId="0" xfId="63" applyFont="1" applyBorder="1" applyAlignment="1" applyProtection="1">
      <alignment horizontal="left"/>
      <protection hidden="1"/>
    </xf>
    <xf numFmtId="0" fontId="9" fillId="0" borderId="0" xfId="63" applyFont="1" applyBorder="1" applyAlignment="1">
      <alignment/>
      <protection/>
    </xf>
    <xf numFmtId="0" fontId="9" fillId="0" borderId="24" xfId="63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2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KI" xfId="53"/>
    <cellStyle name="Normal_TFI-POD" xfId="54"/>
    <cellStyle name="Normalno 2" xfId="55"/>
    <cellStyle name="Normalno 3" xfId="56"/>
    <cellStyle name="Obično_Knjiga2" xfId="57"/>
    <cellStyle name="Percent" xfId="58"/>
    <cellStyle name="Povezana ćelija" xfId="59"/>
    <cellStyle name="Followed Hyperlink" xfId="60"/>
    <cellStyle name="Provjera ćelije" xfId="61"/>
    <cellStyle name="Stil 1" xfId="62"/>
    <cellStyle name="Style 1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68" customWidth="1"/>
    <col min="2" max="2" width="13.00390625" style="68" customWidth="1"/>
    <col min="3" max="4" width="9.140625" style="68" customWidth="1"/>
    <col min="5" max="5" width="10.28125" style="68" customWidth="1"/>
    <col min="6" max="6" width="9.140625" style="68" customWidth="1"/>
    <col min="7" max="7" width="13.421875" style="68" customWidth="1"/>
    <col min="8" max="8" width="19.28125" style="68" customWidth="1"/>
    <col min="9" max="9" width="14.421875" style="68" customWidth="1"/>
    <col min="10" max="16384" width="9.140625" style="68" customWidth="1"/>
  </cols>
  <sheetData>
    <row r="1" spans="1:12" ht="15.75">
      <c r="A1" s="196" t="s">
        <v>201</v>
      </c>
      <c r="B1" s="197"/>
      <c r="C1" s="197"/>
      <c r="D1" s="65"/>
      <c r="E1" s="65"/>
      <c r="F1" s="65"/>
      <c r="G1" s="65"/>
      <c r="H1" s="65"/>
      <c r="I1" s="66"/>
      <c r="J1" s="67"/>
      <c r="K1" s="67"/>
      <c r="L1" s="67"/>
    </row>
    <row r="2" spans="1:12" ht="12.75">
      <c r="A2" s="151" t="s">
        <v>202</v>
      </c>
      <c r="B2" s="152"/>
      <c r="C2" s="152"/>
      <c r="D2" s="153"/>
      <c r="E2" s="69" t="s">
        <v>274</v>
      </c>
      <c r="F2" s="70"/>
      <c r="G2" s="71" t="s">
        <v>203</v>
      </c>
      <c r="H2" s="145" t="s">
        <v>313</v>
      </c>
      <c r="I2" s="72"/>
      <c r="J2" s="67"/>
      <c r="K2" s="67"/>
      <c r="L2" s="67"/>
    </row>
    <row r="3" spans="1:12" ht="12.75">
      <c r="A3" s="73"/>
      <c r="B3" s="74"/>
      <c r="C3" s="74"/>
      <c r="D3" s="74"/>
      <c r="E3" s="75"/>
      <c r="F3" s="75"/>
      <c r="G3" s="74"/>
      <c r="H3" s="74"/>
      <c r="I3" s="76"/>
      <c r="J3" s="67"/>
      <c r="K3" s="67"/>
      <c r="L3" s="67"/>
    </row>
    <row r="4" spans="1:12" ht="15">
      <c r="A4" s="154" t="s">
        <v>270</v>
      </c>
      <c r="B4" s="155"/>
      <c r="C4" s="155"/>
      <c r="D4" s="155"/>
      <c r="E4" s="155"/>
      <c r="F4" s="155"/>
      <c r="G4" s="155"/>
      <c r="H4" s="155"/>
      <c r="I4" s="156"/>
      <c r="J4" s="67"/>
      <c r="K4" s="67"/>
      <c r="L4" s="67"/>
    </row>
    <row r="5" spans="1:12" ht="12.75">
      <c r="A5" s="77"/>
      <c r="B5" s="78"/>
      <c r="C5" s="78"/>
      <c r="D5" s="78"/>
      <c r="E5" s="79"/>
      <c r="F5" s="80"/>
      <c r="G5" s="81"/>
      <c r="H5" s="82"/>
      <c r="I5" s="83"/>
      <c r="J5" s="67"/>
      <c r="K5" s="67"/>
      <c r="L5" s="67"/>
    </row>
    <row r="6" spans="1:12" ht="12.75">
      <c r="A6" s="157" t="s">
        <v>204</v>
      </c>
      <c r="B6" s="158"/>
      <c r="C6" s="149" t="s">
        <v>275</v>
      </c>
      <c r="D6" s="150"/>
      <c r="E6" s="84"/>
      <c r="F6" s="84"/>
      <c r="G6" s="84"/>
      <c r="H6" s="84"/>
      <c r="I6" s="85"/>
      <c r="J6" s="67"/>
      <c r="K6" s="67"/>
      <c r="L6" s="67"/>
    </row>
    <row r="7" spans="1:12" ht="12.75">
      <c r="A7" s="86"/>
      <c r="B7" s="87"/>
      <c r="C7" s="78"/>
      <c r="D7" s="78"/>
      <c r="E7" s="84"/>
      <c r="F7" s="84"/>
      <c r="G7" s="84"/>
      <c r="H7" s="84"/>
      <c r="I7" s="85"/>
      <c r="J7" s="67"/>
      <c r="K7" s="67"/>
      <c r="L7" s="67"/>
    </row>
    <row r="8" spans="1:12" ht="12.75">
      <c r="A8" s="159" t="s">
        <v>205</v>
      </c>
      <c r="B8" s="160"/>
      <c r="C8" s="149" t="s">
        <v>276</v>
      </c>
      <c r="D8" s="150"/>
      <c r="E8" s="84"/>
      <c r="F8" s="84"/>
      <c r="G8" s="84"/>
      <c r="H8" s="84"/>
      <c r="I8" s="88"/>
      <c r="J8" s="67"/>
      <c r="K8" s="67"/>
      <c r="L8" s="67"/>
    </row>
    <row r="9" spans="1:12" ht="12.75">
      <c r="A9" s="89"/>
      <c r="B9" s="90"/>
      <c r="C9" s="91"/>
      <c r="D9" s="92"/>
      <c r="E9" s="78"/>
      <c r="F9" s="78"/>
      <c r="G9" s="78"/>
      <c r="H9" s="78"/>
      <c r="I9" s="88"/>
      <c r="J9" s="67"/>
      <c r="K9" s="67"/>
      <c r="L9" s="67"/>
    </row>
    <row r="10" spans="1:12" ht="12.75">
      <c r="A10" s="146" t="s">
        <v>206</v>
      </c>
      <c r="B10" s="147"/>
      <c r="C10" s="149" t="s">
        <v>277</v>
      </c>
      <c r="D10" s="150"/>
      <c r="E10" s="78"/>
      <c r="F10" s="78"/>
      <c r="G10" s="78"/>
      <c r="H10" s="78"/>
      <c r="I10" s="88"/>
      <c r="J10" s="67"/>
      <c r="K10" s="67"/>
      <c r="L10" s="67"/>
    </row>
    <row r="11" spans="1:12" ht="12.75">
      <c r="A11" s="148"/>
      <c r="B11" s="147"/>
      <c r="C11" s="78"/>
      <c r="D11" s="78"/>
      <c r="E11" s="78"/>
      <c r="F11" s="78"/>
      <c r="G11" s="78"/>
      <c r="H11" s="78"/>
      <c r="I11" s="88"/>
      <c r="J11" s="67"/>
      <c r="K11" s="67"/>
      <c r="L11" s="67"/>
    </row>
    <row r="12" spans="1:12" ht="12.75">
      <c r="A12" s="157" t="s">
        <v>207</v>
      </c>
      <c r="B12" s="158"/>
      <c r="C12" s="161" t="s">
        <v>278</v>
      </c>
      <c r="D12" s="162"/>
      <c r="E12" s="162"/>
      <c r="F12" s="162"/>
      <c r="G12" s="162"/>
      <c r="H12" s="162"/>
      <c r="I12" s="163"/>
      <c r="J12" s="67"/>
      <c r="K12" s="67"/>
      <c r="L12" s="67"/>
    </row>
    <row r="13" spans="1:12" ht="12.75">
      <c r="A13" s="86"/>
      <c r="B13" s="87"/>
      <c r="C13" s="93"/>
      <c r="D13" s="78"/>
      <c r="E13" s="78"/>
      <c r="F13" s="78"/>
      <c r="G13" s="78"/>
      <c r="H13" s="78"/>
      <c r="I13" s="88"/>
      <c r="J13" s="67"/>
      <c r="K13" s="67"/>
      <c r="L13" s="67"/>
    </row>
    <row r="14" spans="1:12" ht="12.75">
      <c r="A14" s="157" t="s">
        <v>208</v>
      </c>
      <c r="B14" s="158"/>
      <c r="C14" s="164">
        <v>20340</v>
      </c>
      <c r="D14" s="165"/>
      <c r="E14" s="78"/>
      <c r="F14" s="161" t="s">
        <v>279</v>
      </c>
      <c r="G14" s="162"/>
      <c r="H14" s="162"/>
      <c r="I14" s="163"/>
      <c r="J14" s="67"/>
      <c r="K14" s="67"/>
      <c r="L14" s="67"/>
    </row>
    <row r="15" spans="1:12" ht="12.75">
      <c r="A15" s="86"/>
      <c r="B15" s="87"/>
      <c r="C15" s="78"/>
      <c r="D15" s="78"/>
      <c r="E15" s="78"/>
      <c r="F15" s="78"/>
      <c r="G15" s="78"/>
      <c r="H15" s="78"/>
      <c r="I15" s="88"/>
      <c r="J15" s="67"/>
      <c r="K15" s="67"/>
      <c r="L15" s="67"/>
    </row>
    <row r="16" spans="1:12" ht="12.75">
      <c r="A16" s="157" t="s">
        <v>209</v>
      </c>
      <c r="B16" s="158"/>
      <c r="C16" s="161" t="s">
        <v>280</v>
      </c>
      <c r="D16" s="162"/>
      <c r="E16" s="162"/>
      <c r="F16" s="162"/>
      <c r="G16" s="162"/>
      <c r="H16" s="162"/>
      <c r="I16" s="163"/>
      <c r="J16" s="67"/>
      <c r="K16" s="67"/>
      <c r="L16" s="67"/>
    </row>
    <row r="17" spans="1:12" ht="12.75">
      <c r="A17" s="86"/>
      <c r="B17" s="87"/>
      <c r="C17" s="78"/>
      <c r="D17" s="78"/>
      <c r="E17" s="78"/>
      <c r="F17" s="78"/>
      <c r="G17" s="78"/>
      <c r="H17" s="78"/>
      <c r="I17" s="88"/>
      <c r="J17" s="67"/>
      <c r="K17" s="67"/>
      <c r="L17" s="67"/>
    </row>
    <row r="18" spans="1:12" ht="12.75">
      <c r="A18" s="157" t="s">
        <v>210</v>
      </c>
      <c r="B18" s="158"/>
      <c r="C18" s="166" t="s">
        <v>281</v>
      </c>
      <c r="D18" s="167"/>
      <c r="E18" s="167"/>
      <c r="F18" s="167"/>
      <c r="G18" s="167"/>
      <c r="H18" s="167"/>
      <c r="I18" s="168"/>
      <c r="J18" s="67"/>
      <c r="K18" s="67"/>
      <c r="L18" s="67"/>
    </row>
    <row r="19" spans="1:12" ht="12.75">
      <c r="A19" s="86"/>
      <c r="B19" s="87"/>
      <c r="C19" s="93"/>
      <c r="D19" s="78"/>
      <c r="E19" s="78"/>
      <c r="F19" s="78"/>
      <c r="G19" s="78"/>
      <c r="H19" s="78"/>
      <c r="I19" s="88"/>
      <c r="J19" s="67"/>
      <c r="K19" s="67"/>
      <c r="L19" s="67"/>
    </row>
    <row r="20" spans="1:12" ht="12.75">
      <c r="A20" s="157" t="s">
        <v>211</v>
      </c>
      <c r="B20" s="158"/>
      <c r="C20" s="166" t="s">
        <v>282</v>
      </c>
      <c r="D20" s="167"/>
      <c r="E20" s="167"/>
      <c r="F20" s="167"/>
      <c r="G20" s="167"/>
      <c r="H20" s="167"/>
      <c r="I20" s="168"/>
      <c r="J20" s="67"/>
      <c r="K20" s="67"/>
      <c r="L20" s="67"/>
    </row>
    <row r="21" spans="1:12" ht="12.75">
      <c r="A21" s="86"/>
      <c r="B21" s="87"/>
      <c r="C21" s="93"/>
      <c r="D21" s="78"/>
      <c r="E21" s="78"/>
      <c r="F21" s="78"/>
      <c r="G21" s="78"/>
      <c r="H21" s="78"/>
      <c r="I21" s="88"/>
      <c r="J21" s="67"/>
      <c r="K21" s="67"/>
      <c r="L21" s="67"/>
    </row>
    <row r="22" spans="1:12" ht="12.75">
      <c r="A22" s="157" t="s">
        <v>212</v>
      </c>
      <c r="B22" s="158"/>
      <c r="C22" s="94">
        <v>335</v>
      </c>
      <c r="D22" s="161" t="s">
        <v>279</v>
      </c>
      <c r="E22" s="169"/>
      <c r="F22" s="170"/>
      <c r="G22" s="157"/>
      <c r="H22" s="171"/>
      <c r="I22" s="95"/>
      <c r="J22" s="67"/>
      <c r="K22" s="67"/>
      <c r="L22" s="67"/>
    </row>
    <row r="23" spans="1:12" ht="12.75">
      <c r="A23" s="86"/>
      <c r="B23" s="87"/>
      <c r="C23" s="78"/>
      <c r="D23" s="96"/>
      <c r="E23" s="96"/>
      <c r="F23" s="96"/>
      <c r="G23" s="96"/>
      <c r="H23" s="78"/>
      <c r="I23" s="88"/>
      <c r="J23" s="67"/>
      <c r="K23" s="67"/>
      <c r="L23" s="67"/>
    </row>
    <row r="24" spans="1:12" ht="12.75">
      <c r="A24" s="157" t="s">
        <v>213</v>
      </c>
      <c r="B24" s="158"/>
      <c r="C24" s="94">
        <v>19</v>
      </c>
      <c r="D24" s="161" t="s">
        <v>283</v>
      </c>
      <c r="E24" s="169"/>
      <c r="F24" s="169"/>
      <c r="G24" s="170"/>
      <c r="H24" s="97" t="s">
        <v>214</v>
      </c>
      <c r="I24" s="144">
        <v>552</v>
      </c>
      <c r="J24" s="67"/>
      <c r="K24" s="67"/>
      <c r="L24" s="67"/>
    </row>
    <row r="25" spans="1:12" ht="12.75">
      <c r="A25" s="86"/>
      <c r="B25" s="87"/>
      <c r="C25" s="78"/>
      <c r="D25" s="96"/>
      <c r="E25" s="96"/>
      <c r="F25" s="96"/>
      <c r="G25" s="87"/>
      <c r="H25" s="87" t="s">
        <v>271</v>
      </c>
      <c r="I25" s="98"/>
      <c r="J25" s="67"/>
      <c r="K25" s="67"/>
      <c r="L25" s="67"/>
    </row>
    <row r="26" spans="1:12" ht="12.75">
      <c r="A26" s="157" t="s">
        <v>215</v>
      </c>
      <c r="B26" s="158"/>
      <c r="C26" s="99" t="s">
        <v>289</v>
      </c>
      <c r="D26" s="100"/>
      <c r="E26" s="101"/>
      <c r="F26" s="96"/>
      <c r="G26" s="172" t="s">
        <v>216</v>
      </c>
      <c r="H26" s="158"/>
      <c r="I26" s="102" t="s">
        <v>284</v>
      </c>
      <c r="J26" s="67"/>
      <c r="K26" s="67"/>
      <c r="L26" s="67"/>
    </row>
    <row r="27" spans="1:12" ht="12.75">
      <c r="A27" s="86"/>
      <c r="B27" s="87"/>
      <c r="C27" s="78"/>
      <c r="D27" s="96"/>
      <c r="E27" s="96"/>
      <c r="F27" s="96"/>
      <c r="G27" s="96"/>
      <c r="H27" s="78"/>
      <c r="I27" s="103"/>
      <c r="J27" s="67"/>
      <c r="K27" s="67"/>
      <c r="L27" s="67"/>
    </row>
    <row r="28" spans="1:12" ht="12.75">
      <c r="A28" s="173" t="s">
        <v>217</v>
      </c>
      <c r="B28" s="174"/>
      <c r="C28" s="175"/>
      <c r="D28" s="175"/>
      <c r="E28" s="176" t="s">
        <v>218</v>
      </c>
      <c r="F28" s="177"/>
      <c r="G28" s="177"/>
      <c r="H28" s="178" t="s">
        <v>219</v>
      </c>
      <c r="I28" s="179"/>
      <c r="J28" s="67"/>
      <c r="K28" s="67"/>
      <c r="L28" s="67"/>
    </row>
    <row r="29" spans="1:12" ht="12.75">
      <c r="A29" s="105"/>
      <c r="B29" s="106"/>
      <c r="C29" s="106"/>
      <c r="D29" s="107"/>
      <c r="E29" s="91"/>
      <c r="F29" s="91"/>
      <c r="G29" s="91"/>
      <c r="H29" s="108"/>
      <c r="I29" s="103"/>
      <c r="J29" s="67"/>
      <c r="K29" s="67"/>
      <c r="L29" s="67"/>
    </row>
    <row r="30" spans="1:12" ht="12.75">
      <c r="A30" s="161" t="s">
        <v>291</v>
      </c>
      <c r="B30" s="169"/>
      <c r="C30" s="169"/>
      <c r="D30" s="170"/>
      <c r="E30" s="161" t="s">
        <v>298</v>
      </c>
      <c r="F30" s="169"/>
      <c r="G30" s="169"/>
      <c r="H30" s="149" t="s">
        <v>296</v>
      </c>
      <c r="I30" s="150"/>
      <c r="J30" s="67"/>
      <c r="K30" s="67"/>
      <c r="L30" s="67"/>
    </row>
    <row r="31" spans="1:12" ht="12.75">
      <c r="A31" s="109"/>
      <c r="B31" s="91"/>
      <c r="C31" s="110"/>
      <c r="D31" s="180"/>
      <c r="E31" s="180"/>
      <c r="F31" s="180"/>
      <c r="G31" s="181"/>
      <c r="H31" s="78"/>
      <c r="I31" s="113"/>
      <c r="J31" s="67"/>
      <c r="K31" s="67"/>
      <c r="L31" s="67"/>
    </row>
    <row r="32" spans="1:12" ht="12.75">
      <c r="A32" s="161" t="s">
        <v>293</v>
      </c>
      <c r="B32" s="169"/>
      <c r="C32" s="169"/>
      <c r="D32" s="170"/>
      <c r="E32" s="161" t="s">
        <v>294</v>
      </c>
      <c r="F32" s="169"/>
      <c r="G32" s="169"/>
      <c r="H32" s="149" t="s">
        <v>295</v>
      </c>
      <c r="I32" s="150"/>
      <c r="J32" s="67"/>
      <c r="K32" s="67"/>
      <c r="L32" s="67"/>
    </row>
    <row r="33" spans="1:12" ht="12.75">
      <c r="A33" s="109"/>
      <c r="B33" s="91"/>
      <c r="C33" s="110"/>
      <c r="D33" s="111"/>
      <c r="E33" s="111"/>
      <c r="F33" s="111"/>
      <c r="G33" s="112"/>
      <c r="H33" s="78"/>
      <c r="I33" s="114"/>
      <c r="J33" s="67"/>
      <c r="K33" s="67"/>
      <c r="L33" s="67"/>
    </row>
    <row r="34" spans="1:12" ht="12.75">
      <c r="A34" s="161" t="s">
        <v>292</v>
      </c>
      <c r="B34" s="169"/>
      <c r="C34" s="169"/>
      <c r="D34" s="170"/>
      <c r="E34" s="161" t="s">
        <v>294</v>
      </c>
      <c r="F34" s="169"/>
      <c r="G34" s="169"/>
      <c r="H34" s="149" t="s">
        <v>297</v>
      </c>
      <c r="I34" s="150"/>
      <c r="J34" s="67"/>
      <c r="K34" s="67"/>
      <c r="L34" s="67"/>
    </row>
    <row r="35" spans="1:12" ht="12.75">
      <c r="A35" s="109"/>
      <c r="B35" s="91"/>
      <c r="C35" s="110"/>
      <c r="D35" s="111"/>
      <c r="E35" s="111"/>
      <c r="F35" s="111"/>
      <c r="G35" s="112"/>
      <c r="H35" s="78"/>
      <c r="I35" s="114"/>
      <c r="J35" s="67"/>
      <c r="K35" s="67"/>
      <c r="L35" s="67"/>
    </row>
    <row r="36" spans="1:12" ht="12.75">
      <c r="A36" s="161"/>
      <c r="B36" s="169"/>
      <c r="C36" s="169"/>
      <c r="D36" s="170"/>
      <c r="E36" s="161"/>
      <c r="F36" s="169"/>
      <c r="G36" s="169"/>
      <c r="H36" s="149"/>
      <c r="I36" s="150"/>
      <c r="J36" s="67"/>
      <c r="K36" s="67"/>
      <c r="L36" s="67"/>
    </row>
    <row r="37" spans="1:12" ht="12.75">
      <c r="A37" s="115"/>
      <c r="B37" s="110"/>
      <c r="C37" s="187"/>
      <c r="D37" s="188"/>
      <c r="E37" s="91"/>
      <c r="F37" s="187"/>
      <c r="G37" s="188"/>
      <c r="H37" s="78"/>
      <c r="I37" s="88"/>
      <c r="J37" s="67"/>
      <c r="K37" s="67"/>
      <c r="L37" s="67"/>
    </row>
    <row r="38" spans="1:12" ht="12.75">
      <c r="A38" s="161"/>
      <c r="B38" s="169"/>
      <c r="C38" s="169"/>
      <c r="D38" s="170"/>
      <c r="E38" s="161"/>
      <c r="F38" s="169"/>
      <c r="G38" s="169"/>
      <c r="H38" s="149"/>
      <c r="I38" s="150"/>
      <c r="J38" s="67"/>
      <c r="K38" s="67"/>
      <c r="L38" s="67"/>
    </row>
    <row r="39" spans="1:12" ht="12.75">
      <c r="A39" s="116"/>
      <c r="B39" s="117"/>
      <c r="C39" s="118"/>
      <c r="D39" s="119"/>
      <c r="E39" s="78"/>
      <c r="F39" s="118"/>
      <c r="G39" s="119"/>
      <c r="H39" s="78"/>
      <c r="I39" s="88"/>
      <c r="J39" s="67"/>
      <c r="K39" s="67"/>
      <c r="L39" s="67"/>
    </row>
    <row r="40" spans="1:12" ht="12.75">
      <c r="A40" s="189"/>
      <c r="B40" s="190"/>
      <c r="C40" s="190"/>
      <c r="D40" s="191"/>
      <c r="E40" s="189"/>
      <c r="F40" s="190"/>
      <c r="G40" s="190"/>
      <c r="H40" s="149"/>
      <c r="I40" s="150"/>
      <c r="J40" s="67"/>
      <c r="K40" s="67"/>
      <c r="L40" s="67"/>
    </row>
    <row r="41" spans="1:12" ht="12.75">
      <c r="A41" s="120"/>
      <c r="B41" s="101"/>
      <c r="C41" s="101"/>
      <c r="D41" s="101"/>
      <c r="E41" s="121"/>
      <c r="F41" s="122"/>
      <c r="G41" s="122"/>
      <c r="H41" s="123"/>
      <c r="I41" s="124"/>
      <c r="J41" s="67"/>
      <c r="K41" s="67"/>
      <c r="L41" s="67"/>
    </row>
    <row r="42" spans="1:12" ht="12.75">
      <c r="A42" s="116"/>
      <c r="B42" s="117"/>
      <c r="C42" s="118"/>
      <c r="D42" s="119"/>
      <c r="E42" s="78"/>
      <c r="F42" s="118"/>
      <c r="G42" s="119"/>
      <c r="H42" s="78"/>
      <c r="I42" s="88"/>
      <c r="J42" s="67"/>
      <c r="K42" s="67"/>
      <c r="L42" s="67"/>
    </row>
    <row r="43" spans="1:12" ht="12.75">
      <c r="A43" s="115"/>
      <c r="B43" s="110"/>
      <c r="C43" s="110"/>
      <c r="D43" s="91"/>
      <c r="E43" s="91"/>
      <c r="F43" s="110"/>
      <c r="G43" s="91"/>
      <c r="H43" s="91"/>
      <c r="I43" s="125"/>
      <c r="J43" s="67"/>
      <c r="K43" s="67"/>
      <c r="L43" s="67"/>
    </row>
    <row r="44" spans="1:12" ht="12.75">
      <c r="A44" s="146" t="s">
        <v>220</v>
      </c>
      <c r="B44" s="192"/>
      <c r="C44" s="149"/>
      <c r="D44" s="150"/>
      <c r="E44" s="92"/>
      <c r="F44" s="161"/>
      <c r="G44" s="190"/>
      <c r="H44" s="190"/>
      <c r="I44" s="191"/>
      <c r="J44" s="67"/>
      <c r="K44" s="67"/>
      <c r="L44" s="67"/>
    </row>
    <row r="45" spans="1:12" ht="12.75">
      <c r="A45" s="116"/>
      <c r="B45" s="117"/>
      <c r="C45" s="182"/>
      <c r="D45" s="183"/>
      <c r="E45" s="78"/>
      <c r="F45" s="182"/>
      <c r="G45" s="184"/>
      <c r="H45" s="126"/>
      <c r="I45" s="127"/>
      <c r="J45" s="67"/>
      <c r="K45" s="67"/>
      <c r="L45" s="67"/>
    </row>
    <row r="46" spans="1:12" ht="12.75">
      <c r="A46" s="146" t="s">
        <v>221</v>
      </c>
      <c r="B46" s="192"/>
      <c r="C46" s="161" t="s">
        <v>285</v>
      </c>
      <c r="D46" s="185"/>
      <c r="E46" s="185"/>
      <c r="F46" s="185"/>
      <c r="G46" s="185"/>
      <c r="H46" s="185"/>
      <c r="I46" s="186"/>
      <c r="J46" s="67"/>
      <c r="K46" s="67"/>
      <c r="L46" s="67"/>
    </row>
    <row r="47" spans="1:12" ht="12.75">
      <c r="A47" s="86"/>
      <c r="B47" s="87"/>
      <c r="C47" s="93" t="s">
        <v>222</v>
      </c>
      <c r="D47" s="78"/>
      <c r="E47" s="78"/>
      <c r="F47" s="78"/>
      <c r="G47" s="78"/>
      <c r="H47" s="78"/>
      <c r="I47" s="88"/>
      <c r="J47" s="67"/>
      <c r="K47" s="67"/>
      <c r="L47" s="67"/>
    </row>
    <row r="48" spans="1:12" ht="12.75">
      <c r="A48" s="146" t="s">
        <v>223</v>
      </c>
      <c r="B48" s="192"/>
      <c r="C48" s="193" t="s">
        <v>286</v>
      </c>
      <c r="D48" s="194"/>
      <c r="E48" s="195"/>
      <c r="F48" s="78"/>
      <c r="G48" s="97" t="s">
        <v>224</v>
      </c>
      <c r="H48" s="193" t="s">
        <v>287</v>
      </c>
      <c r="I48" s="195"/>
      <c r="J48" s="67"/>
      <c r="K48" s="67"/>
      <c r="L48" s="67"/>
    </row>
    <row r="49" spans="1:12" ht="12.75">
      <c r="A49" s="86"/>
      <c r="B49" s="87"/>
      <c r="C49" s="93"/>
      <c r="D49" s="78"/>
      <c r="E49" s="78"/>
      <c r="F49" s="78"/>
      <c r="G49" s="78"/>
      <c r="H49" s="78"/>
      <c r="I49" s="88"/>
      <c r="J49" s="67"/>
      <c r="K49" s="67"/>
      <c r="L49" s="67"/>
    </row>
    <row r="50" spans="1:12" ht="12.75">
      <c r="A50" s="146" t="s">
        <v>210</v>
      </c>
      <c r="B50" s="192"/>
      <c r="C50" s="204"/>
      <c r="D50" s="194"/>
      <c r="E50" s="194"/>
      <c r="F50" s="194"/>
      <c r="G50" s="194"/>
      <c r="H50" s="194"/>
      <c r="I50" s="195"/>
      <c r="J50" s="67"/>
      <c r="K50" s="67"/>
      <c r="L50" s="67"/>
    </row>
    <row r="51" spans="1:12" ht="12.75">
      <c r="A51" s="86"/>
      <c r="B51" s="87"/>
      <c r="C51" s="78"/>
      <c r="D51" s="78"/>
      <c r="E51" s="78"/>
      <c r="F51" s="78"/>
      <c r="G51" s="78"/>
      <c r="H51" s="78"/>
      <c r="I51" s="88"/>
      <c r="J51" s="67"/>
      <c r="K51" s="67"/>
      <c r="L51" s="67"/>
    </row>
    <row r="52" spans="1:12" ht="12.75">
      <c r="A52" s="157" t="s">
        <v>225</v>
      </c>
      <c r="B52" s="158"/>
      <c r="C52" s="193" t="s">
        <v>288</v>
      </c>
      <c r="D52" s="194"/>
      <c r="E52" s="194"/>
      <c r="F52" s="194"/>
      <c r="G52" s="194"/>
      <c r="H52" s="194"/>
      <c r="I52" s="163"/>
      <c r="J52" s="67"/>
      <c r="K52" s="67"/>
      <c r="L52" s="67"/>
    </row>
    <row r="53" spans="1:12" ht="12.75">
      <c r="A53" s="109"/>
      <c r="B53" s="91"/>
      <c r="C53" s="198" t="s">
        <v>226</v>
      </c>
      <c r="D53" s="198"/>
      <c r="E53" s="198"/>
      <c r="F53" s="198"/>
      <c r="G53" s="198"/>
      <c r="H53" s="198"/>
      <c r="I53" s="129"/>
      <c r="J53" s="67"/>
      <c r="K53" s="67"/>
      <c r="L53" s="67"/>
    </row>
    <row r="54" spans="1:12" ht="12.75">
      <c r="A54" s="109"/>
      <c r="B54" s="91"/>
      <c r="C54" s="128"/>
      <c r="D54" s="128"/>
      <c r="E54" s="128"/>
      <c r="F54" s="128"/>
      <c r="G54" s="128"/>
      <c r="H54" s="128"/>
      <c r="I54" s="129"/>
      <c r="J54" s="67"/>
      <c r="K54" s="67"/>
      <c r="L54" s="67"/>
    </row>
    <row r="55" spans="1:12" ht="12.75">
      <c r="A55" s="109"/>
      <c r="B55" s="205" t="s">
        <v>227</v>
      </c>
      <c r="C55" s="206"/>
      <c r="D55" s="206"/>
      <c r="E55" s="206"/>
      <c r="F55" s="130"/>
      <c r="G55" s="130"/>
      <c r="H55" s="130"/>
      <c r="I55" s="131"/>
      <c r="J55" s="67"/>
      <c r="K55" s="67"/>
      <c r="L55" s="67"/>
    </row>
    <row r="56" spans="1:12" ht="12.75">
      <c r="A56" s="109"/>
      <c r="B56" s="207" t="s">
        <v>259</v>
      </c>
      <c r="C56" s="208"/>
      <c r="D56" s="208"/>
      <c r="E56" s="208"/>
      <c r="F56" s="208"/>
      <c r="G56" s="208"/>
      <c r="H56" s="208"/>
      <c r="I56" s="209"/>
      <c r="J56" s="67"/>
      <c r="K56" s="67"/>
      <c r="L56" s="67"/>
    </row>
    <row r="57" spans="1:12" ht="12.75">
      <c r="A57" s="109"/>
      <c r="B57" s="207" t="s">
        <v>260</v>
      </c>
      <c r="C57" s="208"/>
      <c r="D57" s="208"/>
      <c r="E57" s="208"/>
      <c r="F57" s="208"/>
      <c r="G57" s="208"/>
      <c r="H57" s="208"/>
      <c r="I57" s="131"/>
      <c r="J57" s="67"/>
      <c r="K57" s="67"/>
      <c r="L57" s="67"/>
    </row>
    <row r="58" spans="1:12" ht="12.75">
      <c r="A58" s="109"/>
      <c r="B58" s="207" t="s">
        <v>261</v>
      </c>
      <c r="C58" s="208"/>
      <c r="D58" s="208"/>
      <c r="E58" s="208"/>
      <c r="F58" s="208"/>
      <c r="G58" s="208"/>
      <c r="H58" s="208"/>
      <c r="I58" s="209"/>
      <c r="J58" s="67"/>
      <c r="K58" s="67"/>
      <c r="L58" s="67"/>
    </row>
    <row r="59" spans="1:12" ht="12.75">
      <c r="A59" s="109"/>
      <c r="B59" s="207" t="s">
        <v>262</v>
      </c>
      <c r="C59" s="208"/>
      <c r="D59" s="208"/>
      <c r="E59" s="208"/>
      <c r="F59" s="208"/>
      <c r="G59" s="208"/>
      <c r="H59" s="208"/>
      <c r="I59" s="209"/>
      <c r="J59" s="67"/>
      <c r="K59" s="67"/>
      <c r="L59" s="67"/>
    </row>
    <row r="60" spans="1:12" ht="12.75">
      <c r="A60" s="109"/>
      <c r="B60" s="132"/>
      <c r="C60" s="133"/>
      <c r="D60" s="133"/>
      <c r="E60" s="133"/>
      <c r="F60" s="133"/>
      <c r="G60" s="133"/>
      <c r="H60" s="133"/>
      <c r="I60" s="134"/>
      <c r="J60" s="67"/>
      <c r="K60" s="67"/>
      <c r="L60" s="67"/>
    </row>
    <row r="61" spans="1:12" ht="12.75">
      <c r="A61" s="109"/>
      <c r="B61" s="132"/>
      <c r="C61" s="133"/>
      <c r="D61" s="133"/>
      <c r="E61" s="133"/>
      <c r="F61" s="133"/>
      <c r="G61" s="133"/>
      <c r="H61" s="133"/>
      <c r="I61" s="134"/>
      <c r="J61" s="67"/>
      <c r="K61" s="67"/>
      <c r="L61" s="67"/>
    </row>
    <row r="62" spans="1:12" ht="12.75">
      <c r="A62" s="109"/>
      <c r="B62" s="132"/>
      <c r="C62" s="133"/>
      <c r="D62" s="133"/>
      <c r="E62" s="133"/>
      <c r="F62" s="133"/>
      <c r="G62" s="133"/>
      <c r="H62" s="133"/>
      <c r="I62" s="134"/>
      <c r="J62" s="67"/>
      <c r="K62" s="67"/>
      <c r="L62" s="67"/>
    </row>
    <row r="63" spans="1:12" ht="12.75">
      <c r="A63" s="109"/>
      <c r="B63" s="132"/>
      <c r="C63" s="133"/>
      <c r="D63" s="133"/>
      <c r="E63" s="133"/>
      <c r="F63" s="133"/>
      <c r="G63" s="133"/>
      <c r="H63" s="133"/>
      <c r="I63" s="134"/>
      <c r="J63" s="67"/>
      <c r="K63" s="67"/>
      <c r="L63" s="67"/>
    </row>
    <row r="64" spans="1:12" ht="13.5" thickBot="1">
      <c r="A64" s="135" t="s">
        <v>228</v>
      </c>
      <c r="B64" s="78"/>
      <c r="C64" s="78"/>
      <c r="D64" s="78"/>
      <c r="E64" s="78"/>
      <c r="F64" s="78"/>
      <c r="G64" s="136"/>
      <c r="H64" s="137"/>
      <c r="I64" s="138"/>
      <c r="J64" s="67"/>
      <c r="K64" s="67"/>
      <c r="L64" s="67"/>
    </row>
    <row r="65" spans="1:12" ht="12.75">
      <c r="A65" s="77"/>
      <c r="B65" s="78"/>
      <c r="C65" s="78"/>
      <c r="D65" s="78"/>
      <c r="E65" s="91" t="s">
        <v>229</v>
      </c>
      <c r="F65" s="101"/>
      <c r="G65" s="199" t="s">
        <v>230</v>
      </c>
      <c r="H65" s="200"/>
      <c r="I65" s="201"/>
      <c r="J65" s="67"/>
      <c r="K65" s="67"/>
      <c r="L65" s="67"/>
    </row>
    <row r="66" spans="1:12" ht="12.75">
      <c r="A66" s="77"/>
      <c r="B66" s="78"/>
      <c r="C66" s="78"/>
      <c r="D66" s="78"/>
      <c r="E66" s="91"/>
      <c r="F66" s="101"/>
      <c r="G66" s="118"/>
      <c r="H66" s="104"/>
      <c r="I66" s="139"/>
      <c r="J66" s="67"/>
      <c r="K66" s="67"/>
      <c r="L66" s="67"/>
    </row>
    <row r="67" spans="1:12" ht="12.75">
      <c r="A67" s="77"/>
      <c r="B67" s="78"/>
      <c r="C67" s="78"/>
      <c r="D67" s="78"/>
      <c r="E67" s="91"/>
      <c r="F67" s="101"/>
      <c r="G67" s="118"/>
      <c r="H67" s="104"/>
      <c r="I67" s="139"/>
      <c r="J67" s="67"/>
      <c r="K67" s="67"/>
      <c r="L67" s="67"/>
    </row>
    <row r="68" spans="1:12" ht="12.75">
      <c r="A68" s="77"/>
      <c r="B68" s="78"/>
      <c r="C68" s="78"/>
      <c r="D68" s="78"/>
      <c r="E68" s="91"/>
      <c r="F68" s="101"/>
      <c r="G68" s="118"/>
      <c r="H68" s="104"/>
      <c r="I68" s="139"/>
      <c r="J68" s="67"/>
      <c r="K68" s="67"/>
      <c r="L68" s="67"/>
    </row>
    <row r="69" spans="1:12" ht="12.75">
      <c r="A69" s="77"/>
      <c r="B69" s="78"/>
      <c r="C69" s="78"/>
      <c r="D69" s="78"/>
      <c r="E69" s="91"/>
      <c r="F69" s="101"/>
      <c r="G69" s="118"/>
      <c r="H69" s="104"/>
      <c r="I69" s="139"/>
      <c r="J69" s="67"/>
      <c r="K69" s="67"/>
      <c r="L69" s="67"/>
    </row>
    <row r="70" spans="1:12" ht="12.75">
      <c r="A70" s="77"/>
      <c r="B70" s="78"/>
      <c r="C70" s="78"/>
      <c r="D70" s="78"/>
      <c r="E70" s="91"/>
      <c r="F70" s="101"/>
      <c r="G70" s="118"/>
      <c r="H70" s="104"/>
      <c r="I70" s="139"/>
      <c r="J70" s="67"/>
      <c r="K70" s="67"/>
      <c r="L70" s="67"/>
    </row>
    <row r="71" spans="1:12" ht="12.75">
      <c r="A71" s="140"/>
      <c r="B71" s="141"/>
      <c r="C71" s="142"/>
      <c r="D71" s="142"/>
      <c r="E71" s="142"/>
      <c r="F71" s="142"/>
      <c r="G71" s="202"/>
      <c r="H71" s="203"/>
      <c r="I71" s="143"/>
      <c r="J71" s="67"/>
      <c r="K71" s="67"/>
      <c r="L71" s="67"/>
    </row>
  </sheetData>
  <sheetProtection/>
  <protectedRanges>
    <protectedRange sqref="E2 H2 C6:D6 C8:D8 C10:D10 C12:I12 C14:D14 F14:I14 C16:I16 C18:I18 C20:I20 C24:G24 C22:F22 C26 I26 I24 A30:I30 A34:D34" name="Range1"/>
  </protectedRanges>
  <mergeCells count="73">
    <mergeCell ref="G71:H71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5:I65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59">
      <selection activeCell="A78" sqref="A78:H78"/>
    </sheetView>
  </sheetViews>
  <sheetFormatPr defaultColWidth="9.140625" defaultRowHeight="12.75"/>
  <cols>
    <col min="1" max="9" width="9.140625" style="19" customWidth="1"/>
    <col min="10" max="10" width="9.8515625" style="19" bestFit="1" customWidth="1"/>
    <col min="11" max="11" width="10.140625" style="19" customWidth="1"/>
    <col min="12" max="16384" width="9.140625" style="19" customWidth="1"/>
  </cols>
  <sheetData>
    <row r="1" spans="1:11" ht="12.75" customHeight="1">
      <c r="A1" s="247" t="s">
        <v>122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315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290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45</v>
      </c>
      <c r="B4" s="253"/>
      <c r="C4" s="253"/>
      <c r="D4" s="253"/>
      <c r="E4" s="253"/>
      <c r="F4" s="253"/>
      <c r="G4" s="253"/>
      <c r="H4" s="254"/>
      <c r="I4" s="24" t="s">
        <v>231</v>
      </c>
      <c r="J4" s="25" t="s">
        <v>272</v>
      </c>
      <c r="K4" s="26" t="s">
        <v>273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23">
        <v>2</v>
      </c>
      <c r="J5" s="22">
        <v>3</v>
      </c>
      <c r="K5" s="22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46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7</v>
      </c>
      <c r="B8" s="227"/>
      <c r="C8" s="227"/>
      <c r="D8" s="227"/>
      <c r="E8" s="227"/>
      <c r="F8" s="227"/>
      <c r="G8" s="227"/>
      <c r="H8" s="228"/>
      <c r="I8" s="1">
        <v>2</v>
      </c>
      <c r="J8" s="20">
        <f>J9+J16+J26+J35+J39</f>
        <v>200316289</v>
      </c>
      <c r="K8" s="20">
        <f>K9+K16+K26+K35+K39</f>
        <v>285314155</v>
      </c>
    </row>
    <row r="9" spans="1:11" ht="12.75">
      <c r="A9" s="223" t="s">
        <v>165</v>
      </c>
      <c r="B9" s="224"/>
      <c r="C9" s="224"/>
      <c r="D9" s="224"/>
      <c r="E9" s="224"/>
      <c r="F9" s="224"/>
      <c r="G9" s="224"/>
      <c r="H9" s="225"/>
      <c r="I9" s="1">
        <v>3</v>
      </c>
      <c r="J9" s="20">
        <f>SUM(J10:J15)</f>
        <v>1265613</v>
      </c>
      <c r="K9" s="20">
        <v>2896510</v>
      </c>
    </row>
    <row r="10" spans="1:11" ht="12.75">
      <c r="A10" s="223" t="s">
        <v>94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8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65976</v>
      </c>
      <c r="K11" s="7">
        <v>116482</v>
      </c>
    </row>
    <row r="12" spans="1:11" ht="12.75">
      <c r="A12" s="223" t="s">
        <v>95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168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>
        <v>1757193</v>
      </c>
    </row>
    <row r="14" spans="1:11" ht="12.75">
      <c r="A14" s="223" t="s">
        <v>169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1199637</v>
      </c>
      <c r="K15" s="7">
        <v>1022835</v>
      </c>
    </row>
    <row r="16" spans="1:11" ht="12.75">
      <c r="A16" s="223" t="s">
        <v>166</v>
      </c>
      <c r="B16" s="224"/>
      <c r="C16" s="224"/>
      <c r="D16" s="224"/>
      <c r="E16" s="224"/>
      <c r="F16" s="224"/>
      <c r="G16" s="224"/>
      <c r="H16" s="225"/>
      <c r="I16" s="1">
        <v>10</v>
      </c>
      <c r="J16" s="20">
        <f>SUM(J17:J25)</f>
        <v>196174132</v>
      </c>
      <c r="K16" s="20">
        <f>SUM(K17:K25)</f>
        <v>277833114</v>
      </c>
    </row>
    <row r="17" spans="1:11" ht="12.75">
      <c r="A17" s="223" t="s">
        <v>171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2138881</v>
      </c>
      <c r="K17" s="7">
        <v>2138881</v>
      </c>
    </row>
    <row r="18" spans="1:11" ht="12.75">
      <c r="A18" s="223" t="s">
        <v>200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8906952</v>
      </c>
      <c r="K18" s="7">
        <v>8727808</v>
      </c>
    </row>
    <row r="19" spans="1:11" ht="12.75">
      <c r="A19" s="223" t="s">
        <v>172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57823368</v>
      </c>
      <c r="K19" s="7">
        <v>52594208</v>
      </c>
    </row>
    <row r="20" spans="1:11" ht="12.75">
      <c r="A20" s="223" t="s">
        <v>16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10575218</v>
      </c>
      <c r="K20" s="7">
        <v>11503199</v>
      </c>
    </row>
    <row r="21" spans="1:11" ht="12.75">
      <c r="A21" s="223" t="s">
        <v>17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58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21870479</v>
      </c>
      <c r="K22" s="7">
        <v>22498309</v>
      </c>
    </row>
    <row r="23" spans="1:11" ht="12.75">
      <c r="A23" s="223" t="s">
        <v>59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90088643</v>
      </c>
      <c r="K23" s="7">
        <v>175696176</v>
      </c>
    </row>
    <row r="24" spans="1:11" ht="12.75">
      <c r="A24" s="223" t="s">
        <v>60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61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4770591</v>
      </c>
      <c r="K25" s="7">
        <v>4674533</v>
      </c>
    </row>
    <row r="26" spans="1:11" ht="12.75">
      <c r="A26" s="223" t="s">
        <v>154</v>
      </c>
      <c r="B26" s="224"/>
      <c r="C26" s="224"/>
      <c r="D26" s="224"/>
      <c r="E26" s="224"/>
      <c r="F26" s="224"/>
      <c r="G26" s="224"/>
      <c r="H26" s="225"/>
      <c r="I26" s="1">
        <v>20</v>
      </c>
      <c r="J26" s="20">
        <f>SUM(J27:J34)</f>
        <v>557967</v>
      </c>
      <c r="K26" s="20">
        <f>SUM(K27:K34)</f>
        <v>693182</v>
      </c>
    </row>
    <row r="27" spans="1:11" ht="12.75">
      <c r="A27" s="223" t="s">
        <v>62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</row>
    <row r="28" spans="1:11" ht="12.75">
      <c r="A28" s="223" t="s">
        <v>63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64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521406</v>
      </c>
      <c r="K29" s="7">
        <v>656835</v>
      </c>
    </row>
    <row r="30" spans="1:11" ht="12.75">
      <c r="A30" s="223" t="s">
        <v>69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70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71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36561</v>
      </c>
      <c r="K32" s="7">
        <v>36347</v>
      </c>
    </row>
    <row r="33" spans="1:11" ht="12.75">
      <c r="A33" s="223" t="s">
        <v>65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147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148</v>
      </c>
      <c r="B35" s="224"/>
      <c r="C35" s="224"/>
      <c r="D35" s="224"/>
      <c r="E35" s="224"/>
      <c r="F35" s="224"/>
      <c r="G35" s="224"/>
      <c r="H35" s="225"/>
      <c r="I35" s="1">
        <v>29</v>
      </c>
      <c r="J35" s="20">
        <f>SUM(J36:J38)</f>
        <v>2318577</v>
      </c>
      <c r="K35" s="20">
        <f>SUM(K36:K38)</f>
        <v>1996062</v>
      </c>
    </row>
    <row r="36" spans="1:11" ht="12.75">
      <c r="A36" s="223" t="s">
        <v>66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67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2318577</v>
      </c>
      <c r="K37" s="7">
        <v>1996062</v>
      </c>
    </row>
    <row r="38" spans="1:11" ht="12.75">
      <c r="A38" s="223" t="s">
        <v>68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>
        <v>0</v>
      </c>
    </row>
    <row r="39" spans="1:11" ht="12.75">
      <c r="A39" s="223" t="s">
        <v>149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7">
        <v>1895287</v>
      </c>
    </row>
    <row r="40" spans="1:11" ht="12.75">
      <c r="A40" s="226" t="s">
        <v>193</v>
      </c>
      <c r="B40" s="227"/>
      <c r="C40" s="227"/>
      <c r="D40" s="227"/>
      <c r="E40" s="227"/>
      <c r="F40" s="227"/>
      <c r="G40" s="227"/>
      <c r="H40" s="228"/>
      <c r="I40" s="1">
        <v>34</v>
      </c>
      <c r="J40" s="20">
        <f>J41+J49+J56+J64</f>
        <v>259932291</v>
      </c>
      <c r="K40" s="20">
        <f>K41+K49+K56+K64</f>
        <v>285281648</v>
      </c>
    </row>
    <row r="41" spans="1:11" ht="12.75">
      <c r="A41" s="223" t="s">
        <v>86</v>
      </c>
      <c r="B41" s="224"/>
      <c r="C41" s="224"/>
      <c r="D41" s="224"/>
      <c r="E41" s="224"/>
      <c r="F41" s="224"/>
      <c r="G41" s="224"/>
      <c r="H41" s="225"/>
      <c r="I41" s="1">
        <v>35</v>
      </c>
      <c r="J41" s="20">
        <f>SUM(J42:J48)</f>
        <v>1861492</v>
      </c>
      <c r="K41" s="20">
        <f>SUM(K42:K48)</f>
        <v>31595404</v>
      </c>
    </row>
    <row r="42" spans="1:11" ht="12.75">
      <c r="A42" s="223" t="s">
        <v>98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1753847</v>
      </c>
      <c r="K42" s="7">
        <v>2881487</v>
      </c>
    </row>
    <row r="43" spans="1:11" ht="12.75">
      <c r="A43" s="223" t="s">
        <v>99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72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73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22117</v>
      </c>
      <c r="K45" s="7">
        <v>28688799</v>
      </c>
    </row>
    <row r="46" spans="1:11" ht="12.75">
      <c r="A46" s="223" t="s">
        <v>74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85528</v>
      </c>
      <c r="K46" s="7">
        <v>25118</v>
      </c>
    </row>
    <row r="47" spans="1:11" ht="12.75">
      <c r="A47" s="223" t="s">
        <v>75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76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87</v>
      </c>
      <c r="B49" s="224"/>
      <c r="C49" s="224"/>
      <c r="D49" s="224"/>
      <c r="E49" s="224"/>
      <c r="F49" s="224"/>
      <c r="G49" s="224"/>
      <c r="H49" s="225"/>
      <c r="I49" s="1">
        <v>43</v>
      </c>
      <c r="J49" s="20">
        <f>SUM(J50:J55)</f>
        <v>60216964</v>
      </c>
      <c r="K49" s="20">
        <f>SUM(K50:K55)</f>
        <v>74345156</v>
      </c>
    </row>
    <row r="50" spans="1:11" ht="12.75">
      <c r="A50" s="223" t="s">
        <v>160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161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54135514</v>
      </c>
      <c r="K51" s="7">
        <v>69666992</v>
      </c>
    </row>
    <row r="52" spans="1:11" ht="12.75">
      <c r="A52" s="223" t="s">
        <v>162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163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/>
      <c r="K53" s="7">
        <v>4101</v>
      </c>
    </row>
    <row r="54" spans="1:11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3577201</v>
      </c>
      <c r="K54" s="7">
        <v>2084307</v>
      </c>
    </row>
    <row r="55" spans="1:11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2504249</v>
      </c>
      <c r="K55" s="7">
        <v>2589756</v>
      </c>
    </row>
    <row r="56" spans="1:11" ht="12.75">
      <c r="A56" s="223" t="s">
        <v>88</v>
      </c>
      <c r="B56" s="224"/>
      <c r="C56" s="224"/>
      <c r="D56" s="224"/>
      <c r="E56" s="224"/>
      <c r="F56" s="224"/>
      <c r="G56" s="224"/>
      <c r="H56" s="225"/>
      <c r="I56" s="1">
        <v>50</v>
      </c>
      <c r="J56" s="20">
        <v>156032522</v>
      </c>
      <c r="K56" s="20">
        <f>SUM(K57:K63)</f>
        <v>135244634</v>
      </c>
    </row>
    <row r="57" spans="1:11" ht="12.75">
      <c r="A57" s="223" t="s">
        <v>62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63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195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279577</v>
      </c>
      <c r="K59" s="7">
        <v>350875</v>
      </c>
    </row>
    <row r="60" spans="1:11" ht="12.75">
      <c r="A60" s="223" t="s">
        <v>69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70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>
        <v>0</v>
      </c>
    </row>
    <row r="62" spans="1:11" ht="12.75">
      <c r="A62" s="223" t="s">
        <v>71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155752945</v>
      </c>
      <c r="K62" s="7">
        <v>134893759</v>
      </c>
    </row>
    <row r="63" spans="1:11" ht="12.75">
      <c r="A63" s="223" t="s">
        <v>35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167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41821313</v>
      </c>
      <c r="K64" s="7">
        <v>44096454</v>
      </c>
    </row>
    <row r="65" spans="1:11" ht="12.75">
      <c r="A65" s="226" t="s">
        <v>42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/>
      <c r="K65" s="7"/>
    </row>
    <row r="66" spans="1:11" ht="12.75">
      <c r="A66" s="226" t="s">
        <v>194</v>
      </c>
      <c r="B66" s="227"/>
      <c r="C66" s="227"/>
      <c r="D66" s="227"/>
      <c r="E66" s="227"/>
      <c r="F66" s="227"/>
      <c r="G66" s="227"/>
      <c r="H66" s="228"/>
      <c r="I66" s="1">
        <v>60</v>
      </c>
      <c r="J66" s="20">
        <f>J7+J8+J40+J65</f>
        <v>460248580</v>
      </c>
      <c r="K66" s="20">
        <f>K7+K8+K40+K65</f>
        <v>570595803</v>
      </c>
    </row>
    <row r="67" spans="1:11" ht="12.75">
      <c r="A67" s="238" t="s">
        <v>77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/>
      <c r="K67" s="8"/>
    </row>
    <row r="68" spans="1:11" ht="12.75">
      <c r="A68" s="215" t="s">
        <v>44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19" t="s">
        <v>155</v>
      </c>
      <c r="B69" s="220"/>
      <c r="C69" s="220"/>
      <c r="D69" s="220"/>
      <c r="E69" s="220"/>
      <c r="F69" s="220"/>
      <c r="G69" s="220"/>
      <c r="H69" s="237"/>
      <c r="I69" s="3">
        <v>62</v>
      </c>
      <c r="J69" s="21">
        <f>J70+J71+J72+J78+J79+J82+J85</f>
        <v>409834762</v>
      </c>
      <c r="K69" s="21">
        <f>K70+K71+K72+K78+K79+K82+K85</f>
        <v>411207749</v>
      </c>
    </row>
    <row r="70" spans="1:11" ht="12.75">
      <c r="A70" s="223" t="s">
        <v>112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169186800</v>
      </c>
      <c r="K70" s="7">
        <v>169186800</v>
      </c>
    </row>
    <row r="71" spans="1:11" ht="12.75">
      <c r="A71" s="223" t="s">
        <v>113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88107087</v>
      </c>
      <c r="K71" s="7">
        <v>88107087</v>
      </c>
    </row>
    <row r="72" spans="1:11" ht="12.75">
      <c r="A72" s="223" t="s">
        <v>114</v>
      </c>
      <c r="B72" s="224"/>
      <c r="C72" s="224"/>
      <c r="D72" s="224"/>
      <c r="E72" s="224"/>
      <c r="F72" s="224"/>
      <c r="G72" s="224"/>
      <c r="H72" s="225"/>
      <c r="I72" s="1">
        <v>65</v>
      </c>
      <c r="J72" s="20">
        <f>J73+J74-J75+J76+J77</f>
        <v>39011478</v>
      </c>
      <c r="K72" s="20">
        <f>K73+K74-K75+K76+K77</f>
        <v>39187369</v>
      </c>
    </row>
    <row r="73" spans="1:11" ht="12.75">
      <c r="A73" s="223" t="s">
        <v>115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8283449</v>
      </c>
      <c r="K73" s="7">
        <v>8459340</v>
      </c>
    </row>
    <row r="74" spans="1:11" ht="12.75">
      <c r="A74" s="223" t="s">
        <v>116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8904560</v>
      </c>
      <c r="K74" s="7">
        <v>8904560</v>
      </c>
    </row>
    <row r="75" spans="1:11" ht="12.75">
      <c r="A75" s="223" t="s">
        <v>104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1066317</v>
      </c>
      <c r="K75" s="7">
        <v>1066317</v>
      </c>
    </row>
    <row r="76" spans="1:11" ht="12.75">
      <c r="A76" s="223" t="s">
        <v>105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106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22889786</v>
      </c>
      <c r="K77" s="7">
        <v>22889786</v>
      </c>
    </row>
    <row r="78" spans="1:11" ht="12.75">
      <c r="A78" s="223" t="s">
        <v>107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/>
      <c r="K78" s="7"/>
    </row>
    <row r="79" spans="1:11" ht="12.75">
      <c r="A79" s="223" t="s">
        <v>191</v>
      </c>
      <c r="B79" s="224"/>
      <c r="C79" s="224"/>
      <c r="D79" s="224"/>
      <c r="E79" s="224"/>
      <c r="F79" s="224"/>
      <c r="G79" s="224"/>
      <c r="H79" s="225"/>
      <c r="I79" s="1">
        <v>72</v>
      </c>
      <c r="J79" s="20">
        <f>J80-J81</f>
        <v>133318191</v>
      </c>
      <c r="K79" s="20">
        <f>K80-K81</f>
        <v>113425531</v>
      </c>
    </row>
    <row r="80" spans="1:11" ht="12.75">
      <c r="A80" s="234" t="s">
        <v>133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133318191</v>
      </c>
      <c r="K80" s="7">
        <v>113425531</v>
      </c>
    </row>
    <row r="81" spans="1:11" ht="12.75">
      <c r="A81" s="234" t="s">
        <v>134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/>
    </row>
    <row r="82" spans="1:11" ht="12.75">
      <c r="A82" s="223" t="s">
        <v>192</v>
      </c>
      <c r="B82" s="224"/>
      <c r="C82" s="224"/>
      <c r="D82" s="224"/>
      <c r="E82" s="224"/>
      <c r="F82" s="224"/>
      <c r="G82" s="224"/>
      <c r="H82" s="225"/>
      <c r="I82" s="1">
        <v>75</v>
      </c>
      <c r="J82" s="20">
        <f>J83-J84</f>
        <v>-19788794</v>
      </c>
      <c r="K82" s="20">
        <f>K83-K84</f>
        <v>1300962</v>
      </c>
    </row>
    <row r="83" spans="1:11" ht="12.75">
      <c r="A83" s="234" t="s">
        <v>135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/>
      <c r="K83" s="7">
        <v>1300962</v>
      </c>
    </row>
    <row r="84" spans="1:11" ht="12.75">
      <c r="A84" s="234" t="s">
        <v>136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19788794</v>
      </c>
      <c r="K84" s="7"/>
    </row>
    <row r="85" spans="1:11" ht="12.75">
      <c r="A85" s="223" t="s">
        <v>137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26" t="s">
        <v>12</v>
      </c>
      <c r="B86" s="227"/>
      <c r="C86" s="227"/>
      <c r="D86" s="227"/>
      <c r="E86" s="227"/>
      <c r="F86" s="227"/>
      <c r="G86" s="227"/>
      <c r="H86" s="228"/>
      <c r="I86" s="1">
        <v>79</v>
      </c>
      <c r="J86" s="20">
        <f>SUM(J87:J89)</f>
        <v>3716659</v>
      </c>
      <c r="K86" s="20">
        <f>SUM(K87:K89)</f>
        <v>2505250</v>
      </c>
    </row>
    <row r="87" spans="1:11" ht="12.75">
      <c r="A87" s="223" t="s">
        <v>100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2137566</v>
      </c>
      <c r="K87" s="7">
        <v>1735063</v>
      </c>
    </row>
    <row r="88" spans="1:11" ht="12.75">
      <c r="A88" s="223" t="s">
        <v>101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102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1579093</v>
      </c>
      <c r="K89" s="7">
        <v>770187</v>
      </c>
    </row>
    <row r="90" spans="1:11" ht="12.75">
      <c r="A90" s="226" t="s">
        <v>13</v>
      </c>
      <c r="B90" s="227"/>
      <c r="C90" s="227"/>
      <c r="D90" s="227"/>
      <c r="E90" s="227"/>
      <c r="F90" s="227"/>
      <c r="G90" s="227"/>
      <c r="H90" s="228"/>
      <c r="I90" s="1">
        <v>83</v>
      </c>
      <c r="J90" s="20">
        <f>SUM(J91:J99)</f>
        <v>20566612</v>
      </c>
      <c r="K90" s="20">
        <f>SUM(K91:K99)</f>
        <v>102555672</v>
      </c>
    </row>
    <row r="91" spans="1:11" ht="12.75">
      <c r="A91" s="223" t="s">
        <v>103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196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19055084</v>
      </c>
      <c r="K93" s="7">
        <v>101253175</v>
      </c>
    </row>
    <row r="94" spans="1:11" ht="12.75">
      <c r="A94" s="223" t="s">
        <v>197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198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199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80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78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1511528</v>
      </c>
      <c r="K98" s="7">
        <v>1302497</v>
      </c>
    </row>
    <row r="99" spans="1:11" ht="12.75">
      <c r="A99" s="223" t="s">
        <v>79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</row>
    <row r="100" spans="1:11" ht="12.75">
      <c r="A100" s="226" t="s">
        <v>14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20">
        <f>SUM(J101:J112)</f>
        <v>26130547</v>
      </c>
      <c r="K100" s="20">
        <f>SUM(K101:K112)</f>
        <v>54327132</v>
      </c>
    </row>
    <row r="101" spans="1:11" ht="12.75">
      <c r="A101" s="223" t="s">
        <v>103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196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3191357</v>
      </c>
      <c r="K103" s="7">
        <v>9381252</v>
      </c>
    </row>
    <row r="104" spans="1:11" ht="12.75">
      <c r="A104" s="223" t="s">
        <v>197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43062</v>
      </c>
      <c r="K104" s="7">
        <v>42644</v>
      </c>
    </row>
    <row r="105" spans="1:11" ht="12.75">
      <c r="A105" s="223" t="s">
        <v>198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16577030</v>
      </c>
      <c r="K105" s="7">
        <v>38169114</v>
      </c>
    </row>
    <row r="106" spans="1:11" ht="12.75">
      <c r="A106" s="223" t="s">
        <v>199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80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652213</v>
      </c>
      <c r="K107" s="7">
        <v>1021481</v>
      </c>
    </row>
    <row r="108" spans="1:11" ht="12.75">
      <c r="A108" s="223" t="s">
        <v>81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3201982</v>
      </c>
      <c r="K108" s="7">
        <v>3205449</v>
      </c>
    </row>
    <row r="109" spans="1:11" ht="12.75">
      <c r="A109" s="223" t="s">
        <v>82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2100657</v>
      </c>
      <c r="K109" s="7">
        <v>1901371</v>
      </c>
    </row>
    <row r="110" spans="1:11" ht="12.75">
      <c r="A110" s="223" t="s">
        <v>85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83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84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364246</v>
      </c>
      <c r="K112" s="7">
        <v>605821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/>
      <c r="K113" s="7"/>
    </row>
    <row r="114" spans="1:11" ht="12.75">
      <c r="A114" s="226" t="s">
        <v>15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20">
        <f>J69+J86+J90+J100+J113</f>
        <v>460248580</v>
      </c>
      <c r="K114" s="20">
        <f>K69+K86+K90+K100+K113</f>
        <v>570595803</v>
      </c>
    </row>
    <row r="115" spans="1:11" ht="12.75">
      <c r="A115" s="212" t="s">
        <v>43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263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150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f>J69</f>
        <v>409834762</v>
      </c>
      <c r="K118" s="7">
        <f>K69</f>
        <v>411207749</v>
      </c>
    </row>
    <row r="119" spans="1:11" ht="12.75">
      <c r="A119" s="229" t="s">
        <v>4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264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0" sqref="M50"/>
    </sheetView>
  </sheetViews>
  <sheetFormatPr defaultColWidth="9.140625" defaultRowHeight="12.75"/>
  <cols>
    <col min="1" max="6" width="9.140625" style="45" customWidth="1"/>
    <col min="7" max="7" width="6.28125" style="45" customWidth="1"/>
    <col min="8" max="8" width="0.9921875" style="45" hidden="1" customWidth="1"/>
    <col min="9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57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55" t="s">
        <v>314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85" t="str">
        <f>Bilanca!A3</f>
        <v>Obveznik: Grupa Luka Ploče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23.25">
      <c r="A4" s="286" t="s">
        <v>45</v>
      </c>
      <c r="B4" s="286"/>
      <c r="C4" s="286"/>
      <c r="D4" s="286"/>
      <c r="E4" s="286"/>
      <c r="F4" s="286"/>
      <c r="G4" s="286"/>
      <c r="H4" s="286"/>
      <c r="I4" s="46" t="s">
        <v>299</v>
      </c>
      <c r="J4" s="287" t="s">
        <v>272</v>
      </c>
      <c r="K4" s="287"/>
      <c r="L4" s="287" t="s">
        <v>273</v>
      </c>
      <c r="M4" s="287"/>
    </row>
    <row r="5" spans="1:13" ht="22.5">
      <c r="A5" s="286"/>
      <c r="B5" s="286"/>
      <c r="C5" s="286"/>
      <c r="D5" s="286"/>
      <c r="E5" s="286"/>
      <c r="F5" s="286"/>
      <c r="G5" s="286"/>
      <c r="H5" s="286"/>
      <c r="I5" s="46"/>
      <c r="J5" s="47" t="s">
        <v>267</v>
      </c>
      <c r="K5" s="47" t="s">
        <v>268</v>
      </c>
      <c r="L5" s="47" t="s">
        <v>267</v>
      </c>
      <c r="M5" s="47" t="s">
        <v>268</v>
      </c>
    </row>
    <row r="6" spans="1:13" ht="12.75">
      <c r="A6" s="287">
        <v>1</v>
      </c>
      <c r="B6" s="287"/>
      <c r="C6" s="287"/>
      <c r="D6" s="287"/>
      <c r="E6" s="287"/>
      <c r="F6" s="287"/>
      <c r="G6" s="287"/>
      <c r="H6" s="287"/>
      <c r="I6" s="48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>
      <c r="A7" s="271" t="s">
        <v>300</v>
      </c>
      <c r="B7" s="272"/>
      <c r="C7" s="272"/>
      <c r="D7" s="272"/>
      <c r="E7" s="272"/>
      <c r="F7" s="272"/>
      <c r="G7" s="272"/>
      <c r="H7" s="273"/>
      <c r="I7" s="49">
        <v>111</v>
      </c>
      <c r="J7" s="50">
        <f>SUM(J8:J9)</f>
        <v>183178457</v>
      </c>
      <c r="K7" s="50">
        <f>SUM(K8:K9)</f>
        <v>54283793</v>
      </c>
      <c r="L7" s="50">
        <f>SUM(L8:L9)</f>
        <v>240955857</v>
      </c>
      <c r="M7" s="50">
        <f>SUM(M8:M9)</f>
        <v>75106270</v>
      </c>
    </row>
    <row r="8" spans="1:13" ht="12.75">
      <c r="A8" s="261" t="s">
        <v>121</v>
      </c>
      <c r="B8" s="262"/>
      <c r="C8" s="262"/>
      <c r="D8" s="262"/>
      <c r="E8" s="262"/>
      <c r="F8" s="262"/>
      <c r="G8" s="262"/>
      <c r="H8" s="263"/>
      <c r="I8" s="51">
        <v>112</v>
      </c>
      <c r="J8" s="52">
        <v>180084940</v>
      </c>
      <c r="K8" s="52">
        <v>54285982</v>
      </c>
      <c r="L8" s="52">
        <v>237891149</v>
      </c>
      <c r="M8" s="52">
        <v>73156887</v>
      </c>
    </row>
    <row r="9" spans="1:13" ht="12.75">
      <c r="A9" s="261" t="s">
        <v>89</v>
      </c>
      <c r="B9" s="262"/>
      <c r="C9" s="262"/>
      <c r="D9" s="262"/>
      <c r="E9" s="262"/>
      <c r="F9" s="262"/>
      <c r="G9" s="262"/>
      <c r="H9" s="263"/>
      <c r="I9" s="51">
        <v>113</v>
      </c>
      <c r="J9" s="52">
        <v>3093517</v>
      </c>
      <c r="K9" s="52">
        <v>-2189</v>
      </c>
      <c r="L9" s="52">
        <v>3064708</v>
      </c>
      <c r="M9" s="52">
        <v>1949383</v>
      </c>
    </row>
    <row r="10" spans="1:13" ht="12.75">
      <c r="A10" s="261" t="s">
        <v>301</v>
      </c>
      <c r="B10" s="262"/>
      <c r="C10" s="262"/>
      <c r="D10" s="262"/>
      <c r="E10" s="262"/>
      <c r="F10" s="262"/>
      <c r="G10" s="262"/>
      <c r="H10" s="263"/>
      <c r="I10" s="51">
        <v>114</v>
      </c>
      <c r="J10" s="53">
        <f>J11+J12+J16+J20+J21+J22+J25+J26</f>
        <v>207197380</v>
      </c>
      <c r="K10" s="53">
        <f>K11+K12+K16+K20+K21+K22+K25+K26</f>
        <v>55117161</v>
      </c>
      <c r="L10" s="53">
        <f>L11+L12+L16+L20+L21+L22+L25+L26</f>
        <v>233604502</v>
      </c>
      <c r="M10" s="53">
        <f>M11+M12+M16+M20+M21+M22+M25+M26</f>
        <v>72412909</v>
      </c>
    </row>
    <row r="11" spans="1:13" ht="12.75">
      <c r="A11" s="261" t="s">
        <v>90</v>
      </c>
      <c r="B11" s="262"/>
      <c r="C11" s="262"/>
      <c r="D11" s="262"/>
      <c r="E11" s="262"/>
      <c r="F11" s="262"/>
      <c r="G11" s="262"/>
      <c r="H11" s="263"/>
      <c r="I11" s="51">
        <v>115</v>
      </c>
      <c r="J11" s="52"/>
      <c r="K11" s="52">
        <v>0</v>
      </c>
      <c r="L11" s="52">
        <f>J11-K11</f>
        <v>0</v>
      </c>
      <c r="M11" s="52">
        <v>115</v>
      </c>
    </row>
    <row r="12" spans="1:13" ht="12.75">
      <c r="A12" s="261" t="s">
        <v>302</v>
      </c>
      <c r="B12" s="262"/>
      <c r="C12" s="262"/>
      <c r="D12" s="262"/>
      <c r="E12" s="262"/>
      <c r="F12" s="262"/>
      <c r="G12" s="262"/>
      <c r="H12" s="263"/>
      <c r="I12" s="51">
        <v>116</v>
      </c>
      <c r="J12" s="53">
        <f>SUM(J13:J15)</f>
        <v>101393254</v>
      </c>
      <c r="K12" s="53">
        <f>SUM(K13:K15)</f>
        <v>35429581</v>
      </c>
      <c r="L12" s="53">
        <f>SUM(L13:L15)</f>
        <v>155473966</v>
      </c>
      <c r="M12" s="53">
        <f>SUM(M13:M15)</f>
        <v>53372495</v>
      </c>
    </row>
    <row r="13" spans="1:13" ht="12.75">
      <c r="A13" s="282" t="s">
        <v>117</v>
      </c>
      <c r="B13" s="283"/>
      <c r="C13" s="283"/>
      <c r="D13" s="283"/>
      <c r="E13" s="283"/>
      <c r="F13" s="283"/>
      <c r="G13" s="283"/>
      <c r="H13" s="284"/>
      <c r="I13" s="51">
        <v>117</v>
      </c>
      <c r="J13" s="52">
        <v>84538980</v>
      </c>
      <c r="K13" s="52">
        <v>76998295</v>
      </c>
      <c r="L13" s="52">
        <v>12150540</v>
      </c>
      <c r="M13" s="54">
        <v>3271563</v>
      </c>
    </row>
    <row r="14" spans="1:13" ht="12.75">
      <c r="A14" s="282" t="s">
        <v>118</v>
      </c>
      <c r="B14" s="283"/>
      <c r="C14" s="283"/>
      <c r="D14" s="283"/>
      <c r="E14" s="283"/>
      <c r="F14" s="283"/>
      <c r="G14" s="283"/>
      <c r="H14" s="284"/>
      <c r="I14" s="51">
        <v>118</v>
      </c>
      <c r="J14" s="52"/>
      <c r="K14" s="52">
        <v>-45812537</v>
      </c>
      <c r="L14" s="52">
        <v>126842846</v>
      </c>
      <c r="M14" s="55">
        <v>46217818</v>
      </c>
    </row>
    <row r="15" spans="1:13" ht="12.75">
      <c r="A15" s="282" t="s">
        <v>47</v>
      </c>
      <c r="B15" s="283"/>
      <c r="C15" s="283"/>
      <c r="D15" s="283"/>
      <c r="E15" s="283"/>
      <c r="F15" s="283"/>
      <c r="G15" s="283"/>
      <c r="H15" s="284"/>
      <c r="I15" s="51">
        <v>119</v>
      </c>
      <c r="J15" s="52">
        <v>16854274</v>
      </c>
      <c r="K15" s="52">
        <v>4243823</v>
      </c>
      <c r="L15" s="52">
        <v>16480580</v>
      </c>
      <c r="M15" s="56">
        <v>3883114</v>
      </c>
    </row>
    <row r="16" spans="1:13" ht="12.75">
      <c r="A16" s="261" t="s">
        <v>303</v>
      </c>
      <c r="B16" s="262"/>
      <c r="C16" s="262"/>
      <c r="D16" s="262"/>
      <c r="E16" s="262"/>
      <c r="F16" s="262"/>
      <c r="G16" s="262"/>
      <c r="H16" s="263"/>
      <c r="I16" s="51">
        <v>120</v>
      </c>
      <c r="J16" s="53">
        <f>SUM(J17:J19)</f>
        <v>59178545</v>
      </c>
      <c r="K16" s="53">
        <f>SUM(K17:K19)</f>
        <v>14599398</v>
      </c>
      <c r="L16" s="53">
        <f>SUM(L17:L19)</f>
        <v>58607832</v>
      </c>
      <c r="M16" s="53">
        <f>SUM(M17:M19)</f>
        <v>14671847</v>
      </c>
    </row>
    <row r="17" spans="1:13" ht="12.75">
      <c r="A17" s="282" t="s">
        <v>48</v>
      </c>
      <c r="B17" s="283"/>
      <c r="C17" s="283"/>
      <c r="D17" s="283"/>
      <c r="E17" s="283"/>
      <c r="F17" s="283"/>
      <c r="G17" s="283"/>
      <c r="H17" s="284"/>
      <c r="I17" s="51">
        <v>121</v>
      </c>
      <c r="J17" s="52">
        <v>37434385</v>
      </c>
      <c r="K17" s="52">
        <v>9235324</v>
      </c>
      <c r="L17" s="52">
        <v>37143388</v>
      </c>
      <c r="M17" s="56">
        <v>9345625</v>
      </c>
    </row>
    <row r="18" spans="1:13" ht="12.75">
      <c r="A18" s="282" t="s">
        <v>49</v>
      </c>
      <c r="B18" s="283"/>
      <c r="C18" s="283"/>
      <c r="D18" s="283"/>
      <c r="E18" s="283"/>
      <c r="F18" s="283"/>
      <c r="G18" s="283"/>
      <c r="H18" s="284"/>
      <c r="I18" s="51">
        <v>122</v>
      </c>
      <c r="J18" s="52">
        <v>13082313</v>
      </c>
      <c r="K18" s="52">
        <v>3237103</v>
      </c>
      <c r="L18" s="52">
        <v>12876550</v>
      </c>
      <c r="M18" s="52">
        <v>3176058</v>
      </c>
    </row>
    <row r="19" spans="1:13" ht="12.75">
      <c r="A19" s="282" t="s">
        <v>50</v>
      </c>
      <c r="B19" s="283"/>
      <c r="C19" s="283"/>
      <c r="D19" s="283"/>
      <c r="E19" s="283"/>
      <c r="F19" s="283"/>
      <c r="G19" s="283"/>
      <c r="H19" s="284"/>
      <c r="I19" s="51">
        <v>123</v>
      </c>
      <c r="J19" s="52">
        <v>8661847</v>
      </c>
      <c r="K19" s="52">
        <v>2126971</v>
      </c>
      <c r="L19" s="52">
        <v>8587894</v>
      </c>
      <c r="M19" s="52">
        <v>2150164</v>
      </c>
    </row>
    <row r="20" spans="1:13" ht="12.75">
      <c r="A20" s="261" t="s">
        <v>91</v>
      </c>
      <c r="B20" s="262"/>
      <c r="C20" s="262"/>
      <c r="D20" s="262"/>
      <c r="E20" s="262"/>
      <c r="F20" s="262"/>
      <c r="G20" s="262"/>
      <c r="H20" s="263"/>
      <c r="I20" s="51">
        <v>124</v>
      </c>
      <c r="J20" s="52">
        <v>8850954</v>
      </c>
      <c r="K20" s="52">
        <v>2131043</v>
      </c>
      <c r="L20" s="52">
        <v>6989018</v>
      </c>
      <c r="M20" s="52">
        <v>483592</v>
      </c>
    </row>
    <row r="21" spans="1:13" ht="12.75">
      <c r="A21" s="261" t="s">
        <v>92</v>
      </c>
      <c r="B21" s="262"/>
      <c r="C21" s="262"/>
      <c r="D21" s="262"/>
      <c r="E21" s="262"/>
      <c r="F21" s="262"/>
      <c r="G21" s="262"/>
      <c r="H21" s="263"/>
      <c r="I21" s="51">
        <v>125</v>
      </c>
      <c r="J21" s="52">
        <v>37774627</v>
      </c>
      <c r="K21" s="52">
        <v>27905177</v>
      </c>
      <c r="L21" s="52">
        <v>11728007</v>
      </c>
      <c r="M21" s="52">
        <v>3095979</v>
      </c>
    </row>
    <row r="22" spans="1:13" ht="12.75">
      <c r="A22" s="261" t="s">
        <v>304</v>
      </c>
      <c r="B22" s="262"/>
      <c r="C22" s="262"/>
      <c r="D22" s="262"/>
      <c r="E22" s="262"/>
      <c r="F22" s="262"/>
      <c r="G22" s="262"/>
      <c r="H22" s="263"/>
      <c r="I22" s="51">
        <v>126</v>
      </c>
      <c r="J22" s="53">
        <f>SUM(J23:J24)</f>
        <v>0</v>
      </c>
      <c r="K22" s="53">
        <f>SUM(K23:K24)</f>
        <v>-24948038</v>
      </c>
      <c r="L22" s="53">
        <f>SUM(L23:L24)</f>
        <v>261589</v>
      </c>
      <c r="M22" s="53">
        <f>SUM(M23:M24)</f>
        <v>244791</v>
      </c>
    </row>
    <row r="23" spans="1:13" ht="12.75">
      <c r="A23" s="282" t="s">
        <v>108</v>
      </c>
      <c r="B23" s="283"/>
      <c r="C23" s="283"/>
      <c r="D23" s="283"/>
      <c r="E23" s="283"/>
      <c r="F23" s="283"/>
      <c r="G23" s="283"/>
      <c r="H23" s="284"/>
      <c r="I23" s="51">
        <v>127</v>
      </c>
      <c r="J23" s="52"/>
      <c r="K23" s="52">
        <v>-24947873</v>
      </c>
      <c r="L23" s="52"/>
      <c r="M23" s="52">
        <v>0</v>
      </c>
    </row>
    <row r="24" spans="1:13" ht="12.75">
      <c r="A24" s="282" t="s">
        <v>109</v>
      </c>
      <c r="B24" s="283"/>
      <c r="C24" s="283"/>
      <c r="D24" s="283"/>
      <c r="E24" s="283"/>
      <c r="F24" s="283"/>
      <c r="G24" s="283"/>
      <c r="H24" s="284"/>
      <c r="I24" s="51">
        <v>128</v>
      </c>
      <c r="J24" s="52"/>
      <c r="K24" s="52">
        <v>-165</v>
      </c>
      <c r="L24" s="52">
        <v>261589</v>
      </c>
      <c r="M24" s="52">
        <v>244791</v>
      </c>
    </row>
    <row r="25" spans="1:13" ht="12.75">
      <c r="A25" s="261" t="s">
        <v>93</v>
      </c>
      <c r="B25" s="262"/>
      <c r="C25" s="262"/>
      <c r="D25" s="262"/>
      <c r="E25" s="262"/>
      <c r="F25" s="262"/>
      <c r="G25" s="262"/>
      <c r="H25" s="263"/>
      <c r="I25" s="51">
        <v>129</v>
      </c>
      <c r="J25" s="52"/>
      <c r="K25" s="52">
        <v>0</v>
      </c>
      <c r="L25" s="52"/>
      <c r="M25" s="52">
        <v>0</v>
      </c>
    </row>
    <row r="26" spans="1:13" ht="12.75">
      <c r="A26" s="261" t="s">
        <v>36</v>
      </c>
      <c r="B26" s="262"/>
      <c r="C26" s="262"/>
      <c r="D26" s="262"/>
      <c r="E26" s="262"/>
      <c r="F26" s="262"/>
      <c r="G26" s="262"/>
      <c r="H26" s="263"/>
      <c r="I26" s="51">
        <v>130</v>
      </c>
      <c r="J26" s="52"/>
      <c r="K26" s="52">
        <v>0</v>
      </c>
      <c r="L26" s="52">
        <v>544090</v>
      </c>
      <c r="M26" s="52">
        <v>544090</v>
      </c>
    </row>
    <row r="27" spans="1:13" ht="12.75">
      <c r="A27" s="261" t="s">
        <v>305</v>
      </c>
      <c r="B27" s="262"/>
      <c r="C27" s="262"/>
      <c r="D27" s="262"/>
      <c r="E27" s="262"/>
      <c r="F27" s="262"/>
      <c r="G27" s="262"/>
      <c r="H27" s="263"/>
      <c r="I27" s="51">
        <v>131</v>
      </c>
      <c r="J27" s="53">
        <f>SUM(J28:J32)</f>
        <v>4408874</v>
      </c>
      <c r="K27" s="53">
        <f>SUM(K28:K32)</f>
        <v>4408874</v>
      </c>
      <c r="L27" s="53">
        <f>SUM(L28:L32)</f>
        <v>63401</v>
      </c>
      <c r="M27" s="53">
        <f>SUM(M28:M32)</f>
        <v>63401</v>
      </c>
    </row>
    <row r="28" spans="1:13" ht="24.75" customHeight="1">
      <c r="A28" s="226" t="s">
        <v>182</v>
      </c>
      <c r="B28" s="262"/>
      <c r="C28" s="262"/>
      <c r="D28" s="262"/>
      <c r="E28" s="262"/>
      <c r="F28" s="262"/>
      <c r="G28" s="262"/>
      <c r="H28" s="263"/>
      <c r="I28" s="51">
        <v>132</v>
      </c>
      <c r="J28" s="52"/>
      <c r="K28" s="52">
        <v>0</v>
      </c>
      <c r="L28" s="52"/>
      <c r="M28" s="52">
        <v>0</v>
      </c>
    </row>
    <row r="29" spans="1:13" ht="23.25" customHeight="1">
      <c r="A29" s="261" t="s">
        <v>124</v>
      </c>
      <c r="B29" s="262"/>
      <c r="C29" s="262"/>
      <c r="D29" s="262"/>
      <c r="E29" s="262"/>
      <c r="F29" s="262"/>
      <c r="G29" s="262"/>
      <c r="H29" s="263"/>
      <c r="I29" s="51">
        <v>133</v>
      </c>
      <c r="J29" s="52">
        <v>4370383</v>
      </c>
      <c r="K29" s="52">
        <v>4370383</v>
      </c>
      <c r="L29" s="52"/>
      <c r="M29" s="52">
        <v>0</v>
      </c>
    </row>
    <row r="30" spans="1:13" ht="12.75">
      <c r="A30" s="261" t="s">
        <v>110</v>
      </c>
      <c r="B30" s="262"/>
      <c r="C30" s="262"/>
      <c r="D30" s="262"/>
      <c r="E30" s="262"/>
      <c r="F30" s="262"/>
      <c r="G30" s="262"/>
      <c r="H30" s="263"/>
      <c r="I30" s="51">
        <v>134</v>
      </c>
      <c r="J30" s="52">
        <v>38491</v>
      </c>
      <c r="K30" s="52">
        <v>38491</v>
      </c>
      <c r="L30" s="52">
        <v>63401</v>
      </c>
      <c r="M30" s="52">
        <v>63401</v>
      </c>
    </row>
    <row r="31" spans="1:13" ht="12.75">
      <c r="A31" s="261" t="s">
        <v>178</v>
      </c>
      <c r="B31" s="262"/>
      <c r="C31" s="262"/>
      <c r="D31" s="262"/>
      <c r="E31" s="262"/>
      <c r="F31" s="262"/>
      <c r="G31" s="262"/>
      <c r="H31" s="263"/>
      <c r="I31" s="51">
        <v>135</v>
      </c>
      <c r="J31" s="52"/>
      <c r="K31" s="52">
        <v>0</v>
      </c>
      <c r="L31" s="52"/>
      <c r="M31" s="52">
        <v>0</v>
      </c>
    </row>
    <row r="32" spans="1:13" ht="12.75">
      <c r="A32" s="261" t="s">
        <v>111</v>
      </c>
      <c r="B32" s="262"/>
      <c r="C32" s="262"/>
      <c r="D32" s="262"/>
      <c r="E32" s="262"/>
      <c r="F32" s="262"/>
      <c r="G32" s="262"/>
      <c r="H32" s="263"/>
      <c r="I32" s="51">
        <v>136</v>
      </c>
      <c r="J32" s="52"/>
      <c r="K32" s="52">
        <v>0</v>
      </c>
      <c r="L32" s="52"/>
      <c r="M32" s="52">
        <v>0</v>
      </c>
    </row>
    <row r="33" spans="1:13" ht="12.75">
      <c r="A33" s="261" t="s">
        <v>306</v>
      </c>
      <c r="B33" s="262"/>
      <c r="C33" s="262"/>
      <c r="D33" s="262"/>
      <c r="E33" s="262"/>
      <c r="F33" s="262"/>
      <c r="G33" s="262"/>
      <c r="H33" s="263"/>
      <c r="I33" s="51">
        <v>137</v>
      </c>
      <c r="J33" s="53">
        <f>SUM(J34:J37)</f>
        <v>178745</v>
      </c>
      <c r="K33" s="53">
        <f>SUM(K34:K37)</f>
        <v>-134876</v>
      </c>
      <c r="L33" s="53">
        <f>SUM(L34:L37)</f>
        <v>8009081</v>
      </c>
      <c r="M33" s="53">
        <f>SUM(M34:M37)</f>
        <v>6379337</v>
      </c>
    </row>
    <row r="34" spans="1:13" ht="12.75">
      <c r="A34" s="261" t="s">
        <v>52</v>
      </c>
      <c r="B34" s="262"/>
      <c r="C34" s="262"/>
      <c r="D34" s="262"/>
      <c r="E34" s="262"/>
      <c r="F34" s="262"/>
      <c r="G34" s="262"/>
      <c r="H34" s="263"/>
      <c r="I34" s="51">
        <v>138</v>
      </c>
      <c r="J34" s="52"/>
      <c r="K34" s="52">
        <v>0</v>
      </c>
      <c r="L34" s="52">
        <f>J34-K34</f>
        <v>0</v>
      </c>
      <c r="M34" s="52">
        <v>138</v>
      </c>
    </row>
    <row r="35" spans="1:13" ht="12.75">
      <c r="A35" s="261" t="s">
        <v>51</v>
      </c>
      <c r="B35" s="262"/>
      <c r="C35" s="262"/>
      <c r="D35" s="262"/>
      <c r="E35" s="262"/>
      <c r="F35" s="262"/>
      <c r="G35" s="262"/>
      <c r="H35" s="263"/>
      <c r="I35" s="51">
        <v>139</v>
      </c>
      <c r="J35" s="52">
        <v>178745</v>
      </c>
      <c r="K35" s="52">
        <v>-134876</v>
      </c>
      <c r="L35" s="52">
        <v>167579</v>
      </c>
      <c r="M35" s="52">
        <v>27854</v>
      </c>
    </row>
    <row r="36" spans="1:13" ht="12.75">
      <c r="A36" s="261" t="s">
        <v>179</v>
      </c>
      <c r="B36" s="262"/>
      <c r="C36" s="262"/>
      <c r="D36" s="262"/>
      <c r="E36" s="262"/>
      <c r="F36" s="262"/>
      <c r="G36" s="262"/>
      <c r="H36" s="263"/>
      <c r="I36" s="51">
        <v>140</v>
      </c>
      <c r="J36" s="52"/>
      <c r="K36" s="52">
        <v>0</v>
      </c>
      <c r="L36" s="52">
        <v>7841502</v>
      </c>
      <c r="M36" s="52">
        <v>6351204</v>
      </c>
    </row>
    <row r="37" spans="1:13" ht="12.75">
      <c r="A37" s="261" t="s">
        <v>53</v>
      </c>
      <c r="B37" s="262"/>
      <c r="C37" s="262"/>
      <c r="D37" s="262"/>
      <c r="E37" s="262"/>
      <c r="F37" s="262"/>
      <c r="G37" s="262"/>
      <c r="H37" s="263"/>
      <c r="I37" s="51">
        <v>141</v>
      </c>
      <c r="J37" s="52"/>
      <c r="K37" s="52">
        <v>0</v>
      </c>
      <c r="L37" s="52">
        <f>J37-K37</f>
        <v>0</v>
      </c>
      <c r="M37" s="52">
        <v>141</v>
      </c>
    </row>
    <row r="38" spans="1:13" ht="12.75">
      <c r="A38" s="261" t="s">
        <v>158</v>
      </c>
      <c r="B38" s="262"/>
      <c r="C38" s="262"/>
      <c r="D38" s="262"/>
      <c r="E38" s="262"/>
      <c r="F38" s="262"/>
      <c r="G38" s="262"/>
      <c r="H38" s="263"/>
      <c r="I38" s="51">
        <v>142</v>
      </c>
      <c r="J38" s="52"/>
      <c r="K38" s="52">
        <v>0</v>
      </c>
      <c r="L38" s="52">
        <f>J38-K38</f>
        <v>0</v>
      </c>
      <c r="M38" s="52">
        <v>142</v>
      </c>
    </row>
    <row r="39" spans="1:13" ht="12.75">
      <c r="A39" s="261" t="s">
        <v>159</v>
      </c>
      <c r="B39" s="262"/>
      <c r="C39" s="262"/>
      <c r="D39" s="262"/>
      <c r="E39" s="262"/>
      <c r="F39" s="262"/>
      <c r="G39" s="262"/>
      <c r="H39" s="263"/>
      <c r="I39" s="51">
        <v>143</v>
      </c>
      <c r="J39" s="52"/>
      <c r="K39" s="52">
        <v>0</v>
      </c>
      <c r="L39" s="52">
        <f>J39-K39</f>
        <v>0</v>
      </c>
      <c r="M39" s="52">
        <v>143</v>
      </c>
    </row>
    <row r="40" spans="1:13" ht="12.75">
      <c r="A40" s="261" t="s">
        <v>180</v>
      </c>
      <c r="B40" s="262"/>
      <c r="C40" s="262"/>
      <c r="D40" s="262"/>
      <c r="E40" s="262"/>
      <c r="F40" s="262"/>
      <c r="G40" s="262"/>
      <c r="H40" s="263"/>
      <c r="I40" s="51">
        <v>144</v>
      </c>
      <c r="J40" s="52"/>
      <c r="K40" s="52">
        <v>-1732700</v>
      </c>
      <c r="L40" s="52"/>
      <c r="M40" s="52">
        <v>0</v>
      </c>
    </row>
    <row r="41" spans="1:13" ht="12.75">
      <c r="A41" s="261" t="s">
        <v>181</v>
      </c>
      <c r="B41" s="262"/>
      <c r="C41" s="262"/>
      <c r="D41" s="262"/>
      <c r="E41" s="262"/>
      <c r="F41" s="262"/>
      <c r="G41" s="262"/>
      <c r="H41" s="263"/>
      <c r="I41" s="51">
        <v>145</v>
      </c>
      <c r="J41" s="52"/>
      <c r="K41" s="52">
        <v>0</v>
      </c>
      <c r="L41" s="52">
        <f>J41-K41</f>
        <v>0</v>
      </c>
      <c r="M41" s="52">
        <v>145</v>
      </c>
    </row>
    <row r="42" spans="1:13" ht="12.75">
      <c r="A42" s="261" t="s">
        <v>307</v>
      </c>
      <c r="B42" s="262"/>
      <c r="C42" s="262"/>
      <c r="D42" s="262"/>
      <c r="E42" s="262"/>
      <c r="F42" s="262"/>
      <c r="G42" s="262"/>
      <c r="H42" s="263"/>
      <c r="I42" s="51">
        <v>146</v>
      </c>
      <c r="J42" s="53">
        <f>J7+J27+J38+J40</f>
        <v>187587331</v>
      </c>
      <c r="K42" s="53">
        <f>K7+K27+K38+K40</f>
        <v>56959967</v>
      </c>
      <c r="L42" s="53">
        <f>L7+L27+L38+L40</f>
        <v>241019258</v>
      </c>
      <c r="M42" s="53">
        <f>M7+M27+M38+M40</f>
        <v>75169813</v>
      </c>
    </row>
    <row r="43" spans="1:13" ht="12.75">
      <c r="A43" s="261" t="s">
        <v>308</v>
      </c>
      <c r="B43" s="262"/>
      <c r="C43" s="262"/>
      <c r="D43" s="262"/>
      <c r="E43" s="262"/>
      <c r="F43" s="262"/>
      <c r="G43" s="262"/>
      <c r="H43" s="263"/>
      <c r="I43" s="51">
        <v>147</v>
      </c>
      <c r="J43" s="53">
        <f>J10+J33+J39+J41</f>
        <v>207376125</v>
      </c>
      <c r="K43" s="53">
        <f>K10+K33+K39+K41</f>
        <v>54982285</v>
      </c>
      <c r="L43" s="53">
        <f>L10+L33+L39+L41</f>
        <v>241613583</v>
      </c>
      <c r="M43" s="53">
        <f>M10+M33+M39+M41</f>
        <v>78792534</v>
      </c>
    </row>
    <row r="44" spans="1:13" ht="12.75">
      <c r="A44" s="261" t="s">
        <v>309</v>
      </c>
      <c r="B44" s="262"/>
      <c r="C44" s="262"/>
      <c r="D44" s="262"/>
      <c r="E44" s="262"/>
      <c r="F44" s="262"/>
      <c r="G44" s="262"/>
      <c r="H44" s="263"/>
      <c r="I44" s="51">
        <v>148</v>
      </c>
      <c r="J44" s="53">
        <f>J42-J43</f>
        <v>-19788794</v>
      </c>
      <c r="K44" s="53">
        <f>K42-K43</f>
        <v>1977682</v>
      </c>
      <c r="L44" s="53">
        <f>L42-L43</f>
        <v>-594325</v>
      </c>
      <c r="M44" s="53">
        <v>-3622721</v>
      </c>
    </row>
    <row r="45" spans="1:13" ht="12.75">
      <c r="A45" s="279" t="s">
        <v>174</v>
      </c>
      <c r="B45" s="280"/>
      <c r="C45" s="280"/>
      <c r="D45" s="280"/>
      <c r="E45" s="280"/>
      <c r="F45" s="280"/>
      <c r="G45" s="280"/>
      <c r="H45" s="281"/>
      <c r="I45" s="51">
        <v>149</v>
      </c>
      <c r="J45" s="53">
        <f>IF(J42&gt;J43,J42-J43,0)</f>
        <v>0</v>
      </c>
      <c r="K45" s="53">
        <f>IF(K42&gt;K43,K42-K43,0)</f>
        <v>1977682</v>
      </c>
      <c r="L45" s="53">
        <f>IF(L42&gt;L43,L42-L43,0)</f>
        <v>0</v>
      </c>
      <c r="M45" s="53">
        <v>0</v>
      </c>
    </row>
    <row r="46" spans="1:13" ht="12.75">
      <c r="A46" s="279" t="s">
        <v>175</v>
      </c>
      <c r="B46" s="280"/>
      <c r="C46" s="280"/>
      <c r="D46" s="280"/>
      <c r="E46" s="280"/>
      <c r="F46" s="280"/>
      <c r="G46" s="280"/>
      <c r="H46" s="281"/>
      <c r="I46" s="51">
        <v>150</v>
      </c>
      <c r="J46" s="53">
        <f>IF(J43&gt;J42,J43-J42,0)</f>
        <v>19788794</v>
      </c>
      <c r="K46" s="53">
        <f>IF(K43&gt;K42,K43-K42,0)</f>
        <v>0</v>
      </c>
      <c r="L46" s="53">
        <f>IF(L43&gt;L42,L43-L42,0)</f>
        <v>594325</v>
      </c>
      <c r="M46" s="53">
        <f>IF(M43&gt;M42,M43-M42,0)</f>
        <v>3622721</v>
      </c>
    </row>
    <row r="47" spans="1:13" ht="12.75">
      <c r="A47" s="261" t="s">
        <v>173</v>
      </c>
      <c r="B47" s="262"/>
      <c r="C47" s="262"/>
      <c r="D47" s="262"/>
      <c r="E47" s="262"/>
      <c r="F47" s="262"/>
      <c r="G47" s="262"/>
      <c r="H47" s="263"/>
      <c r="I47" s="51">
        <v>151</v>
      </c>
      <c r="J47" s="52"/>
      <c r="K47" s="52"/>
      <c r="L47" s="52">
        <v>-1895287</v>
      </c>
      <c r="M47" s="52">
        <v>-1895287</v>
      </c>
    </row>
    <row r="48" spans="1:13" ht="12.75">
      <c r="A48" s="261" t="s">
        <v>310</v>
      </c>
      <c r="B48" s="262"/>
      <c r="C48" s="262"/>
      <c r="D48" s="262"/>
      <c r="E48" s="262"/>
      <c r="F48" s="262"/>
      <c r="G48" s="262"/>
      <c r="H48" s="263"/>
      <c r="I48" s="51">
        <v>152</v>
      </c>
      <c r="J48" s="53">
        <f>J44-J47</f>
        <v>-19788794</v>
      </c>
      <c r="K48" s="53">
        <f>K44-K47</f>
        <v>1977682</v>
      </c>
      <c r="L48" s="53">
        <f>L44-L47</f>
        <v>1300962</v>
      </c>
      <c r="M48" s="53">
        <f>M44-M47</f>
        <v>-1727434</v>
      </c>
    </row>
    <row r="49" spans="1:13" ht="12.75">
      <c r="A49" s="279" t="s">
        <v>156</v>
      </c>
      <c r="B49" s="280"/>
      <c r="C49" s="280"/>
      <c r="D49" s="280"/>
      <c r="E49" s="280"/>
      <c r="F49" s="280"/>
      <c r="G49" s="280"/>
      <c r="H49" s="281"/>
      <c r="I49" s="51">
        <v>153</v>
      </c>
      <c r="J49" s="53">
        <f>IF(J48&gt;0,J48,0)</f>
        <v>0</v>
      </c>
      <c r="K49" s="53">
        <f>IF(K48&gt;0,K48,0)</f>
        <v>1977682</v>
      </c>
      <c r="L49" s="53">
        <f>IF(L48&gt;0,L48,0)</f>
        <v>1300962</v>
      </c>
      <c r="M49" s="53">
        <f>IF(M48&gt;0,M48,0)</f>
        <v>0</v>
      </c>
    </row>
    <row r="50" spans="1:13" ht="12.75">
      <c r="A50" s="276" t="s">
        <v>176</v>
      </c>
      <c r="B50" s="277"/>
      <c r="C50" s="277"/>
      <c r="D50" s="277"/>
      <c r="E50" s="277"/>
      <c r="F50" s="277"/>
      <c r="G50" s="277"/>
      <c r="H50" s="278"/>
      <c r="I50" s="57">
        <v>154</v>
      </c>
      <c r="J50" s="58">
        <f>IF(J48&lt;0,-J48,0)</f>
        <v>19788794</v>
      </c>
      <c r="K50" s="58">
        <f>IF(K48&lt;0,-K48,0)</f>
        <v>0</v>
      </c>
      <c r="L50" s="58">
        <f>IF(L48&lt;0,-L48,0)</f>
        <v>0</v>
      </c>
      <c r="M50" s="58">
        <f>IF(M48&lt;0,-M48,0)</f>
        <v>1727434</v>
      </c>
    </row>
    <row r="51" spans="1:13" ht="12.75" customHeight="1">
      <c r="A51" s="274" t="s">
        <v>265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1:13" ht="12.75" customHeight="1">
      <c r="A52" s="271" t="s">
        <v>151</v>
      </c>
      <c r="B52" s="272"/>
      <c r="C52" s="272"/>
      <c r="D52" s="272"/>
      <c r="E52" s="272"/>
      <c r="F52" s="272"/>
      <c r="G52" s="272"/>
      <c r="H52" s="272"/>
      <c r="I52" s="59"/>
      <c r="J52" s="59"/>
      <c r="K52" s="59"/>
      <c r="L52" s="59"/>
      <c r="M52" s="60"/>
    </row>
    <row r="53" spans="1:13" ht="12.75">
      <c r="A53" s="268" t="s">
        <v>189</v>
      </c>
      <c r="B53" s="269"/>
      <c r="C53" s="269"/>
      <c r="D53" s="269"/>
      <c r="E53" s="269"/>
      <c r="F53" s="269"/>
      <c r="G53" s="269"/>
      <c r="H53" s="270"/>
      <c r="I53" s="51">
        <v>155</v>
      </c>
      <c r="J53" s="52"/>
      <c r="K53" s="52"/>
      <c r="L53" s="52"/>
      <c r="M53" s="52"/>
    </row>
    <row r="54" spans="1:13" ht="12.75">
      <c r="A54" s="268" t="s">
        <v>190</v>
      </c>
      <c r="B54" s="269"/>
      <c r="C54" s="269"/>
      <c r="D54" s="269"/>
      <c r="E54" s="269"/>
      <c r="F54" s="269"/>
      <c r="G54" s="269"/>
      <c r="H54" s="270"/>
      <c r="I54" s="51">
        <v>156</v>
      </c>
      <c r="J54" s="61"/>
      <c r="K54" s="61"/>
      <c r="L54" s="61"/>
      <c r="M54" s="61"/>
    </row>
    <row r="55" spans="1:13" ht="12.75" customHeight="1">
      <c r="A55" s="274" t="s">
        <v>153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1:13" ht="12.75">
      <c r="A56" s="271" t="s">
        <v>164</v>
      </c>
      <c r="B56" s="272"/>
      <c r="C56" s="272"/>
      <c r="D56" s="272"/>
      <c r="E56" s="272"/>
      <c r="F56" s="272"/>
      <c r="G56" s="272"/>
      <c r="H56" s="273"/>
      <c r="I56" s="62">
        <v>157</v>
      </c>
      <c r="J56" s="63">
        <f>J48</f>
        <v>-19788794</v>
      </c>
      <c r="K56" s="63">
        <f>K48</f>
        <v>1977682</v>
      </c>
      <c r="L56" s="63">
        <f>L48</f>
        <v>1300962</v>
      </c>
      <c r="M56" s="63">
        <f>M48</f>
        <v>-1727434</v>
      </c>
    </row>
    <row r="57" spans="1:13" ht="12.75">
      <c r="A57" s="261" t="s">
        <v>311</v>
      </c>
      <c r="B57" s="262"/>
      <c r="C57" s="262"/>
      <c r="D57" s="262"/>
      <c r="E57" s="262"/>
      <c r="F57" s="262"/>
      <c r="G57" s="262"/>
      <c r="H57" s="263"/>
      <c r="I57" s="5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61" t="s">
        <v>183</v>
      </c>
      <c r="B58" s="262"/>
      <c r="C58" s="262"/>
      <c r="D58" s="262"/>
      <c r="E58" s="262"/>
      <c r="F58" s="262"/>
      <c r="G58" s="262"/>
      <c r="H58" s="263"/>
      <c r="I58" s="51">
        <v>159</v>
      </c>
      <c r="J58" s="52"/>
      <c r="K58" s="52"/>
      <c r="L58" s="52"/>
      <c r="M58" s="52"/>
    </row>
    <row r="59" spans="1:13" ht="12.75">
      <c r="A59" s="261" t="s">
        <v>184</v>
      </c>
      <c r="B59" s="262"/>
      <c r="C59" s="262"/>
      <c r="D59" s="262"/>
      <c r="E59" s="262"/>
      <c r="F59" s="262"/>
      <c r="G59" s="262"/>
      <c r="H59" s="263"/>
      <c r="I59" s="51">
        <v>160</v>
      </c>
      <c r="J59" s="52"/>
      <c r="K59" s="52"/>
      <c r="L59" s="52"/>
      <c r="M59" s="52"/>
    </row>
    <row r="60" spans="1:13" ht="12.75">
      <c r="A60" s="261" t="s">
        <v>34</v>
      </c>
      <c r="B60" s="262"/>
      <c r="C60" s="262"/>
      <c r="D60" s="262"/>
      <c r="E60" s="262"/>
      <c r="F60" s="262"/>
      <c r="G60" s="262"/>
      <c r="H60" s="263"/>
      <c r="I60" s="51">
        <v>161</v>
      </c>
      <c r="J60" s="52"/>
      <c r="K60" s="52"/>
      <c r="L60" s="52"/>
      <c r="M60" s="52"/>
    </row>
    <row r="61" spans="1:13" ht="12.75">
      <c r="A61" s="261" t="s">
        <v>185</v>
      </c>
      <c r="B61" s="262"/>
      <c r="C61" s="262"/>
      <c r="D61" s="262"/>
      <c r="E61" s="262"/>
      <c r="F61" s="262"/>
      <c r="G61" s="262"/>
      <c r="H61" s="263"/>
      <c r="I61" s="51">
        <v>162</v>
      </c>
      <c r="J61" s="52"/>
      <c r="K61" s="52"/>
      <c r="L61" s="52"/>
      <c r="M61" s="52"/>
    </row>
    <row r="62" spans="1:13" ht="12.75">
      <c r="A62" s="261" t="s">
        <v>186</v>
      </c>
      <c r="B62" s="262"/>
      <c r="C62" s="262"/>
      <c r="D62" s="262"/>
      <c r="E62" s="262"/>
      <c r="F62" s="262"/>
      <c r="G62" s="262"/>
      <c r="H62" s="263"/>
      <c r="I62" s="51">
        <v>163</v>
      </c>
      <c r="J62" s="52"/>
      <c r="K62" s="52"/>
      <c r="L62" s="52"/>
      <c r="M62" s="52"/>
    </row>
    <row r="63" spans="1:13" ht="12.75">
      <c r="A63" s="261" t="s">
        <v>187</v>
      </c>
      <c r="B63" s="262"/>
      <c r="C63" s="262"/>
      <c r="D63" s="262"/>
      <c r="E63" s="262"/>
      <c r="F63" s="262"/>
      <c r="G63" s="262"/>
      <c r="H63" s="263"/>
      <c r="I63" s="51">
        <v>164</v>
      </c>
      <c r="J63" s="52"/>
      <c r="K63" s="52"/>
      <c r="L63" s="52"/>
      <c r="M63" s="52"/>
    </row>
    <row r="64" spans="1:13" ht="12.75">
      <c r="A64" s="261" t="s">
        <v>188</v>
      </c>
      <c r="B64" s="262"/>
      <c r="C64" s="262"/>
      <c r="D64" s="262"/>
      <c r="E64" s="262"/>
      <c r="F64" s="262"/>
      <c r="G64" s="262"/>
      <c r="H64" s="263"/>
      <c r="I64" s="51">
        <v>165</v>
      </c>
      <c r="J64" s="52"/>
      <c r="K64" s="52"/>
      <c r="L64" s="52"/>
      <c r="M64" s="52"/>
    </row>
    <row r="65" spans="1:13" ht="12.75">
      <c r="A65" s="261" t="s">
        <v>177</v>
      </c>
      <c r="B65" s="262"/>
      <c r="C65" s="262"/>
      <c r="D65" s="262"/>
      <c r="E65" s="262"/>
      <c r="F65" s="262"/>
      <c r="G65" s="262"/>
      <c r="H65" s="263"/>
      <c r="I65" s="51">
        <v>166</v>
      </c>
      <c r="J65" s="52"/>
      <c r="K65" s="52"/>
      <c r="L65" s="52"/>
      <c r="M65" s="52"/>
    </row>
    <row r="66" spans="1:13" ht="12.75">
      <c r="A66" s="261" t="s">
        <v>312</v>
      </c>
      <c r="B66" s="262"/>
      <c r="C66" s="262"/>
      <c r="D66" s="262"/>
      <c r="E66" s="262"/>
      <c r="F66" s="262"/>
      <c r="G66" s="262"/>
      <c r="H66" s="263"/>
      <c r="I66" s="5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61" t="s">
        <v>157</v>
      </c>
      <c r="B67" s="262"/>
      <c r="C67" s="262"/>
      <c r="D67" s="262"/>
      <c r="E67" s="262"/>
      <c r="F67" s="262"/>
      <c r="G67" s="262"/>
      <c r="H67" s="263"/>
      <c r="I67" s="51">
        <v>168</v>
      </c>
      <c r="J67" s="58">
        <f>J56+J66</f>
        <v>-19788794</v>
      </c>
      <c r="K67" s="58">
        <f>K56+K66</f>
        <v>1977682</v>
      </c>
      <c r="L67" s="58">
        <f>L56+L66</f>
        <v>1300962</v>
      </c>
      <c r="M67" s="58">
        <f>M56+M66</f>
        <v>-1727434</v>
      </c>
    </row>
    <row r="68" spans="1:13" ht="12.75" customHeight="1">
      <c r="A68" s="264" t="s">
        <v>266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152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68" t="s">
        <v>189</v>
      </c>
      <c r="B70" s="269"/>
      <c r="C70" s="269"/>
      <c r="D70" s="269"/>
      <c r="E70" s="269"/>
      <c r="F70" s="269"/>
      <c r="G70" s="269"/>
      <c r="H70" s="270"/>
      <c r="I70" s="51">
        <v>169</v>
      </c>
      <c r="J70" s="52"/>
      <c r="K70" s="52"/>
      <c r="L70" s="52"/>
      <c r="M70" s="52"/>
    </row>
    <row r="71" spans="1:13" ht="12.75">
      <c r="A71" s="258" t="s">
        <v>190</v>
      </c>
      <c r="B71" s="259"/>
      <c r="C71" s="259"/>
      <c r="D71" s="259"/>
      <c r="E71" s="259"/>
      <c r="F71" s="259"/>
      <c r="G71" s="259"/>
      <c r="H71" s="260"/>
      <c r="I71" s="64">
        <v>170</v>
      </c>
      <c r="J71" s="61"/>
      <c r="K71" s="61"/>
      <c r="L71" s="61"/>
      <c r="M71" s="6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51" sqref="K51"/>
    </sheetView>
  </sheetViews>
  <sheetFormatPr defaultColWidth="9.140625" defaultRowHeight="12.75"/>
  <cols>
    <col min="1" max="9" width="9.140625" style="19" customWidth="1"/>
    <col min="10" max="11" width="9.8515625" style="19" bestFit="1" customWidth="1"/>
    <col min="12" max="16384" width="9.140625" style="19" customWidth="1"/>
  </cols>
  <sheetData>
    <row r="1" spans="1:11" ht="12.75" customHeight="1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tr">
        <f>RDG!A2</f>
        <v>u razdoblju 01.01.2017. do 31.12.2017.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1" t="str">
        <f>Bilanca!A3</f>
        <v>Obveznik: Grupa Luka Ploče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23.25">
      <c r="A4" s="296" t="s">
        <v>45</v>
      </c>
      <c r="B4" s="296"/>
      <c r="C4" s="296"/>
      <c r="D4" s="296"/>
      <c r="E4" s="296"/>
      <c r="F4" s="296"/>
      <c r="G4" s="296"/>
      <c r="H4" s="296"/>
      <c r="I4" s="30" t="s">
        <v>232</v>
      </c>
      <c r="J4" s="31" t="s">
        <v>272</v>
      </c>
      <c r="K4" s="31" t="s">
        <v>273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32">
        <v>2</v>
      </c>
      <c r="J5" s="33" t="s">
        <v>236</v>
      </c>
      <c r="K5" s="33" t="s">
        <v>237</v>
      </c>
    </row>
    <row r="6" spans="1:11" ht="12.75">
      <c r="A6" s="215" t="s">
        <v>125</v>
      </c>
      <c r="B6" s="216"/>
      <c r="C6" s="216"/>
      <c r="D6" s="216"/>
      <c r="E6" s="216"/>
      <c r="F6" s="216"/>
      <c r="G6" s="216"/>
      <c r="H6" s="216"/>
      <c r="I6" s="288"/>
      <c r="J6" s="288"/>
      <c r="K6" s="289"/>
    </row>
    <row r="7" spans="1:11" ht="12.75">
      <c r="A7" s="223" t="s">
        <v>29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-19788794</v>
      </c>
      <c r="K7" s="7">
        <v>-594325</v>
      </c>
    </row>
    <row r="8" spans="1:11" ht="12.75">
      <c r="A8" s="223" t="s">
        <v>30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8850954</v>
      </c>
      <c r="K8" s="7">
        <v>6989018</v>
      </c>
    </row>
    <row r="9" spans="1:11" ht="12.75">
      <c r="A9" s="223" t="s">
        <v>31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>
        <v>21960934</v>
      </c>
    </row>
    <row r="10" spans="1:11" ht="12.75">
      <c r="A10" s="223" t="s">
        <v>32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33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59875</v>
      </c>
      <c r="K11" s="7"/>
    </row>
    <row r="12" spans="1:11" ht="12.75">
      <c r="A12" s="223" t="s">
        <v>37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23023268</v>
      </c>
      <c r="K12" s="7">
        <v>7930059</v>
      </c>
    </row>
    <row r="13" spans="1:11" ht="12.75">
      <c r="A13" s="226" t="s">
        <v>126</v>
      </c>
      <c r="B13" s="227"/>
      <c r="C13" s="227"/>
      <c r="D13" s="227"/>
      <c r="E13" s="227"/>
      <c r="F13" s="227"/>
      <c r="G13" s="227"/>
      <c r="H13" s="227"/>
      <c r="I13" s="1">
        <v>7</v>
      </c>
      <c r="J13" s="28">
        <f>SUM(J7:J12)</f>
        <v>12145303</v>
      </c>
      <c r="K13" s="28">
        <f>SUM(K7:K12)</f>
        <v>36285686</v>
      </c>
    </row>
    <row r="14" spans="1:11" ht="12.75">
      <c r="A14" s="223" t="s">
        <v>38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16144376</v>
      </c>
      <c r="K14" s="7"/>
    </row>
    <row r="15" spans="1:11" ht="12.75">
      <c r="A15" s="223" t="s">
        <v>39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3245668</v>
      </c>
      <c r="K15" s="7">
        <v>15545716</v>
      </c>
    </row>
    <row r="16" spans="1:11" ht="12.75">
      <c r="A16" s="223" t="s">
        <v>40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>
        <v>29733912</v>
      </c>
    </row>
    <row r="17" spans="1:11" ht="12.75">
      <c r="A17" s="223" t="s">
        <v>41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>
        <v>2962629</v>
      </c>
    </row>
    <row r="18" spans="1:11" ht="12.75">
      <c r="A18" s="226" t="s">
        <v>127</v>
      </c>
      <c r="B18" s="227"/>
      <c r="C18" s="227"/>
      <c r="D18" s="227"/>
      <c r="E18" s="227"/>
      <c r="F18" s="227"/>
      <c r="G18" s="227"/>
      <c r="H18" s="227"/>
      <c r="I18" s="1">
        <v>12</v>
      </c>
      <c r="J18" s="28">
        <f>SUM(J14:J17)</f>
        <v>19390044</v>
      </c>
      <c r="K18" s="20">
        <f>SUM(K14:K17)</f>
        <v>48242257</v>
      </c>
    </row>
    <row r="19" spans="1:11" ht="12.75">
      <c r="A19" s="226" t="s">
        <v>25</v>
      </c>
      <c r="B19" s="227"/>
      <c r="C19" s="227"/>
      <c r="D19" s="227"/>
      <c r="E19" s="227"/>
      <c r="F19" s="227"/>
      <c r="G19" s="227"/>
      <c r="H19" s="227"/>
      <c r="I19" s="1">
        <v>13</v>
      </c>
      <c r="J19" s="28">
        <f>IF(J13&gt;J18,J13-J18,0)</f>
        <v>0</v>
      </c>
      <c r="K19" s="20">
        <f>IF(K13&gt;K18,K13-K18,0)</f>
        <v>0</v>
      </c>
    </row>
    <row r="20" spans="1:11" ht="12.75">
      <c r="A20" s="226" t="s">
        <v>26</v>
      </c>
      <c r="B20" s="227"/>
      <c r="C20" s="227"/>
      <c r="D20" s="227"/>
      <c r="E20" s="227"/>
      <c r="F20" s="227"/>
      <c r="G20" s="227"/>
      <c r="H20" s="227"/>
      <c r="I20" s="1">
        <v>14</v>
      </c>
      <c r="J20" s="28">
        <f>IF(J18&gt;J13,J18-J13,0)</f>
        <v>7244741</v>
      </c>
      <c r="K20" s="20">
        <f>IF(K18&gt;K13,K18-K13,0)</f>
        <v>11956571</v>
      </c>
    </row>
    <row r="21" spans="1:11" ht="12.75">
      <c r="A21" s="215" t="s">
        <v>128</v>
      </c>
      <c r="B21" s="216"/>
      <c r="C21" s="216"/>
      <c r="D21" s="216"/>
      <c r="E21" s="216"/>
      <c r="F21" s="216"/>
      <c r="G21" s="216"/>
      <c r="H21" s="216"/>
      <c r="I21" s="288"/>
      <c r="J21" s="288"/>
      <c r="K21" s="289"/>
    </row>
    <row r="22" spans="1:11" ht="12.75">
      <c r="A22" s="223" t="s">
        <v>142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27493252</v>
      </c>
      <c r="K22" s="7">
        <v>59806</v>
      </c>
    </row>
    <row r="23" spans="1:11" ht="12.75">
      <c r="A23" s="223" t="s">
        <v>143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1500000</v>
      </c>
      <c r="K23" s="7"/>
    </row>
    <row r="24" spans="1:11" ht="12.75">
      <c r="A24" s="223" t="s">
        <v>144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145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>
        <v>6416</v>
      </c>
    </row>
    <row r="26" spans="1:11" ht="12.75">
      <c r="A26" s="223" t="s">
        <v>146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251362157</v>
      </c>
      <c r="K26" s="7">
        <v>148620421</v>
      </c>
    </row>
    <row r="27" spans="1:11" ht="12.75">
      <c r="A27" s="226" t="s">
        <v>132</v>
      </c>
      <c r="B27" s="227"/>
      <c r="C27" s="227"/>
      <c r="D27" s="227"/>
      <c r="E27" s="227"/>
      <c r="F27" s="227"/>
      <c r="G27" s="227"/>
      <c r="H27" s="227"/>
      <c r="I27" s="1">
        <v>20</v>
      </c>
      <c r="J27" s="28">
        <f>SUM(J22:J26)</f>
        <v>280355409</v>
      </c>
      <c r="K27" s="20">
        <f>SUM(K22:K26)</f>
        <v>148686643</v>
      </c>
    </row>
    <row r="28" spans="1:11" ht="12.75">
      <c r="A28" s="223" t="s">
        <v>96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105112328</v>
      </c>
      <c r="K28" s="7">
        <v>89733849</v>
      </c>
    </row>
    <row r="29" spans="1:11" ht="12.75">
      <c r="A29" s="223" t="s">
        <v>97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9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214390000</v>
      </c>
      <c r="K30" s="7">
        <v>133702397</v>
      </c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28">
        <f>SUM(J28:J30)</f>
        <v>319502328</v>
      </c>
      <c r="K31" s="20">
        <f>SUM(K28:K30)</f>
        <v>223436246</v>
      </c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7"/>
      <c r="I32" s="1">
        <v>25</v>
      </c>
      <c r="J32" s="28">
        <f>IF(J27&gt;J31,J27-J31,0)</f>
        <v>0</v>
      </c>
      <c r="K32" s="20">
        <f>IF(K27&gt;K31,K27-K31,0)</f>
        <v>0</v>
      </c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7"/>
      <c r="I33" s="1">
        <v>26</v>
      </c>
      <c r="J33" s="28">
        <f>IF(J31&gt;J27,J31-J27,0)</f>
        <v>39146919</v>
      </c>
      <c r="K33" s="20">
        <f>IF(K31&gt;K27,K31-K27,0)</f>
        <v>74749603</v>
      </c>
    </row>
    <row r="34" spans="1:11" ht="12.75">
      <c r="A34" s="215" t="s">
        <v>129</v>
      </c>
      <c r="B34" s="216"/>
      <c r="C34" s="216"/>
      <c r="D34" s="216"/>
      <c r="E34" s="216"/>
      <c r="F34" s="216"/>
      <c r="G34" s="216"/>
      <c r="H34" s="216"/>
      <c r="I34" s="288"/>
      <c r="J34" s="288"/>
      <c r="K34" s="289"/>
    </row>
    <row r="35" spans="1:11" ht="12.75">
      <c r="A35" s="223" t="s">
        <v>138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18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78633201</v>
      </c>
      <c r="K36" s="7">
        <v>91767833</v>
      </c>
    </row>
    <row r="37" spans="1:11" ht="12.75">
      <c r="A37" s="223" t="s">
        <v>19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6" t="s">
        <v>54</v>
      </c>
      <c r="B38" s="227"/>
      <c r="C38" s="227"/>
      <c r="D38" s="227"/>
      <c r="E38" s="227"/>
      <c r="F38" s="227"/>
      <c r="G38" s="227"/>
      <c r="H38" s="227"/>
      <c r="I38" s="1">
        <v>30</v>
      </c>
      <c r="J38" s="28">
        <f>SUM(J35:J37)</f>
        <v>78633201</v>
      </c>
      <c r="K38" s="20">
        <f>SUM(K35:K37)</f>
        <v>91767833</v>
      </c>
    </row>
    <row r="39" spans="1:11" ht="12.75">
      <c r="A39" s="223" t="s">
        <v>20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6187428</v>
      </c>
      <c r="K39" s="7">
        <v>2786518</v>
      </c>
    </row>
    <row r="40" spans="1:11" ht="12.75">
      <c r="A40" s="223" t="s">
        <v>21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24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6" t="s">
        <v>55</v>
      </c>
      <c r="B44" s="227"/>
      <c r="C44" s="227"/>
      <c r="D44" s="227"/>
      <c r="E44" s="227"/>
      <c r="F44" s="227"/>
      <c r="G44" s="227"/>
      <c r="H44" s="227"/>
      <c r="I44" s="1">
        <v>36</v>
      </c>
      <c r="J44" s="28">
        <f>SUM(J39:J43)</f>
        <v>6187428</v>
      </c>
      <c r="K44" s="20">
        <f>SUM(K39:K43)</f>
        <v>2786518</v>
      </c>
    </row>
    <row r="45" spans="1:11" ht="12.75">
      <c r="A45" s="226" t="s">
        <v>10</v>
      </c>
      <c r="B45" s="227"/>
      <c r="C45" s="227"/>
      <c r="D45" s="227"/>
      <c r="E45" s="227"/>
      <c r="F45" s="227"/>
      <c r="G45" s="227"/>
      <c r="H45" s="227"/>
      <c r="I45" s="1">
        <v>37</v>
      </c>
      <c r="J45" s="28">
        <f>IF(J38&gt;J44,J38-J44,0)</f>
        <v>72445773</v>
      </c>
      <c r="K45" s="20">
        <f>IF(K38&gt;K44,K38-K44,0)</f>
        <v>88981315</v>
      </c>
    </row>
    <row r="46" spans="1:11" ht="12.75">
      <c r="A46" s="226" t="s">
        <v>11</v>
      </c>
      <c r="B46" s="227"/>
      <c r="C46" s="227"/>
      <c r="D46" s="227"/>
      <c r="E46" s="227"/>
      <c r="F46" s="227"/>
      <c r="G46" s="227"/>
      <c r="H46" s="227"/>
      <c r="I46" s="1">
        <v>38</v>
      </c>
      <c r="J46" s="28">
        <f>IF(J44&gt;J38,J44-J38,0)</f>
        <v>0</v>
      </c>
      <c r="K46" s="20">
        <f>IF(K44&gt;K38,K44-K38,0)</f>
        <v>0</v>
      </c>
    </row>
    <row r="47" spans="1:11" ht="12.75">
      <c r="A47" s="223" t="s">
        <v>56</v>
      </c>
      <c r="B47" s="224"/>
      <c r="C47" s="224"/>
      <c r="D47" s="224"/>
      <c r="E47" s="224"/>
      <c r="F47" s="224"/>
      <c r="G47" s="224"/>
      <c r="H47" s="224"/>
      <c r="I47" s="1">
        <v>39</v>
      </c>
      <c r="J47" s="28">
        <f>IF(J19-J20+J32-J33+J45-J46&gt;0,J19-J20+J32-J33+J45-J46,0)</f>
        <v>26054113</v>
      </c>
      <c r="K47" s="28">
        <f>IF(K19-K20+K32-K33+K45-K46&gt;0,K19-K20+K32-K33+K45-K46,0)</f>
        <v>2275141</v>
      </c>
    </row>
    <row r="48" spans="1:11" ht="12.75">
      <c r="A48" s="223" t="s">
        <v>57</v>
      </c>
      <c r="B48" s="224"/>
      <c r="C48" s="224"/>
      <c r="D48" s="224"/>
      <c r="E48" s="224"/>
      <c r="F48" s="224"/>
      <c r="G48" s="224"/>
      <c r="H48" s="224"/>
      <c r="I48" s="1">
        <v>40</v>
      </c>
      <c r="J48" s="28">
        <f>IF(J20-J19+J33-J32+J46-J45&gt;0,J20-J19+J33-J32+J46-J45,0)</f>
        <v>0</v>
      </c>
      <c r="K48" s="20">
        <f>IF(K20-K19+K33-K32+K46-K45&gt;0,K20-K19+K33-K32+K46-K45,0)</f>
        <v>0</v>
      </c>
    </row>
    <row r="49" spans="1:11" ht="12.75">
      <c r="A49" s="223" t="s">
        <v>130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15767200</v>
      </c>
      <c r="K49" s="7">
        <v>41821313</v>
      </c>
    </row>
    <row r="50" spans="1:11" ht="12.75">
      <c r="A50" s="223" t="s">
        <v>139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26054113</v>
      </c>
      <c r="K50" s="7">
        <v>2275141</v>
      </c>
    </row>
    <row r="51" spans="1:11" ht="12.75">
      <c r="A51" s="223" t="s">
        <v>140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9" t="s">
        <v>141</v>
      </c>
      <c r="B52" s="230"/>
      <c r="C52" s="230"/>
      <c r="D52" s="230"/>
      <c r="E52" s="230"/>
      <c r="F52" s="230"/>
      <c r="G52" s="230"/>
      <c r="H52" s="230"/>
      <c r="I52" s="4">
        <v>44</v>
      </c>
      <c r="J52" s="29">
        <f>J49+J50-J51</f>
        <v>41821313</v>
      </c>
      <c r="K52" s="27">
        <f>K49+K50-K51</f>
        <v>44096454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36" customWidth="1"/>
    <col min="5" max="5" width="10.140625" style="36" bestFit="1" customWidth="1"/>
    <col min="6" max="9" width="9.140625" style="36" customWidth="1"/>
    <col min="10" max="10" width="9.57421875" style="36" bestFit="1" customWidth="1"/>
    <col min="11" max="16384" width="9.140625" style="36" customWidth="1"/>
  </cols>
  <sheetData>
    <row r="1" spans="1:12" ht="12.75">
      <c r="A1" s="312" t="s">
        <v>234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5"/>
    </row>
    <row r="2" spans="1:12" ht="15.75">
      <c r="A2" s="12"/>
      <c r="B2" s="34"/>
      <c r="C2" s="297" t="s">
        <v>235</v>
      </c>
      <c r="D2" s="297"/>
      <c r="E2" s="37" t="s">
        <v>274</v>
      </c>
      <c r="F2" s="13" t="s">
        <v>203</v>
      </c>
      <c r="G2" s="298" t="s">
        <v>313</v>
      </c>
      <c r="H2" s="299"/>
      <c r="I2" s="34"/>
      <c r="J2" s="34"/>
      <c r="K2" s="34"/>
      <c r="L2" s="38"/>
    </row>
    <row r="3" spans="1:11" ht="23.25">
      <c r="A3" s="300" t="s">
        <v>45</v>
      </c>
      <c r="B3" s="300"/>
      <c r="C3" s="300"/>
      <c r="D3" s="300"/>
      <c r="E3" s="300"/>
      <c r="F3" s="300"/>
      <c r="G3" s="300"/>
      <c r="H3" s="300"/>
      <c r="I3" s="41" t="s">
        <v>258</v>
      </c>
      <c r="J3" s="42" t="s">
        <v>119</v>
      </c>
      <c r="K3" s="42" t="s">
        <v>120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44">
        <v>2</v>
      </c>
      <c r="J4" s="43" t="s">
        <v>236</v>
      </c>
      <c r="K4" s="43" t="s">
        <v>237</v>
      </c>
    </row>
    <row r="5" spans="1:11" ht="12.75">
      <c r="A5" s="302" t="s">
        <v>238</v>
      </c>
      <c r="B5" s="303"/>
      <c r="C5" s="303"/>
      <c r="D5" s="303"/>
      <c r="E5" s="303"/>
      <c r="F5" s="303"/>
      <c r="G5" s="303"/>
      <c r="H5" s="303"/>
      <c r="I5" s="14">
        <v>1</v>
      </c>
      <c r="J5" s="15">
        <f>Bilanca!J70</f>
        <v>169186800</v>
      </c>
      <c r="K5" s="15">
        <f>Bilanca!K70</f>
        <v>169186800</v>
      </c>
    </row>
    <row r="6" spans="1:11" ht="12.75">
      <c r="A6" s="302" t="s">
        <v>239</v>
      </c>
      <c r="B6" s="303"/>
      <c r="C6" s="303"/>
      <c r="D6" s="303"/>
      <c r="E6" s="303"/>
      <c r="F6" s="303"/>
      <c r="G6" s="303"/>
      <c r="H6" s="303"/>
      <c r="I6" s="14">
        <v>2</v>
      </c>
      <c r="J6" s="16">
        <f>Bilanca!J71</f>
        <v>88107087</v>
      </c>
      <c r="K6" s="16">
        <f>Bilanca!K71</f>
        <v>88107087</v>
      </c>
    </row>
    <row r="7" spans="1:11" ht="12.75">
      <c r="A7" s="302" t="s">
        <v>240</v>
      </c>
      <c r="B7" s="303"/>
      <c r="C7" s="303"/>
      <c r="D7" s="303"/>
      <c r="E7" s="303"/>
      <c r="F7" s="303"/>
      <c r="G7" s="303"/>
      <c r="H7" s="303"/>
      <c r="I7" s="14">
        <v>3</v>
      </c>
      <c r="J7" s="16">
        <f>Bilanca!J72</f>
        <v>39011478</v>
      </c>
      <c r="K7" s="16">
        <f>Bilanca!K72</f>
        <v>39187369</v>
      </c>
    </row>
    <row r="8" spans="1:11" ht="12.75">
      <c r="A8" s="302" t="s">
        <v>241</v>
      </c>
      <c r="B8" s="303"/>
      <c r="C8" s="303"/>
      <c r="D8" s="303"/>
      <c r="E8" s="303"/>
      <c r="F8" s="303"/>
      <c r="G8" s="303"/>
      <c r="H8" s="303"/>
      <c r="I8" s="14">
        <v>4</v>
      </c>
      <c r="J8" s="16">
        <f>Bilanca!J79</f>
        <v>133318191</v>
      </c>
      <c r="K8" s="16">
        <f>Bilanca!K79</f>
        <v>113425531</v>
      </c>
    </row>
    <row r="9" spans="1:11" ht="12.75">
      <c r="A9" s="302" t="s">
        <v>242</v>
      </c>
      <c r="B9" s="303"/>
      <c r="C9" s="303"/>
      <c r="D9" s="303"/>
      <c r="E9" s="303"/>
      <c r="F9" s="303"/>
      <c r="G9" s="303"/>
      <c r="H9" s="303"/>
      <c r="I9" s="14">
        <v>5</v>
      </c>
      <c r="J9" s="16">
        <f>Bilanca!J82</f>
        <v>-19788794</v>
      </c>
      <c r="K9" s="16">
        <f>Bilanca!K82</f>
        <v>1300962</v>
      </c>
    </row>
    <row r="10" spans="1:11" ht="12.75">
      <c r="A10" s="302" t="s">
        <v>243</v>
      </c>
      <c r="B10" s="303"/>
      <c r="C10" s="303"/>
      <c r="D10" s="303"/>
      <c r="E10" s="303"/>
      <c r="F10" s="303"/>
      <c r="G10" s="303"/>
      <c r="H10" s="303"/>
      <c r="I10" s="14">
        <v>6</v>
      </c>
      <c r="J10" s="16"/>
      <c r="K10" s="16"/>
    </row>
    <row r="11" spans="1:11" ht="12.75">
      <c r="A11" s="302" t="s">
        <v>244</v>
      </c>
      <c r="B11" s="303"/>
      <c r="C11" s="303"/>
      <c r="D11" s="303"/>
      <c r="E11" s="303"/>
      <c r="F11" s="303"/>
      <c r="G11" s="303"/>
      <c r="H11" s="303"/>
      <c r="I11" s="14">
        <v>7</v>
      </c>
      <c r="J11" s="16"/>
      <c r="K11" s="16"/>
    </row>
    <row r="12" spans="1:11" ht="12.75">
      <c r="A12" s="302" t="s">
        <v>245</v>
      </c>
      <c r="B12" s="303"/>
      <c r="C12" s="303"/>
      <c r="D12" s="303"/>
      <c r="E12" s="303"/>
      <c r="F12" s="303"/>
      <c r="G12" s="303"/>
      <c r="H12" s="303"/>
      <c r="I12" s="14">
        <v>8</v>
      </c>
      <c r="J12" s="16"/>
      <c r="K12" s="16"/>
    </row>
    <row r="13" spans="1:11" ht="12.75">
      <c r="A13" s="302" t="s">
        <v>246</v>
      </c>
      <c r="B13" s="303"/>
      <c r="C13" s="303"/>
      <c r="D13" s="303"/>
      <c r="E13" s="303"/>
      <c r="F13" s="303"/>
      <c r="G13" s="303"/>
      <c r="H13" s="303"/>
      <c r="I13" s="14">
        <v>9</v>
      </c>
      <c r="J13" s="16"/>
      <c r="K13" s="16"/>
    </row>
    <row r="14" spans="1:11" ht="12.75">
      <c r="A14" s="304" t="s">
        <v>247</v>
      </c>
      <c r="B14" s="305"/>
      <c r="C14" s="305"/>
      <c r="D14" s="305"/>
      <c r="E14" s="305"/>
      <c r="F14" s="305"/>
      <c r="G14" s="305"/>
      <c r="H14" s="305"/>
      <c r="I14" s="14">
        <v>10</v>
      </c>
      <c r="J14" s="39">
        <f>SUM(J5:J13)</f>
        <v>409834762</v>
      </c>
      <c r="K14" s="39">
        <f>SUM(K5:K13)</f>
        <v>411207749</v>
      </c>
    </row>
    <row r="15" spans="1:11" ht="12.75">
      <c r="A15" s="302" t="s">
        <v>248</v>
      </c>
      <c r="B15" s="303"/>
      <c r="C15" s="303"/>
      <c r="D15" s="303"/>
      <c r="E15" s="303"/>
      <c r="F15" s="303"/>
      <c r="G15" s="303"/>
      <c r="H15" s="303"/>
      <c r="I15" s="14">
        <v>11</v>
      </c>
      <c r="J15" s="16"/>
      <c r="K15" s="16"/>
    </row>
    <row r="16" spans="1:11" ht="12.75">
      <c r="A16" s="302" t="s">
        <v>249</v>
      </c>
      <c r="B16" s="303"/>
      <c r="C16" s="303"/>
      <c r="D16" s="303"/>
      <c r="E16" s="303"/>
      <c r="F16" s="303"/>
      <c r="G16" s="303"/>
      <c r="H16" s="303"/>
      <c r="I16" s="14">
        <v>12</v>
      </c>
      <c r="J16" s="16"/>
      <c r="K16" s="16"/>
    </row>
    <row r="17" spans="1:11" ht="12.75">
      <c r="A17" s="302" t="s">
        <v>250</v>
      </c>
      <c r="B17" s="303"/>
      <c r="C17" s="303"/>
      <c r="D17" s="303"/>
      <c r="E17" s="303"/>
      <c r="F17" s="303"/>
      <c r="G17" s="303"/>
      <c r="H17" s="303"/>
      <c r="I17" s="14">
        <v>13</v>
      </c>
      <c r="J17" s="16"/>
      <c r="K17" s="16"/>
    </row>
    <row r="18" spans="1:11" ht="12.75">
      <c r="A18" s="302" t="s">
        <v>251</v>
      </c>
      <c r="B18" s="303"/>
      <c r="C18" s="303"/>
      <c r="D18" s="303"/>
      <c r="E18" s="303"/>
      <c r="F18" s="303"/>
      <c r="G18" s="303"/>
      <c r="H18" s="303"/>
      <c r="I18" s="14">
        <v>14</v>
      </c>
      <c r="J18" s="16"/>
      <c r="K18" s="16"/>
    </row>
    <row r="19" spans="1:11" ht="12.75">
      <c r="A19" s="302" t="s">
        <v>252</v>
      </c>
      <c r="B19" s="303"/>
      <c r="C19" s="303"/>
      <c r="D19" s="303"/>
      <c r="E19" s="303"/>
      <c r="F19" s="303"/>
      <c r="G19" s="303"/>
      <c r="H19" s="303"/>
      <c r="I19" s="14">
        <v>15</v>
      </c>
      <c r="J19" s="16"/>
      <c r="K19" s="16"/>
    </row>
    <row r="20" spans="1:11" ht="12.75">
      <c r="A20" s="302" t="s">
        <v>253</v>
      </c>
      <c r="B20" s="303"/>
      <c r="C20" s="303"/>
      <c r="D20" s="303"/>
      <c r="E20" s="303"/>
      <c r="F20" s="303"/>
      <c r="G20" s="303"/>
      <c r="H20" s="303"/>
      <c r="I20" s="14">
        <v>16</v>
      </c>
      <c r="J20" s="16"/>
      <c r="K20" s="16"/>
    </row>
    <row r="21" spans="1:11" ht="12.75">
      <c r="A21" s="304" t="s">
        <v>254</v>
      </c>
      <c r="B21" s="305"/>
      <c r="C21" s="305"/>
      <c r="D21" s="305"/>
      <c r="E21" s="305"/>
      <c r="F21" s="305"/>
      <c r="G21" s="305"/>
      <c r="H21" s="305"/>
      <c r="I21" s="14">
        <v>17</v>
      </c>
      <c r="J21" s="40">
        <f>SUM(J15:J20)</f>
        <v>0</v>
      </c>
      <c r="K21" s="40">
        <f>SUM(K15:K20)</f>
        <v>0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6" t="s">
        <v>255</v>
      </c>
      <c r="B23" s="307"/>
      <c r="C23" s="307"/>
      <c r="D23" s="307"/>
      <c r="E23" s="307"/>
      <c r="F23" s="307"/>
      <c r="G23" s="307"/>
      <c r="H23" s="307"/>
      <c r="I23" s="17">
        <v>18</v>
      </c>
      <c r="J23" s="15">
        <f>Bilanca!J118</f>
        <v>409834762</v>
      </c>
      <c r="K23" s="15">
        <f>Bilanca!K118</f>
        <v>411207749</v>
      </c>
    </row>
    <row r="24" spans="1:11" ht="17.25" customHeight="1">
      <c r="A24" s="308" t="s">
        <v>256</v>
      </c>
      <c r="B24" s="309"/>
      <c r="C24" s="309"/>
      <c r="D24" s="309"/>
      <c r="E24" s="309"/>
      <c r="F24" s="309"/>
      <c r="G24" s="309"/>
      <c r="H24" s="309"/>
      <c r="I24" s="18">
        <v>19</v>
      </c>
      <c r="J24" s="40"/>
      <c r="K24" s="40"/>
    </row>
    <row r="25" spans="1:11" ht="30" customHeight="1">
      <c r="A25" s="310" t="s">
        <v>257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18" t="s">
        <v>233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319" t="s">
        <v>269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12.7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2.7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0" ht="12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2.7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2.75">
      <c r="A11" s="320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2018-02-28T18:35:44Z</cp:lastPrinted>
  <dcterms:created xsi:type="dcterms:W3CDTF">2008-10-17T11:51:54Z</dcterms:created>
  <dcterms:modified xsi:type="dcterms:W3CDTF">2018-02-28T20:26:25Z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