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data'!$A$1:$I$57</definedName>
  </definedNames>
  <calcPr fullCalcOnLoad="1"/>
</workbook>
</file>

<file path=xl/sharedStrings.xml><?xml version="1.0" encoding="utf-8"?>
<sst xmlns="http://schemas.openxmlformats.org/spreadsheetml/2006/main" count="346" uniqueCount="314">
  <si>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</si>
  <si>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</si>
  <si>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</si>
  <si>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</si>
  <si>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</si>
  <si>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</si>
  <si>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</si>
  <si>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</si>
  <si>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</si>
  <si>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</si>
  <si>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</si>
  <si>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</si>
  <si>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</si>
  <si>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</si>
  <si>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</si>
  <si>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</si>
  <si>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</si>
  <si>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</si>
  <si>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</si>
  <si>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</si>
  <si>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</si>
  <si>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</si>
  <si>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</si>
  <si>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</si>
  <si>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</si>
  <si>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</si>
  <si>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</si>
  <si>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</si>
  <si>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</si>
  <si>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</si>
  <si>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</si>
  <si>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</si>
  <si>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</si>
  <si>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</si>
  <si>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</si>
  <si>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</si>
  <si>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</si>
  <si>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</si>
  <si>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</si>
  <si>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</si>
  <si>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</si>
  <si>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</si>
  <si>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</si>
  <si>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</si>
  <si>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</si>
  <si>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</si>
  <si>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</si>
  <si>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</si>
  <si>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</si>
  <si>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</si>
  <si>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</si>
  <si>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</si>
  <si>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</si>
  <si>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</si>
  <si>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</si>
  <si>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</si>
  <si>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</si>
  <si>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</si>
  <si>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</si>
  <si>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</si>
  <si>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</si>
  <si>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</si>
  <si>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</si>
  <si>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</si>
  <si>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</si>
  <si>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</si>
  <si>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</si>
  <si>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</si>
  <si>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</si>
  <si>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</si>
  <si>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</si>
  <si>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</si>
  <si>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</si>
  <si>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</si>
  <si>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</si>
  <si>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</si>
  <si>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</si>
  <si>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</si>
  <si>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</si>
  <si>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</si>
  <si>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</si>
  <si>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</si>
  <si>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</si>
  <si>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</si>
  <si>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</si>
  <si>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</si>
  <si>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</si>
  <si>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</si>
  <si>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</si>
  <si>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</si>
  <si>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</si>
  <si>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</si>
  <si>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</si>
  <si>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</si>
  <si>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</si>
  <si>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</si>
  <si>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</si>
  <si>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</si>
  <si>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</si>
  <si>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</si>
  <si>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</si>
  <si>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</si>
  <si>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</si>
  <si>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</si>
  <si>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</si>
  <si>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</si>
  <si>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</si>
  <si>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</si>
  <si>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</si>
  <si>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</si>
  <si>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</si>
  <si>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</si>
  <si>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</si>
  <si>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</si>
  <si>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</si>
  <si>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</si>
  <si>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</si>
  <si>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</si>
  <si>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</si>
  <si>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</si>
  <si>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</si>
  <si>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</si>
  <si>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</si>
  <si>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</si>
  <si>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</si>
  <si>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</si>
  <si>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</si>
  <si>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</si>
  <si>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</si>
  <si>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</si>
  <si>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</si>
  <si>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</si>
  <si>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</si>
  <si>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</si>
  <si>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</si>
  <si>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</si>
  <si>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</si>
  <si>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</si>
  <si>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</si>
  <si>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</si>
  <si>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</si>
  <si>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</si>
  <si>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</si>
  <si>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</si>
  <si>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</si>
  <si>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</si>
  <si>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</si>
  <si>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</si>
  <si>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</si>
  <si>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</si>
  <si>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</si>
  <si>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</si>
  <si>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</si>
  <si>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</si>
  <si>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</si>
  <si>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</si>
  <si>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</si>
  <si>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</si>
  <si>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</si>
  <si>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</si>
  <si>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</si>
  <si>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</si>
  <si>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</si>
  <si>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</si>
  <si>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</si>
  <si>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</si>
  <si>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</si>
  <si>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</si>
  <si>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</si>
  <si>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</si>
  <si>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</si>
  <si>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</si>
  <si>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</si>
  <si>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</si>
  <si>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</si>
  <si>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</si>
  <si>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</si>
  <si>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</si>
  <si>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</si>
  <si>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</si>
  <si>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</si>
  <si>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</si>
  <si>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</si>
  <si>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</si>
  <si>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</si>
  <si>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</si>
  <si>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</si>
  <si>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</si>
  <si>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</si>
  <si>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</si>
  <si>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</si>
  <si>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</si>
  <si>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</si>
  <si>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</si>
  <si>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</si>
  <si>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</si>
  <si>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</si>
  <si>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</si>
  <si>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</si>
  <si>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</si>
  <si>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</si>
  <si>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</si>
  <si>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</si>
  <si>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</si>
  <si>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</si>
  <si>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</si>
  <si>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</si>
  <si>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</si>
  <si>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</si>
  <si>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</si>
  <si>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</si>
  <si>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</si>
  <si>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</si>
  <si>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</si>
  <si>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</si>
  <si>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</si>
  <si>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</si>
  <si>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</si>
  <si>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</si>
  <si>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</si>
  <si>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</si>
  <si>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</si>
  <si>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</si>
  <si>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</si>
  <si>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</si>
  <si>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</si>
  <si>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</si>
  <si>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</si>
  <si>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</si>
  <si>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</si>
  <si>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</si>
  <si>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</si>
  <si>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</si>
  <si>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</si>
  <si>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</si>
  <si>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</si>
  <si>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</si>
  <si>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</si>
  <si>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</si>
  <si>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</si>
  <si>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</si>
  <si>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</si>
  <si>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</si>
  <si>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</si>
  <si>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</si>
  <si>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</si>
  <si>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</si>
  <si>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</si>
  <si>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</si>
  <si>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</si>
  <si>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</si>
  <si>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</si>
  <si>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</si>
  <si>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</si>
  <si>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</si>
  <si>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</si>
  <si>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</si>
  <si>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</si>
  <si>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</si>
  <si>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</si>
  <si>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</si>
  <si>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</si>
  <si>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</si>
  <si>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</si>
  <si>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</si>
  <si>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</si>
  <si>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</si>
  <si>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</si>
  <si>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</si>
  <si>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</si>
  <si>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</si>
  <si>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</si>
  <si>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</si>
  <si>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</si>
  <si>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</si>
  <si>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</si>
  <si>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</si>
  <si>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</si>
  <si>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</si>
  <si>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</si>
  <si>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</si>
  <si>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</si>
  <si>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</si>
  <si>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</si>
  <si>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</si>
  <si>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LUČKA CESTA b.b. PLOČE</t>
  </si>
  <si>
    <t>LUČKA BOSANSKA OBALA b.b. PLOČE</t>
  </si>
  <si>
    <t>18875024938</t>
  </si>
  <si>
    <t>LUKA ŠPED d.o.o.</t>
  </si>
  <si>
    <t>28527523504</t>
  </si>
  <si>
    <t>PLOČANSKA PLOVIDBA d.o.o.</t>
  </si>
  <si>
    <t>39778257122</t>
  </si>
  <si>
    <t>LUKA PLOČE</t>
  </si>
  <si>
    <t>VII. MINORITY INTERESTS</t>
  </si>
  <si>
    <t>financije@luka-ploce.hr</t>
  </si>
  <si>
    <t>YES</t>
  </si>
  <si>
    <t>Items which decrease capital are given with the negative prefix</t>
  </si>
  <si>
    <t>Data under AOP codes are written as are on the date of the Statement</t>
  </si>
  <si>
    <t>Luka Ploče Group</t>
  </si>
  <si>
    <t>Luka Ploče Group                                                                                                           in Kunas</t>
  </si>
  <si>
    <t>POMORSKI SERVIS - LUKA PLOČE d.o.o.</t>
  </si>
  <si>
    <t>01.01.2017.</t>
  </si>
  <si>
    <t>1. Financial report  (Balance sheet, profit and loss account, cash flow statement, change in capital statement)</t>
  </si>
  <si>
    <t>2. Management Bord's Interim Report</t>
  </si>
  <si>
    <t xml:space="preserve">3. Statements of the persons responsible for preparation of financial reports </t>
  </si>
  <si>
    <t>Cummulative</t>
  </si>
  <si>
    <t>Quarter</t>
  </si>
  <si>
    <t>31.12.2017.</t>
  </si>
  <si>
    <t>as of 31.12.2017.</t>
  </si>
  <si>
    <t>in period from 01.01.2017. until 31.12.2017.</t>
  </si>
  <si>
    <t>in period from 01.01.2017 until 31.12.2017.</t>
  </si>
  <si>
    <t>Luka Ploče Group                                                                                                                                                                              in Kunas</t>
  </si>
  <si>
    <t>AOP</t>
  </si>
  <si>
    <t>Quarterly financial report of entrepreneur  - TFI-POD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</si>
</sst>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&quot;kn&quot;_-;\-* #,##0\ &quot;kn&quot;_-;_-* &quot;-&quot;\ &quot;kn&quot;_-;_-@_-"/>
    <numFmt numFmtId="195" formatCode="_-* #,##0\ _k_n_-;\-* #,##0\ _k_n_-;_-* &quot;-&quot;\ _k_n_-;_-@_-"/>
    <numFmt numFmtId="196" formatCode="_-* #,##0.00\ &quot;kn&quot;_-;\-* #,##0.00\ &quot;kn&quot;_-;_-* &quot;-&quot;??\ &quot;kn&quot;_-;_-@_-"/>
    <numFmt numFmtId="197" formatCode="_-* #,##0.00\ _k_n_-;\-* #,##0.0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4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/>
      <protection hidden="1"/>
    </xf>
    <xf numFmtId="0" fontId="3" fillId="0" borderId="16" xfId="53" applyFont="1" applyBorder="1" applyAlignment="1">
      <alignment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14" fontId="2" fillId="0" borderId="1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3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 vertical="center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0" xfId="53" applyFont="1" applyBorder="1" applyAlignment="1">
      <alignment/>
      <protection/>
    </xf>
    <xf numFmtId="0" fontId="3" fillId="0" borderId="21" xfId="53" applyFont="1" applyBorder="1" applyAlignment="1">
      <alignment/>
      <protection/>
    </xf>
    <xf numFmtId="0" fontId="3" fillId="0" borderId="22" xfId="53" applyFont="1" applyFill="1" applyBorder="1" applyAlignment="1" applyProtection="1">
      <alignment horizontal="left" vertical="center" wrapText="1"/>
      <protection hidden="1"/>
    </xf>
    <xf numFmtId="0" fontId="3" fillId="0" borderId="23" xfId="53" applyFont="1" applyFill="1" applyBorder="1" applyAlignment="1" applyProtection="1">
      <alignment vertical="center"/>
      <protection hidden="1"/>
    </xf>
    <xf numFmtId="0" fontId="3" fillId="0" borderId="22" xfId="53" applyFont="1" applyBorder="1" applyAlignment="1" applyProtection="1">
      <alignment horizontal="left" vertical="center" wrapText="1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22" xfId="53" applyFont="1" applyFill="1" applyBorder="1" applyAlignment="1" applyProtection="1">
      <alignment/>
      <protection hidden="1"/>
    </xf>
    <xf numFmtId="0" fontId="3" fillId="0" borderId="22" xfId="53" applyFont="1" applyBorder="1" applyAlignment="1" applyProtection="1">
      <alignment wrapText="1"/>
      <protection hidden="1"/>
    </xf>
    <xf numFmtId="0" fontId="3" fillId="0" borderId="23" xfId="53" applyFont="1" applyBorder="1" applyAlignment="1" applyProtection="1">
      <alignment horizontal="right"/>
      <protection hidden="1"/>
    </xf>
    <xf numFmtId="0" fontId="3" fillId="0" borderId="22" xfId="53" applyFont="1" applyBorder="1" applyAlignment="1" applyProtection="1">
      <alignment/>
      <protection hidden="1"/>
    </xf>
    <xf numFmtId="0" fontId="3" fillId="0" borderId="23" xfId="53" applyFont="1" applyBorder="1" applyAlignment="1" applyProtection="1">
      <alignment horizontal="right" wrapText="1"/>
      <protection hidden="1"/>
    </xf>
    <xf numFmtId="0" fontId="2" fillId="0" borderId="22" xfId="53" applyFont="1" applyFill="1" applyBorder="1" applyAlignment="1" applyProtection="1">
      <alignment horizontal="right" vertical="center"/>
      <protection hidden="1" locked="0"/>
    </xf>
    <xf numFmtId="3" fontId="2" fillId="0" borderId="24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 applyProtection="1">
      <alignment vertical="top"/>
      <protection hidden="1"/>
    </xf>
    <xf numFmtId="49" fontId="2" fillId="0" borderId="24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 applyProtection="1">
      <alignment horizontal="left" vertical="top" wrapText="1"/>
      <protection hidden="1"/>
    </xf>
    <xf numFmtId="0" fontId="3" fillId="0" borderId="23" xfId="53" applyFont="1" applyBorder="1" applyAlignment="1" applyProtection="1">
      <alignment vertical="center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0" fontId="3" fillId="0" borderId="23" xfId="53" applyFont="1" applyBorder="1" applyAlignment="1" applyProtection="1">
      <alignment horizontal="left"/>
      <protection hidden="1"/>
    </xf>
    <xf numFmtId="0" fontId="3" fillId="0" borderId="22" xfId="53" applyFont="1" applyFill="1" applyBorder="1" applyAlignment="1" applyProtection="1">
      <alignment vertical="center"/>
      <protection hidden="1"/>
    </xf>
    <xf numFmtId="0" fontId="13" fillId="0" borderId="22" xfId="61" applyFont="1" applyFill="1" applyBorder="1" applyAlignment="1" applyProtection="1">
      <alignment vertical="center"/>
      <protection hidden="1"/>
    </xf>
    <xf numFmtId="0" fontId="2" fillId="0" borderId="23" xfId="53" applyFont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6" xfId="53" applyFont="1" applyFill="1" applyBorder="1" applyAlignment="1" applyProtection="1">
      <alignment horizontal="right" vertical="top" wrapText="1"/>
      <protection hidden="1"/>
    </xf>
    <xf numFmtId="0" fontId="3" fillId="0" borderId="16" xfId="53" applyFont="1" applyFill="1" applyBorder="1" applyAlignment="1" applyProtection="1">
      <alignment horizontal="right" vertical="top" wrapText="1"/>
      <protection hidden="1"/>
    </xf>
    <xf numFmtId="0" fontId="3" fillId="0" borderId="16" xfId="53" applyFont="1" applyFill="1" applyBorder="1" applyAlignment="1" applyProtection="1">
      <alignment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17" xfId="0" applyFont="1" applyFill="1" applyBorder="1" applyAlignment="1" applyProtection="1">
      <alignment horizontal="center" vertical="center" wrapText="1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7" fillId="33" borderId="33" xfId="0" applyFont="1" applyFill="1" applyBorder="1" applyAlignment="1" applyProtection="1">
      <alignment horizontal="center" vertical="center" wrapText="1"/>
      <protection hidden="1"/>
    </xf>
    <xf numFmtId="0" fontId="17" fillId="33" borderId="34" xfId="0" applyFont="1" applyFill="1" applyBorder="1" applyAlignment="1" applyProtection="1">
      <alignment horizontal="center" vertical="center" wrapText="1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3" fontId="53" fillId="0" borderId="36" xfId="54" applyNumberFormat="1" applyFont="1" applyBorder="1">
      <alignment/>
      <protection/>
    </xf>
    <xf numFmtId="3" fontId="53" fillId="0" borderId="37" xfId="54" applyNumberFormat="1" applyFont="1" applyBorder="1">
      <alignment/>
      <protection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/>
    </xf>
    <xf numFmtId="3" fontId="1" fillId="0" borderId="36" xfId="0" applyNumberFormat="1" applyFont="1" applyFill="1" applyBorder="1" applyAlignment="1" applyProtection="1">
      <alignment vertical="center"/>
      <protection/>
    </xf>
    <xf numFmtId="167" fontId="2" fillId="0" borderId="39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49" fontId="17" fillId="33" borderId="18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3" fillId="0" borderId="23" xfId="53" applyFont="1" applyBorder="1" applyAlignment="1" applyProtection="1">
      <alignment horizontal="right" vertical="center" wrapText="1"/>
      <protection hidden="1"/>
    </xf>
    <xf numFmtId="0" fontId="3" fillId="0" borderId="41" xfId="53" applyFont="1" applyBorder="1" applyAlignment="1" applyProtection="1">
      <alignment horizontal="right" vertical="center" wrapText="1"/>
      <protection hidden="1"/>
    </xf>
    <xf numFmtId="49" fontId="2" fillId="0" borderId="4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43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41" xfId="53" applyFont="1" applyFill="1" applyBorder="1" applyAlignment="1" applyProtection="1">
      <alignment horizontal="left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3" fillId="0" borderId="23" xfId="53" applyFont="1" applyBorder="1" applyAlignment="1" applyProtection="1">
      <alignment horizontal="right" vertical="center"/>
      <protection hidden="1"/>
    </xf>
    <xf numFmtId="0" fontId="3" fillId="0" borderId="41" xfId="53" applyFont="1" applyBorder="1" applyAlignment="1" applyProtection="1">
      <alignment horizontal="right" vertical="center"/>
      <protection hidden="1"/>
    </xf>
    <xf numFmtId="0" fontId="2" fillId="0" borderId="42" xfId="53" applyFont="1" applyFill="1" applyBorder="1" applyAlignment="1" applyProtection="1">
      <alignment horizontal="left" vertical="center"/>
      <protection hidden="1" locked="0"/>
    </xf>
    <xf numFmtId="0" fontId="2" fillId="0" borderId="44" xfId="53" applyFont="1" applyFill="1" applyBorder="1" applyAlignment="1" applyProtection="1">
      <alignment horizontal="left" vertical="center"/>
      <protection hidden="1" locked="0"/>
    </xf>
    <xf numFmtId="0" fontId="2" fillId="0" borderId="45" xfId="53" applyFont="1" applyFill="1" applyBorder="1" applyAlignment="1" applyProtection="1">
      <alignment horizontal="left" vertical="center"/>
      <protection hidden="1" locked="0"/>
    </xf>
    <xf numFmtId="0" fontId="3" fillId="0" borderId="23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1" fontId="2" fillId="0" borderId="42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43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42" xfId="35" applyFill="1" applyBorder="1" applyAlignment="1" applyProtection="1">
      <alignment/>
      <protection hidden="1" locked="0"/>
    </xf>
    <xf numFmtId="0" fontId="12" fillId="0" borderId="44" xfId="35" applyFont="1" applyFill="1" applyBorder="1" applyAlignment="1" applyProtection="1">
      <alignment/>
      <protection hidden="1" locked="0"/>
    </xf>
    <xf numFmtId="0" fontId="12" fillId="0" borderId="45" xfId="35" applyFont="1" applyFill="1" applyBorder="1" applyAlignment="1" applyProtection="1">
      <alignment/>
      <protection hidden="1" locked="0"/>
    </xf>
    <xf numFmtId="0" fontId="3" fillId="0" borderId="23" xfId="53" applyFont="1" applyBorder="1" applyAlignment="1" applyProtection="1">
      <alignment horizontal="right" vertical="center"/>
      <protection hidden="1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41" xfId="53" applyFont="1" applyBorder="1" applyAlignment="1" applyProtection="1">
      <alignment horizontal="right" vertical="center" wrapText="1"/>
      <protection hidden="1"/>
    </xf>
    <xf numFmtId="0" fontId="9" fillId="0" borderId="46" xfId="53" applyFont="1" applyBorder="1" applyAlignment="1">
      <alignment/>
      <protection/>
    </xf>
    <xf numFmtId="0" fontId="9" fillId="0" borderId="20" xfId="53" applyFont="1" applyBorder="1" applyAlignment="1">
      <alignment/>
      <protection/>
    </xf>
    <xf numFmtId="0" fontId="2" fillId="0" borderId="43" xfId="53" applyFont="1" applyFill="1" applyBorder="1" applyAlignment="1" applyProtection="1">
      <alignment horizontal="left" vertical="center"/>
      <protection hidden="1" locked="0"/>
    </xf>
    <xf numFmtId="0" fontId="3" fillId="0" borderId="15" xfId="53" applyFont="1" applyBorder="1" applyAlignment="1" applyProtection="1">
      <alignment horizontal="right"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13" fillId="0" borderId="22" xfId="61" applyFont="1" applyBorder="1" applyAlignment="1" applyProtection="1">
      <alignment horizontal="left"/>
      <protection hidden="1"/>
    </xf>
    <xf numFmtId="0" fontId="3" fillId="0" borderId="47" xfId="53" applyFont="1" applyBorder="1" applyAlignment="1" applyProtection="1">
      <alignment vertical="center"/>
      <protection hidden="1"/>
    </xf>
    <xf numFmtId="0" fontId="2" fillId="34" borderId="42" xfId="53" applyFont="1" applyFill="1" applyBorder="1" applyAlignment="1" applyProtection="1">
      <alignment horizontal="left" vertical="center"/>
      <protection hidden="1" locked="0"/>
    </xf>
    <xf numFmtId="0" fontId="3" fillId="0" borderId="44" xfId="53" applyFont="1" applyBorder="1" applyAlignment="1">
      <alignment horizontal="left"/>
      <protection/>
    </xf>
    <xf numFmtId="49" fontId="2" fillId="34" borderId="4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43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49" fontId="2" fillId="0" borderId="42" xfId="53" applyNumberFormat="1" applyFont="1" applyFill="1" applyBorder="1" applyAlignment="1" applyProtection="1">
      <alignment horizontal="left" vertical="center"/>
      <protection hidden="1" locked="0"/>
    </xf>
    <xf numFmtId="49" fontId="2" fillId="0" borderId="4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4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45" xfId="53" applyNumberFormat="1" applyFont="1" applyFill="1" applyBorder="1" applyAlignment="1" applyProtection="1">
      <alignment horizontal="left" vertical="center"/>
      <protection hidden="1" locked="0"/>
    </xf>
    <xf numFmtId="0" fontId="3" fillId="0" borderId="43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 vertical="top"/>
      <protection hidden="1"/>
    </xf>
    <xf numFmtId="0" fontId="3" fillId="0" borderId="21" xfId="53" applyFont="1" applyBorder="1" applyAlignment="1" applyProtection="1">
      <alignment horizontal="center" vertical="top"/>
      <protection hidden="1"/>
    </xf>
    <xf numFmtId="0" fontId="3" fillId="0" borderId="16" xfId="53" applyFont="1" applyFill="1" applyBorder="1" applyAlignment="1" applyProtection="1">
      <alignment horizontal="center" vertical="top"/>
      <protection hidden="1"/>
    </xf>
    <xf numFmtId="49" fontId="4" fillId="0" borderId="42" xfId="35" applyNumberFormat="1" applyFill="1" applyBorder="1" applyAlignment="1" applyProtection="1">
      <alignment horizontal="left" vertical="center"/>
      <protection hidden="1" locked="0"/>
    </xf>
    <xf numFmtId="49" fontId="12" fillId="0" borderId="44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45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9" fontId="17" fillId="33" borderId="2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top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58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65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6" fillId="34" borderId="68" xfId="0" applyFont="1" applyFill="1" applyBorder="1" applyAlignment="1" applyProtection="1">
      <alignment horizontal="center" vertical="center" wrapText="1"/>
      <protection hidden="1"/>
    </xf>
    <xf numFmtId="0" fontId="6" fillId="34" borderId="69" xfId="0" applyFont="1" applyFill="1" applyBorder="1" applyAlignment="1" applyProtection="1">
      <alignment horizontal="center" vertical="center" wrapText="1"/>
      <protection hidden="1"/>
    </xf>
    <xf numFmtId="0" fontId="6" fillId="34" borderId="70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9" fontId="17" fillId="33" borderId="71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14" fontId="6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3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22" xfId="53" applyFont="1" applyBorder="1" applyAlignment="1" applyProtection="1">
      <alignment horizontal="center" vertical="center" wrapText="1"/>
      <protection hidden="1"/>
    </xf>
    <xf numFmtId="0" fontId="10" fillId="0" borderId="23" xfId="53" applyFont="1" applyBorder="1" applyAlignment="1" applyProtection="1">
      <alignment horizontal="center" vertical="center" wrapText="1"/>
      <protection hidden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Normalno 3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il 1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7" t="s">
        <v>5</v>
      </c>
      <c r="B1" s="168"/>
      <c r="C1" s="168"/>
      <c r="D1" s="53"/>
      <c r="E1" s="53"/>
      <c r="F1" s="53"/>
      <c r="G1" s="53"/>
      <c r="H1" s="53"/>
      <c r="I1" s="54"/>
      <c r="J1" s="9"/>
      <c r="K1" s="9"/>
      <c r="L1" s="9"/>
    </row>
    <row r="2" spans="1:12" ht="12.75" customHeight="1">
      <c r="A2" s="142" t="s">
        <v>6</v>
      </c>
      <c r="B2" s="143"/>
      <c r="C2" s="143"/>
      <c r="D2" s="144"/>
      <c r="E2" s="47" t="s">
        <v>301</v>
      </c>
      <c r="F2" s="11"/>
      <c r="G2" s="12" t="s">
        <v>276</v>
      </c>
      <c r="H2" s="47" t="s">
        <v>307</v>
      </c>
      <c r="I2" s="55"/>
      <c r="J2" s="9"/>
      <c r="K2" s="9"/>
      <c r="L2" s="9"/>
    </row>
    <row r="3" spans="1:12" ht="12.75">
      <c r="A3" s="56"/>
      <c r="B3" s="13"/>
      <c r="C3" s="13"/>
      <c r="D3" s="13"/>
      <c r="E3" s="14"/>
      <c r="F3" s="14"/>
      <c r="G3" s="13"/>
      <c r="H3" s="13"/>
      <c r="I3" s="57"/>
      <c r="J3" s="9"/>
      <c r="K3" s="9"/>
      <c r="L3" s="9"/>
    </row>
    <row r="4" spans="1:12" ht="15" customHeight="1">
      <c r="A4" s="291" t="s">
        <v>313</v>
      </c>
      <c r="B4" s="145"/>
      <c r="C4" s="145"/>
      <c r="D4" s="145"/>
      <c r="E4" s="145"/>
      <c r="F4" s="145"/>
      <c r="G4" s="145"/>
      <c r="H4" s="145"/>
      <c r="I4" s="290"/>
      <c r="J4" s="9"/>
      <c r="K4" s="9"/>
      <c r="L4" s="9"/>
    </row>
    <row r="5" spans="1:12" ht="12.75">
      <c r="A5" s="58"/>
      <c r="B5" s="15"/>
      <c r="C5" s="15"/>
      <c r="D5" s="15"/>
      <c r="E5" s="16"/>
      <c r="F5" s="46"/>
      <c r="G5" s="17"/>
      <c r="H5" s="18"/>
      <c r="I5" s="59"/>
      <c r="J5" s="9"/>
      <c r="K5" s="9"/>
      <c r="L5" s="9"/>
    </row>
    <row r="6" spans="1:12" ht="12.75">
      <c r="A6" s="146" t="s">
        <v>7</v>
      </c>
      <c r="B6" s="147"/>
      <c r="C6" s="140" t="s">
        <v>264</v>
      </c>
      <c r="D6" s="141"/>
      <c r="E6" s="25"/>
      <c r="F6" s="25"/>
      <c r="G6" s="25"/>
      <c r="H6" s="25"/>
      <c r="I6" s="60"/>
      <c r="J6" s="9"/>
      <c r="K6" s="9"/>
      <c r="L6" s="9"/>
    </row>
    <row r="7" spans="1:12" ht="12.75">
      <c r="A7" s="61"/>
      <c r="B7" s="21"/>
      <c r="C7" s="15"/>
      <c r="D7" s="15"/>
      <c r="E7" s="25"/>
      <c r="F7" s="25"/>
      <c r="G7" s="25"/>
      <c r="H7" s="25"/>
      <c r="I7" s="60"/>
      <c r="J7" s="9"/>
      <c r="K7" s="9"/>
      <c r="L7" s="9"/>
    </row>
    <row r="8" spans="1:12" ht="12.75" customHeight="1">
      <c r="A8" s="138" t="s">
        <v>8</v>
      </c>
      <c r="B8" s="139"/>
      <c r="C8" s="140" t="s">
        <v>265</v>
      </c>
      <c r="D8" s="141"/>
      <c r="E8" s="25"/>
      <c r="F8" s="25"/>
      <c r="G8" s="25"/>
      <c r="H8" s="25"/>
      <c r="I8" s="62"/>
      <c r="J8" s="9"/>
      <c r="K8" s="9"/>
      <c r="L8" s="9"/>
    </row>
    <row r="9" spans="1:12" ht="12.75">
      <c r="A9" s="63"/>
      <c r="B9" s="37"/>
      <c r="C9" s="19"/>
      <c r="D9" s="24"/>
      <c r="E9" s="15"/>
      <c r="F9" s="15"/>
      <c r="G9" s="15"/>
      <c r="H9" s="15"/>
      <c r="I9" s="62"/>
      <c r="J9" s="9"/>
      <c r="K9" s="9"/>
      <c r="L9" s="9"/>
    </row>
    <row r="10" spans="1:12" ht="12.75" customHeight="1">
      <c r="A10" s="151" t="s">
        <v>9</v>
      </c>
      <c r="B10" s="152"/>
      <c r="C10" s="140" t="s">
        <v>266</v>
      </c>
      <c r="D10" s="141"/>
      <c r="E10" s="15"/>
      <c r="F10" s="15"/>
      <c r="G10" s="15"/>
      <c r="H10" s="15"/>
      <c r="I10" s="62"/>
      <c r="J10" s="9"/>
      <c r="K10" s="9"/>
      <c r="L10" s="9"/>
    </row>
    <row r="11" spans="1:12" ht="12.75">
      <c r="A11" s="151"/>
      <c r="B11" s="152"/>
      <c r="C11" s="15"/>
      <c r="D11" s="15"/>
      <c r="E11" s="15"/>
      <c r="F11" s="15"/>
      <c r="G11" s="15"/>
      <c r="H11" s="15"/>
      <c r="I11" s="62"/>
      <c r="J11" s="9"/>
      <c r="K11" s="9"/>
      <c r="L11" s="9"/>
    </row>
    <row r="12" spans="1:12" ht="12.75">
      <c r="A12" s="146" t="s">
        <v>10</v>
      </c>
      <c r="B12" s="147"/>
      <c r="C12" s="148" t="s">
        <v>292</v>
      </c>
      <c r="D12" s="149"/>
      <c r="E12" s="149"/>
      <c r="F12" s="149"/>
      <c r="G12" s="149"/>
      <c r="H12" s="149"/>
      <c r="I12" s="150"/>
      <c r="J12" s="9"/>
      <c r="K12" s="9"/>
      <c r="L12" s="9"/>
    </row>
    <row r="13" spans="1:12" ht="12.75">
      <c r="A13" s="61"/>
      <c r="B13" s="21"/>
      <c r="C13" s="20"/>
      <c r="D13" s="15"/>
      <c r="E13" s="15"/>
      <c r="F13" s="15"/>
      <c r="G13" s="15"/>
      <c r="H13" s="15"/>
      <c r="I13" s="62"/>
      <c r="J13" s="9"/>
      <c r="K13" s="9"/>
      <c r="L13" s="9"/>
    </row>
    <row r="14" spans="1:12" ht="12.75">
      <c r="A14" s="146" t="s">
        <v>11</v>
      </c>
      <c r="B14" s="147"/>
      <c r="C14" s="153">
        <v>20340</v>
      </c>
      <c r="D14" s="154"/>
      <c r="E14" s="15"/>
      <c r="F14" s="148" t="s">
        <v>267</v>
      </c>
      <c r="G14" s="149"/>
      <c r="H14" s="149"/>
      <c r="I14" s="150"/>
      <c r="J14" s="9"/>
      <c r="K14" s="9"/>
      <c r="L14" s="9"/>
    </row>
    <row r="15" spans="1:12" ht="12.75">
      <c r="A15" s="61"/>
      <c r="B15" s="21"/>
      <c r="C15" s="15"/>
      <c r="D15" s="15"/>
      <c r="E15" s="15"/>
      <c r="F15" s="15"/>
      <c r="G15" s="15"/>
      <c r="H15" s="15"/>
      <c r="I15" s="62"/>
      <c r="J15" s="9"/>
      <c r="K15" s="9"/>
      <c r="L15" s="9"/>
    </row>
    <row r="16" spans="1:12" ht="12.75">
      <c r="A16" s="146" t="s">
        <v>12</v>
      </c>
      <c r="B16" s="147"/>
      <c r="C16" s="148" t="s">
        <v>268</v>
      </c>
      <c r="D16" s="149"/>
      <c r="E16" s="149"/>
      <c r="F16" s="149"/>
      <c r="G16" s="149"/>
      <c r="H16" s="149"/>
      <c r="I16" s="150"/>
      <c r="J16" s="9"/>
      <c r="K16" s="9"/>
      <c r="L16" s="9"/>
    </row>
    <row r="17" spans="1:12" ht="12.75">
      <c r="A17" s="61"/>
      <c r="B17" s="21"/>
      <c r="C17" s="15"/>
      <c r="D17" s="15"/>
      <c r="E17" s="15"/>
      <c r="F17" s="15"/>
      <c r="G17" s="15"/>
      <c r="H17" s="15"/>
      <c r="I17" s="62"/>
      <c r="J17" s="9"/>
      <c r="K17" s="9"/>
      <c r="L17" s="9"/>
    </row>
    <row r="18" spans="1:12" ht="12.75">
      <c r="A18" s="146" t="s">
        <v>13</v>
      </c>
      <c r="B18" s="147"/>
      <c r="C18" s="155" t="s">
        <v>294</v>
      </c>
      <c r="D18" s="156"/>
      <c r="E18" s="156"/>
      <c r="F18" s="156"/>
      <c r="G18" s="156"/>
      <c r="H18" s="156"/>
      <c r="I18" s="157"/>
      <c r="J18" s="9"/>
      <c r="K18" s="9"/>
      <c r="L18" s="9"/>
    </row>
    <row r="19" spans="1:12" ht="12.75">
      <c r="A19" s="61"/>
      <c r="B19" s="21"/>
      <c r="C19" s="20"/>
      <c r="D19" s="15"/>
      <c r="E19" s="15"/>
      <c r="F19" s="15"/>
      <c r="G19" s="15"/>
      <c r="H19" s="15"/>
      <c r="I19" s="62"/>
      <c r="J19" s="9"/>
      <c r="K19" s="9"/>
      <c r="L19" s="9"/>
    </row>
    <row r="20" spans="1:12" ht="12.75">
      <c r="A20" s="158" t="s">
        <v>30</v>
      </c>
      <c r="B20" s="147"/>
      <c r="C20" s="155" t="s">
        <v>269</v>
      </c>
      <c r="D20" s="156"/>
      <c r="E20" s="156"/>
      <c r="F20" s="156"/>
      <c r="G20" s="156"/>
      <c r="H20" s="156"/>
      <c r="I20" s="157"/>
      <c r="J20" s="9"/>
      <c r="K20" s="9"/>
      <c r="L20" s="9"/>
    </row>
    <row r="21" spans="1:12" ht="12.75">
      <c r="A21" s="61"/>
      <c r="B21" s="21"/>
      <c r="C21" s="20"/>
      <c r="D21" s="15"/>
      <c r="E21" s="15"/>
      <c r="F21" s="15"/>
      <c r="G21" s="15"/>
      <c r="H21" s="15"/>
      <c r="I21" s="62"/>
      <c r="J21" s="9"/>
      <c r="K21" s="9"/>
      <c r="L21" s="9"/>
    </row>
    <row r="22" spans="1:12" ht="12.75">
      <c r="A22" s="146" t="s">
        <v>14</v>
      </c>
      <c r="B22" s="147"/>
      <c r="C22" s="48">
        <v>335</v>
      </c>
      <c r="D22" s="148" t="s">
        <v>267</v>
      </c>
      <c r="E22" s="149"/>
      <c r="F22" s="169"/>
      <c r="G22" s="170"/>
      <c r="H22" s="163"/>
      <c r="I22" s="64"/>
      <c r="J22" s="9"/>
      <c r="K22" s="9"/>
      <c r="L22" s="9"/>
    </row>
    <row r="23" spans="1:12" ht="12.75">
      <c r="A23" s="61"/>
      <c r="B23" s="21"/>
      <c r="C23" s="15"/>
      <c r="D23" s="22"/>
      <c r="E23" s="22"/>
      <c r="F23" s="22"/>
      <c r="G23" s="22"/>
      <c r="H23" s="15"/>
      <c r="I23" s="62"/>
      <c r="J23" s="9"/>
      <c r="K23" s="9"/>
      <c r="L23" s="9"/>
    </row>
    <row r="24" spans="1:12" ht="12.75">
      <c r="A24" s="146" t="s">
        <v>15</v>
      </c>
      <c r="B24" s="147"/>
      <c r="C24" s="48">
        <v>19</v>
      </c>
      <c r="D24" s="148" t="s">
        <v>270</v>
      </c>
      <c r="E24" s="149"/>
      <c r="F24" s="149"/>
      <c r="G24" s="169"/>
      <c r="H24" s="38" t="s">
        <v>16</v>
      </c>
      <c r="I24" s="65">
        <v>552</v>
      </c>
      <c r="J24" s="9"/>
      <c r="K24" s="9"/>
      <c r="L24" s="9"/>
    </row>
    <row r="25" spans="1:12" ht="12.75">
      <c r="A25" s="61"/>
      <c r="B25" s="21"/>
      <c r="C25" s="15"/>
      <c r="D25" s="22"/>
      <c r="E25" s="22"/>
      <c r="F25" s="22"/>
      <c r="G25" s="21"/>
      <c r="H25" s="21" t="s">
        <v>17</v>
      </c>
      <c r="I25" s="66"/>
      <c r="J25" s="9"/>
      <c r="K25" s="9"/>
      <c r="L25" s="9"/>
    </row>
    <row r="26" spans="1:12" ht="12.75">
      <c r="A26" s="146" t="s">
        <v>18</v>
      </c>
      <c r="B26" s="147"/>
      <c r="C26" s="49" t="s">
        <v>295</v>
      </c>
      <c r="D26" s="23"/>
      <c r="E26" s="27"/>
      <c r="F26" s="22"/>
      <c r="G26" s="163" t="s">
        <v>19</v>
      </c>
      <c r="H26" s="147"/>
      <c r="I26" s="67" t="s">
        <v>271</v>
      </c>
      <c r="J26" s="9"/>
      <c r="K26" s="9"/>
      <c r="L26" s="9"/>
    </row>
    <row r="27" spans="1:12" ht="12.75">
      <c r="A27" s="61"/>
      <c r="B27" s="21"/>
      <c r="C27" s="15"/>
      <c r="D27" s="22"/>
      <c r="E27" s="22"/>
      <c r="F27" s="22"/>
      <c r="G27" s="22"/>
      <c r="H27" s="15"/>
      <c r="I27" s="68"/>
      <c r="J27" s="9"/>
      <c r="K27" s="9"/>
      <c r="L27" s="9"/>
    </row>
    <row r="28" spans="1:12" ht="12.75">
      <c r="A28" s="69" t="s">
        <v>20</v>
      </c>
      <c r="B28" s="51"/>
      <c r="C28" s="51"/>
      <c r="D28" s="51"/>
      <c r="E28" s="52"/>
      <c r="F28" s="52"/>
      <c r="G28" s="52"/>
      <c r="H28" s="164" t="s">
        <v>9</v>
      </c>
      <c r="I28" s="165"/>
      <c r="J28" s="9"/>
      <c r="K28" s="9"/>
      <c r="L28" s="9"/>
    </row>
    <row r="29" spans="1:12" ht="12.75">
      <c r="A29" s="85"/>
      <c r="B29" s="85"/>
      <c r="C29" s="85"/>
      <c r="D29" s="86"/>
      <c r="E29" s="22"/>
      <c r="F29" s="22"/>
      <c r="G29" s="22"/>
      <c r="H29" s="87"/>
      <c r="I29" s="88"/>
      <c r="J29" s="89"/>
      <c r="K29" s="89"/>
      <c r="L29" s="89"/>
    </row>
    <row r="30" spans="1:12" ht="12.75">
      <c r="A30" s="91"/>
      <c r="B30" s="91"/>
      <c r="C30" s="92"/>
      <c r="D30" s="178"/>
      <c r="E30" s="178"/>
      <c r="F30" s="178"/>
      <c r="G30" s="179"/>
      <c r="H30" s="95"/>
      <c r="I30" s="96"/>
      <c r="J30" s="90"/>
      <c r="K30" s="90"/>
      <c r="L30" s="90"/>
    </row>
    <row r="31" spans="1:12" ht="12.75">
      <c r="A31" s="161" t="s">
        <v>300</v>
      </c>
      <c r="B31" s="162"/>
      <c r="C31" s="162"/>
      <c r="D31" s="162"/>
      <c r="E31" s="161" t="s">
        <v>286</v>
      </c>
      <c r="F31" s="162"/>
      <c r="G31" s="162"/>
      <c r="H31" s="159" t="s">
        <v>287</v>
      </c>
      <c r="I31" s="160"/>
      <c r="J31" s="90"/>
      <c r="K31" s="90"/>
      <c r="L31" s="90"/>
    </row>
    <row r="32" spans="1:12" ht="12.75">
      <c r="A32" s="91"/>
      <c r="B32" s="91"/>
      <c r="C32" s="92"/>
      <c r="D32" s="93"/>
      <c r="E32" s="93"/>
      <c r="F32" s="93"/>
      <c r="G32" s="94"/>
      <c r="H32" s="95"/>
      <c r="I32" s="97"/>
      <c r="J32" s="90"/>
      <c r="K32" s="90"/>
      <c r="L32" s="90"/>
    </row>
    <row r="33" spans="1:12" ht="12.75">
      <c r="A33" s="161" t="s">
        <v>290</v>
      </c>
      <c r="B33" s="162"/>
      <c r="C33" s="162"/>
      <c r="D33" s="162"/>
      <c r="E33" s="161" t="s">
        <v>285</v>
      </c>
      <c r="F33" s="162"/>
      <c r="G33" s="162"/>
      <c r="H33" s="159" t="s">
        <v>291</v>
      </c>
      <c r="I33" s="160"/>
      <c r="J33" s="90"/>
      <c r="K33" s="90"/>
      <c r="L33" s="90"/>
    </row>
    <row r="34" spans="1:12" ht="12.75">
      <c r="A34" s="98"/>
      <c r="B34" s="98"/>
      <c r="C34" s="99"/>
      <c r="D34" s="100"/>
      <c r="E34" s="95"/>
      <c r="F34" s="99"/>
      <c r="G34" s="100"/>
      <c r="H34" s="95"/>
      <c r="I34" s="95"/>
      <c r="J34" s="90"/>
      <c r="K34" s="90"/>
      <c r="L34" s="90"/>
    </row>
    <row r="35" spans="1:12" ht="12.75">
      <c r="A35" s="161" t="s">
        <v>288</v>
      </c>
      <c r="B35" s="162"/>
      <c r="C35" s="162"/>
      <c r="D35" s="162"/>
      <c r="E35" s="161" t="s">
        <v>285</v>
      </c>
      <c r="F35" s="162"/>
      <c r="G35" s="162"/>
      <c r="H35" s="159" t="s">
        <v>289</v>
      </c>
      <c r="I35" s="160"/>
      <c r="J35" s="90"/>
      <c r="K35" s="90"/>
      <c r="L35" s="90"/>
    </row>
    <row r="36" spans="1:12" ht="12.75">
      <c r="A36" s="98"/>
      <c r="B36" s="98"/>
      <c r="C36" s="185"/>
      <c r="D36" s="186"/>
      <c r="E36" s="95"/>
      <c r="F36" s="185"/>
      <c r="G36" s="186"/>
      <c r="H36" s="95"/>
      <c r="I36" s="95"/>
      <c r="J36" s="90"/>
      <c r="K36" s="90"/>
      <c r="L36" s="90"/>
    </row>
    <row r="37" spans="1:12" ht="12.75">
      <c r="A37" s="161"/>
      <c r="B37" s="162"/>
      <c r="C37" s="162"/>
      <c r="D37" s="162"/>
      <c r="E37" s="161"/>
      <c r="F37" s="162"/>
      <c r="G37" s="162"/>
      <c r="H37" s="159"/>
      <c r="I37" s="160"/>
      <c r="J37" s="90"/>
      <c r="K37" s="90"/>
      <c r="L37" s="90"/>
    </row>
    <row r="38" spans="1:12" ht="12.75">
      <c r="A38" s="98"/>
      <c r="B38" s="98"/>
      <c r="C38" s="99"/>
      <c r="D38" s="100"/>
      <c r="E38" s="95"/>
      <c r="F38" s="99"/>
      <c r="G38" s="100"/>
      <c r="H38" s="95"/>
      <c r="I38" s="95"/>
      <c r="J38" s="90"/>
      <c r="K38" s="90"/>
      <c r="L38" s="90"/>
    </row>
    <row r="39" spans="1:12" ht="12.75">
      <c r="A39" s="174"/>
      <c r="B39" s="175"/>
      <c r="C39" s="175"/>
      <c r="D39" s="184"/>
      <c r="E39" s="174"/>
      <c r="F39" s="175"/>
      <c r="G39" s="175"/>
      <c r="H39" s="176"/>
      <c r="I39" s="177"/>
      <c r="J39" s="9"/>
      <c r="K39" s="9"/>
      <c r="L39" s="9"/>
    </row>
    <row r="40" spans="1:12" ht="12.75" customHeight="1">
      <c r="A40" s="151" t="s">
        <v>21</v>
      </c>
      <c r="B40" s="166"/>
      <c r="C40" s="140"/>
      <c r="D40" s="141"/>
      <c r="E40" s="24"/>
      <c r="F40" s="148"/>
      <c r="G40" s="149"/>
      <c r="H40" s="149"/>
      <c r="I40" s="150"/>
      <c r="J40" s="9"/>
      <c r="K40" s="9"/>
      <c r="L40" s="9"/>
    </row>
    <row r="41" spans="1:12" ht="12.75" customHeight="1">
      <c r="A41" s="151" t="s">
        <v>22</v>
      </c>
      <c r="B41" s="166"/>
      <c r="C41" s="148" t="s">
        <v>272</v>
      </c>
      <c r="D41" s="149"/>
      <c r="E41" s="149"/>
      <c r="F41" s="149"/>
      <c r="G41" s="149"/>
      <c r="H41" s="149"/>
      <c r="I41" s="150"/>
      <c r="J41" s="9"/>
      <c r="K41" s="9"/>
      <c r="L41" s="9"/>
    </row>
    <row r="42" spans="1:12" ht="12.75">
      <c r="A42" s="151" t="s">
        <v>23</v>
      </c>
      <c r="B42" s="166"/>
      <c r="C42" s="180" t="s">
        <v>273</v>
      </c>
      <c r="D42" s="181"/>
      <c r="E42" s="182"/>
      <c r="F42" s="15"/>
      <c r="G42" s="38" t="s">
        <v>24</v>
      </c>
      <c r="H42" s="180" t="s">
        <v>274</v>
      </c>
      <c r="I42" s="183"/>
      <c r="J42" s="9"/>
      <c r="K42" s="9"/>
      <c r="L42" s="9"/>
    </row>
    <row r="43" spans="1:12" ht="12.75">
      <c r="A43" s="61"/>
      <c r="B43" s="21"/>
      <c r="C43" s="20"/>
      <c r="D43" s="15"/>
      <c r="E43" s="15"/>
      <c r="F43" s="15"/>
      <c r="G43" s="15"/>
      <c r="H43" s="15"/>
      <c r="I43" s="62"/>
      <c r="J43" s="9"/>
      <c r="K43" s="9"/>
      <c r="L43" s="9"/>
    </row>
    <row r="44" spans="1:12" ht="12.75" customHeight="1">
      <c r="A44" s="151" t="s">
        <v>25</v>
      </c>
      <c r="B44" s="166"/>
      <c r="C44" s="190"/>
      <c r="D44" s="191"/>
      <c r="E44" s="191"/>
      <c r="F44" s="191"/>
      <c r="G44" s="191"/>
      <c r="H44" s="191"/>
      <c r="I44" s="192"/>
      <c r="J44" s="9"/>
      <c r="K44" s="9"/>
      <c r="L44" s="9"/>
    </row>
    <row r="45" spans="1:12" ht="12.75">
      <c r="A45" s="61"/>
      <c r="B45" s="21"/>
      <c r="C45" s="15"/>
      <c r="D45" s="15"/>
      <c r="E45" s="15"/>
      <c r="F45" s="15"/>
      <c r="G45" s="15"/>
      <c r="H45" s="15"/>
      <c r="I45" s="62"/>
      <c r="J45" s="9"/>
      <c r="K45" s="9"/>
      <c r="L45" s="9"/>
    </row>
    <row r="46" spans="1:12" ht="12.75">
      <c r="A46" s="146" t="s">
        <v>26</v>
      </c>
      <c r="B46" s="147"/>
      <c r="C46" s="180" t="s">
        <v>275</v>
      </c>
      <c r="D46" s="181"/>
      <c r="E46" s="181"/>
      <c r="F46" s="181"/>
      <c r="G46" s="181"/>
      <c r="H46" s="181"/>
      <c r="I46" s="183"/>
      <c r="J46" s="9"/>
      <c r="K46" s="9"/>
      <c r="L46" s="9"/>
    </row>
    <row r="47" spans="1:12" ht="12.75">
      <c r="A47" s="71"/>
      <c r="B47" s="19"/>
      <c r="C47" s="173" t="s">
        <v>27</v>
      </c>
      <c r="D47" s="173"/>
      <c r="E47" s="173"/>
      <c r="F47" s="173"/>
      <c r="G47" s="173"/>
      <c r="H47" s="173"/>
      <c r="I47" s="72"/>
      <c r="J47" s="9"/>
      <c r="K47" s="9"/>
      <c r="L47" s="9"/>
    </row>
    <row r="48" spans="1:12" ht="12.75">
      <c r="A48" s="71"/>
      <c r="B48" s="19"/>
      <c r="C48" s="28"/>
      <c r="D48" s="28"/>
      <c r="E48" s="28"/>
      <c r="F48" s="28"/>
      <c r="G48" s="28"/>
      <c r="H48" s="28"/>
      <c r="I48" s="72"/>
      <c r="J48" s="9"/>
      <c r="K48" s="9"/>
      <c r="L48" s="9"/>
    </row>
    <row r="49" spans="1:12" ht="12.75">
      <c r="A49" s="71"/>
      <c r="B49" s="193" t="s">
        <v>28</v>
      </c>
      <c r="C49" s="193"/>
      <c r="D49" s="193"/>
      <c r="E49" s="193"/>
      <c r="F49" s="36"/>
      <c r="G49" s="36"/>
      <c r="H49" s="36"/>
      <c r="I49" s="73"/>
      <c r="J49" s="9"/>
      <c r="K49" s="9"/>
      <c r="L49" s="9"/>
    </row>
    <row r="50" spans="1:12" ht="12.75">
      <c r="A50" s="71"/>
      <c r="B50" s="171" t="s">
        <v>302</v>
      </c>
      <c r="C50" s="171"/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71"/>
      <c r="B51" s="171" t="s">
        <v>303</v>
      </c>
      <c r="C51" s="171"/>
      <c r="D51" s="171"/>
      <c r="E51" s="171"/>
      <c r="F51" s="171"/>
      <c r="G51" s="171"/>
      <c r="H51" s="171"/>
      <c r="I51" s="73"/>
      <c r="J51" s="9"/>
      <c r="K51" s="9"/>
      <c r="L51" s="9"/>
    </row>
    <row r="52" spans="1:12" ht="12.75">
      <c r="A52" s="71"/>
      <c r="B52" s="171" t="s">
        <v>304</v>
      </c>
      <c r="C52" s="171"/>
      <c r="D52" s="171"/>
      <c r="E52" s="171"/>
      <c r="F52" s="171"/>
      <c r="G52" s="171"/>
      <c r="H52" s="171"/>
      <c r="I52" s="172"/>
      <c r="J52" s="9"/>
      <c r="K52" s="9"/>
      <c r="L52" s="9"/>
    </row>
    <row r="53" spans="1:12" ht="12.75">
      <c r="A53" s="71"/>
      <c r="B53" s="171"/>
      <c r="C53" s="171"/>
      <c r="D53" s="171"/>
      <c r="E53" s="171"/>
      <c r="F53" s="171"/>
      <c r="G53" s="171"/>
      <c r="H53" s="171"/>
      <c r="I53" s="172"/>
      <c r="J53" s="9"/>
      <c r="K53" s="9"/>
      <c r="L53" s="9"/>
    </row>
    <row r="54" spans="1:12" ht="13.5" thickBot="1">
      <c r="A54" s="74" t="s">
        <v>1</v>
      </c>
      <c r="B54" s="15"/>
      <c r="C54" s="15"/>
      <c r="D54" s="15"/>
      <c r="E54" s="15"/>
      <c r="F54" s="15"/>
      <c r="G54" s="29"/>
      <c r="H54" s="30"/>
      <c r="I54" s="75"/>
      <c r="J54" s="9"/>
      <c r="K54" s="9"/>
      <c r="L54" s="9"/>
    </row>
    <row r="55" spans="1:12" ht="12.75">
      <c r="A55" s="58"/>
      <c r="B55" s="15"/>
      <c r="C55" s="15"/>
      <c r="D55" s="15"/>
      <c r="E55" s="19" t="s">
        <v>2</v>
      </c>
      <c r="F55" s="27"/>
      <c r="G55" s="187" t="s">
        <v>29</v>
      </c>
      <c r="H55" s="187"/>
      <c r="I55" s="188"/>
      <c r="J55" s="9"/>
      <c r="K55" s="9"/>
      <c r="L55" s="9"/>
    </row>
    <row r="56" spans="1:12" ht="12.75">
      <c r="A56" s="58"/>
      <c r="B56" s="15"/>
      <c r="C56" s="15"/>
      <c r="D56" s="15"/>
      <c r="E56" s="19"/>
      <c r="F56" s="27"/>
      <c r="G56" s="26"/>
      <c r="H56" s="26"/>
      <c r="I56" s="70"/>
      <c r="J56" s="9"/>
      <c r="K56" s="9"/>
      <c r="L56" s="9"/>
    </row>
    <row r="57" spans="1:12" ht="30.75" customHeight="1" thickBot="1">
      <c r="A57" s="76"/>
      <c r="B57" s="77"/>
      <c r="C57" s="78"/>
      <c r="D57" s="78"/>
      <c r="E57" s="78"/>
      <c r="F57" s="78"/>
      <c r="G57" s="189"/>
      <c r="H57" s="189"/>
      <c r="I57" s="79"/>
      <c r="J57" s="9"/>
      <c r="K57" s="9"/>
      <c r="L57" s="9"/>
    </row>
  </sheetData>
  <sheetProtection/>
  <protectedRanges>
    <protectedRange sqref="E37:G37 A31:I31 E35:G35 E33:G33" name="Range1"/>
  </protectedRanges>
  <mergeCells count="66">
    <mergeCell ref="G55:I55"/>
    <mergeCell ref="A35:D35"/>
    <mergeCell ref="C40:D40"/>
    <mergeCell ref="G57:H57"/>
    <mergeCell ref="A44:B44"/>
    <mergeCell ref="C44:I44"/>
    <mergeCell ref="A46:B46"/>
    <mergeCell ref="C46:I46"/>
    <mergeCell ref="B49:E49"/>
    <mergeCell ref="B50:I50"/>
    <mergeCell ref="B53:I53"/>
    <mergeCell ref="D30:G30"/>
    <mergeCell ref="A31:D31"/>
    <mergeCell ref="A26:B26"/>
    <mergeCell ref="C42:E42"/>
    <mergeCell ref="H42:I42"/>
    <mergeCell ref="C41:I41"/>
    <mergeCell ref="A39:D39"/>
    <mergeCell ref="C36:D36"/>
    <mergeCell ref="F36:G36"/>
    <mergeCell ref="A42:B42"/>
    <mergeCell ref="B52:I52"/>
    <mergeCell ref="C47:H47"/>
    <mergeCell ref="E39:G39"/>
    <mergeCell ref="H39:I39"/>
    <mergeCell ref="B51:H51"/>
    <mergeCell ref="A1:C1"/>
    <mergeCell ref="A24:B24"/>
    <mergeCell ref="E37:G37"/>
    <mergeCell ref="E35:G35"/>
    <mergeCell ref="A37:D37"/>
    <mergeCell ref="A41:B41"/>
    <mergeCell ref="A22:B22"/>
    <mergeCell ref="D22:F22"/>
    <mergeCell ref="G22:H22"/>
    <mergeCell ref="D24:G24"/>
    <mergeCell ref="A4:I4"/>
    <mergeCell ref="F40:I40"/>
    <mergeCell ref="G26:H26"/>
    <mergeCell ref="H28:I28"/>
    <mergeCell ref="H33:I33"/>
    <mergeCell ref="E33:G33"/>
    <mergeCell ref="A40:B40"/>
    <mergeCell ref="A18:B18"/>
    <mergeCell ref="C18:I18"/>
    <mergeCell ref="A20:B20"/>
    <mergeCell ref="C20:I20"/>
    <mergeCell ref="H35:I35"/>
    <mergeCell ref="H37:I37"/>
    <mergeCell ref="E31:G31"/>
    <mergeCell ref="H31:I31"/>
    <mergeCell ref="A33:D33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231" t="s">
        <v>31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308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298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4.75" thickBot="1">
      <c r="A4" s="236" t="s">
        <v>283</v>
      </c>
      <c r="B4" s="236"/>
      <c r="C4" s="236"/>
      <c r="D4" s="236"/>
      <c r="E4" s="236"/>
      <c r="F4" s="236"/>
      <c r="G4" s="236"/>
      <c r="H4" s="236"/>
      <c r="I4" s="81" t="s">
        <v>284</v>
      </c>
      <c r="J4" s="82" t="s">
        <v>277</v>
      </c>
      <c r="K4" s="82" t="s">
        <v>136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84">
        <v>2</v>
      </c>
      <c r="J5" s="83" t="s">
        <v>3</v>
      </c>
      <c r="K5" s="83" t="s">
        <v>4</v>
      </c>
    </row>
    <row r="6" spans="1:11" ht="12.75">
      <c r="A6" s="228" t="s">
        <v>130</v>
      </c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32</v>
      </c>
      <c r="B7" s="204"/>
      <c r="C7" s="204"/>
      <c r="D7" s="204"/>
      <c r="E7" s="204"/>
      <c r="F7" s="204"/>
      <c r="G7" s="204"/>
      <c r="H7" s="221"/>
      <c r="I7" s="3">
        <v>1</v>
      </c>
      <c r="J7" s="5"/>
      <c r="K7" s="5"/>
    </row>
    <row r="8" spans="1:11" ht="12.75">
      <c r="A8" s="210" t="s">
        <v>33</v>
      </c>
      <c r="B8" s="211"/>
      <c r="C8" s="211"/>
      <c r="D8" s="211"/>
      <c r="E8" s="211"/>
      <c r="F8" s="211"/>
      <c r="G8" s="211"/>
      <c r="H8" s="212"/>
      <c r="I8" s="1">
        <v>2</v>
      </c>
      <c r="J8" s="101">
        <f>J9+J16+J26+J35+J39</f>
        <v>200316289</v>
      </c>
      <c r="K8" s="101">
        <f>K9+K16+K26+K35+K39</f>
        <v>285314155</v>
      </c>
    </row>
    <row r="9" spans="1:11" ht="12.75">
      <c r="A9" s="207" t="s">
        <v>34</v>
      </c>
      <c r="B9" s="208"/>
      <c r="C9" s="208"/>
      <c r="D9" s="208"/>
      <c r="E9" s="208"/>
      <c r="F9" s="208"/>
      <c r="G9" s="208"/>
      <c r="H9" s="209"/>
      <c r="I9" s="1">
        <v>3</v>
      </c>
      <c r="J9" s="101">
        <f>SUM(J10:J15)</f>
        <v>1265613</v>
      </c>
      <c r="K9" s="101">
        <f>SUM(K10:K15)</f>
        <v>2896510</v>
      </c>
    </row>
    <row r="10" spans="1:11" ht="12.75">
      <c r="A10" s="207" t="s">
        <v>35</v>
      </c>
      <c r="B10" s="208"/>
      <c r="C10" s="208"/>
      <c r="D10" s="208"/>
      <c r="E10" s="208"/>
      <c r="F10" s="208"/>
      <c r="G10" s="208"/>
      <c r="H10" s="209"/>
      <c r="I10" s="1">
        <v>4</v>
      </c>
      <c r="J10" s="6"/>
      <c r="K10" s="6"/>
    </row>
    <row r="11" spans="1:11" ht="12.75">
      <c r="A11" s="207" t="s">
        <v>36</v>
      </c>
      <c r="B11" s="208"/>
      <c r="C11" s="208"/>
      <c r="D11" s="208"/>
      <c r="E11" s="208"/>
      <c r="F11" s="208"/>
      <c r="G11" s="208"/>
      <c r="H11" s="209"/>
      <c r="I11" s="1">
        <v>5</v>
      </c>
      <c r="J11" s="6">
        <v>65976</v>
      </c>
      <c r="K11" s="6">
        <v>116482</v>
      </c>
    </row>
    <row r="12" spans="1:11" ht="12.75">
      <c r="A12" s="207" t="s">
        <v>0</v>
      </c>
      <c r="B12" s="208"/>
      <c r="C12" s="208"/>
      <c r="D12" s="208"/>
      <c r="E12" s="208"/>
      <c r="F12" s="208"/>
      <c r="G12" s="208"/>
      <c r="H12" s="209"/>
      <c r="I12" s="1">
        <v>6</v>
      </c>
      <c r="J12" s="6"/>
      <c r="K12" s="6"/>
    </row>
    <row r="13" spans="1:11" ht="12.75">
      <c r="A13" s="207" t="s">
        <v>37</v>
      </c>
      <c r="B13" s="208"/>
      <c r="C13" s="208"/>
      <c r="D13" s="208"/>
      <c r="E13" s="208"/>
      <c r="F13" s="208"/>
      <c r="G13" s="208"/>
      <c r="H13" s="209"/>
      <c r="I13" s="1">
        <v>7</v>
      </c>
      <c r="J13" s="6"/>
      <c r="K13" s="6">
        <v>1757193</v>
      </c>
    </row>
    <row r="14" spans="1:11" ht="12.75">
      <c r="A14" s="207" t="s">
        <v>38</v>
      </c>
      <c r="B14" s="208"/>
      <c r="C14" s="208"/>
      <c r="D14" s="208"/>
      <c r="E14" s="208"/>
      <c r="F14" s="208"/>
      <c r="G14" s="208"/>
      <c r="H14" s="209"/>
      <c r="I14" s="1">
        <v>8</v>
      </c>
      <c r="J14" s="6"/>
      <c r="K14" s="6"/>
    </row>
    <row r="15" spans="1:11" ht="12.75">
      <c r="A15" s="207" t="s">
        <v>39</v>
      </c>
      <c r="B15" s="208"/>
      <c r="C15" s="208"/>
      <c r="D15" s="208"/>
      <c r="E15" s="208"/>
      <c r="F15" s="208"/>
      <c r="G15" s="208"/>
      <c r="H15" s="209"/>
      <c r="I15" s="1">
        <v>9</v>
      </c>
      <c r="J15" s="6">
        <v>1199637</v>
      </c>
      <c r="K15" s="6">
        <v>1022835</v>
      </c>
    </row>
    <row r="16" spans="1:11" ht="12.75">
      <c r="A16" s="207" t="s">
        <v>40</v>
      </c>
      <c r="B16" s="208"/>
      <c r="C16" s="208"/>
      <c r="D16" s="208"/>
      <c r="E16" s="208"/>
      <c r="F16" s="208"/>
      <c r="G16" s="208"/>
      <c r="H16" s="209"/>
      <c r="I16" s="1">
        <v>10</v>
      </c>
      <c r="J16" s="101">
        <f>SUM(J17:J25)</f>
        <v>196174132</v>
      </c>
      <c r="K16" s="101">
        <f>SUM(K17:K25)</f>
        <v>277833114</v>
      </c>
    </row>
    <row r="17" spans="1:11" ht="12.75">
      <c r="A17" s="207" t="s">
        <v>41</v>
      </c>
      <c r="B17" s="208"/>
      <c r="C17" s="208"/>
      <c r="D17" s="208"/>
      <c r="E17" s="208"/>
      <c r="F17" s="208"/>
      <c r="G17" s="208"/>
      <c r="H17" s="209"/>
      <c r="I17" s="1">
        <v>11</v>
      </c>
      <c r="J17" s="6">
        <v>2138881</v>
      </c>
      <c r="K17" s="6">
        <v>2138881</v>
      </c>
    </row>
    <row r="18" spans="1:11" ht="12.75">
      <c r="A18" s="207" t="s">
        <v>42</v>
      </c>
      <c r="B18" s="208"/>
      <c r="C18" s="208"/>
      <c r="D18" s="208"/>
      <c r="E18" s="208"/>
      <c r="F18" s="208"/>
      <c r="G18" s="208"/>
      <c r="H18" s="209"/>
      <c r="I18" s="1">
        <v>12</v>
      </c>
      <c r="J18" s="6">
        <v>8906952</v>
      </c>
      <c r="K18" s="6">
        <v>8727808</v>
      </c>
    </row>
    <row r="19" spans="1:11" ht="12.75">
      <c r="A19" s="207" t="s">
        <v>43</v>
      </c>
      <c r="B19" s="208"/>
      <c r="C19" s="208"/>
      <c r="D19" s="208"/>
      <c r="E19" s="208"/>
      <c r="F19" s="208"/>
      <c r="G19" s="208"/>
      <c r="H19" s="209"/>
      <c r="I19" s="1">
        <v>13</v>
      </c>
      <c r="J19" s="6">
        <v>57823368</v>
      </c>
      <c r="K19" s="6">
        <v>52594208</v>
      </c>
    </row>
    <row r="20" spans="1:11" ht="12.75">
      <c r="A20" s="207" t="s">
        <v>44</v>
      </c>
      <c r="B20" s="208"/>
      <c r="C20" s="208"/>
      <c r="D20" s="208"/>
      <c r="E20" s="208"/>
      <c r="F20" s="208"/>
      <c r="G20" s="208"/>
      <c r="H20" s="209"/>
      <c r="I20" s="1">
        <v>14</v>
      </c>
      <c r="J20" s="6">
        <v>10575218</v>
      </c>
      <c r="K20" s="6">
        <v>11503199</v>
      </c>
    </row>
    <row r="21" spans="1:11" ht="12.75">
      <c r="A21" s="207" t="s">
        <v>45</v>
      </c>
      <c r="B21" s="208"/>
      <c r="C21" s="208"/>
      <c r="D21" s="208"/>
      <c r="E21" s="208"/>
      <c r="F21" s="208"/>
      <c r="G21" s="208"/>
      <c r="H21" s="209"/>
      <c r="I21" s="1">
        <v>15</v>
      </c>
      <c r="J21" s="6"/>
      <c r="K21" s="6"/>
    </row>
    <row r="22" spans="1:11" ht="12.75">
      <c r="A22" s="207" t="s">
        <v>46</v>
      </c>
      <c r="B22" s="208"/>
      <c r="C22" s="208"/>
      <c r="D22" s="208"/>
      <c r="E22" s="208"/>
      <c r="F22" s="208"/>
      <c r="G22" s="208"/>
      <c r="H22" s="209"/>
      <c r="I22" s="1">
        <v>16</v>
      </c>
      <c r="J22" s="6">
        <v>21870479</v>
      </c>
      <c r="K22" s="6">
        <v>22498309</v>
      </c>
    </row>
    <row r="23" spans="1:11" ht="12.75">
      <c r="A23" s="207" t="s">
        <v>47</v>
      </c>
      <c r="B23" s="208"/>
      <c r="C23" s="208"/>
      <c r="D23" s="208"/>
      <c r="E23" s="208"/>
      <c r="F23" s="208"/>
      <c r="G23" s="208"/>
      <c r="H23" s="209"/>
      <c r="I23" s="1">
        <v>17</v>
      </c>
      <c r="J23" s="6">
        <v>90088643</v>
      </c>
      <c r="K23" s="6">
        <v>175696176</v>
      </c>
    </row>
    <row r="24" spans="1:11" ht="12.75">
      <c r="A24" s="207" t="s">
        <v>48</v>
      </c>
      <c r="B24" s="208"/>
      <c r="C24" s="208"/>
      <c r="D24" s="208"/>
      <c r="E24" s="208"/>
      <c r="F24" s="208"/>
      <c r="G24" s="208"/>
      <c r="H24" s="209"/>
      <c r="I24" s="1">
        <v>18</v>
      </c>
      <c r="J24" s="6"/>
      <c r="K24" s="6"/>
    </row>
    <row r="25" spans="1:11" ht="12.75">
      <c r="A25" s="207" t="s">
        <v>49</v>
      </c>
      <c r="B25" s="208"/>
      <c r="C25" s="208"/>
      <c r="D25" s="208"/>
      <c r="E25" s="208"/>
      <c r="F25" s="208"/>
      <c r="G25" s="208"/>
      <c r="H25" s="209"/>
      <c r="I25" s="1">
        <v>19</v>
      </c>
      <c r="J25" s="6">
        <v>4770591</v>
      </c>
      <c r="K25" s="6">
        <v>4674533</v>
      </c>
    </row>
    <row r="26" spans="1:11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20</v>
      </c>
      <c r="J26" s="101">
        <f>SUM(J27:J34)</f>
        <v>557967</v>
      </c>
      <c r="K26" s="101">
        <f>SUM(K27:K34)</f>
        <v>693182</v>
      </c>
    </row>
    <row r="27" spans="1:11" ht="12.75">
      <c r="A27" s="207" t="s">
        <v>51</v>
      </c>
      <c r="B27" s="208"/>
      <c r="C27" s="208"/>
      <c r="D27" s="208"/>
      <c r="E27" s="208"/>
      <c r="F27" s="208"/>
      <c r="G27" s="208"/>
      <c r="H27" s="209"/>
      <c r="I27" s="1">
        <v>21</v>
      </c>
      <c r="J27" s="6"/>
      <c r="K27" s="6"/>
    </row>
    <row r="28" spans="1:11" ht="12.75">
      <c r="A28" s="207" t="s">
        <v>52</v>
      </c>
      <c r="B28" s="208"/>
      <c r="C28" s="208"/>
      <c r="D28" s="208"/>
      <c r="E28" s="208"/>
      <c r="F28" s="208"/>
      <c r="G28" s="208"/>
      <c r="H28" s="209"/>
      <c r="I28" s="1">
        <v>22</v>
      </c>
      <c r="J28" s="6"/>
      <c r="K28" s="6"/>
    </row>
    <row r="29" spans="1:11" ht="12.75">
      <c r="A29" s="207" t="s">
        <v>53</v>
      </c>
      <c r="B29" s="208"/>
      <c r="C29" s="208"/>
      <c r="D29" s="208"/>
      <c r="E29" s="208"/>
      <c r="F29" s="208"/>
      <c r="G29" s="208"/>
      <c r="H29" s="209"/>
      <c r="I29" s="1">
        <v>23</v>
      </c>
      <c r="J29" s="6">
        <v>521406</v>
      </c>
      <c r="K29" s="6">
        <v>656835</v>
      </c>
    </row>
    <row r="30" spans="1:11" ht="12.75">
      <c r="A30" s="207" t="s">
        <v>54</v>
      </c>
      <c r="B30" s="208"/>
      <c r="C30" s="208"/>
      <c r="D30" s="208"/>
      <c r="E30" s="208"/>
      <c r="F30" s="208"/>
      <c r="G30" s="208"/>
      <c r="H30" s="209"/>
      <c r="I30" s="1">
        <v>24</v>
      </c>
      <c r="J30" s="6"/>
      <c r="K30" s="6"/>
    </row>
    <row r="31" spans="1:11" ht="12.75">
      <c r="A31" s="207" t="s">
        <v>55</v>
      </c>
      <c r="B31" s="208"/>
      <c r="C31" s="208"/>
      <c r="D31" s="208"/>
      <c r="E31" s="208"/>
      <c r="F31" s="208"/>
      <c r="G31" s="208"/>
      <c r="H31" s="209"/>
      <c r="I31" s="1">
        <v>25</v>
      </c>
      <c r="J31" s="6"/>
      <c r="K31" s="6"/>
    </row>
    <row r="32" spans="1:11" ht="12.75">
      <c r="A32" s="207" t="s">
        <v>56</v>
      </c>
      <c r="B32" s="208"/>
      <c r="C32" s="208"/>
      <c r="D32" s="208"/>
      <c r="E32" s="208"/>
      <c r="F32" s="208"/>
      <c r="G32" s="208"/>
      <c r="H32" s="209"/>
      <c r="I32" s="1">
        <v>26</v>
      </c>
      <c r="J32" s="6">
        <v>36561</v>
      </c>
      <c r="K32" s="6">
        <v>36347</v>
      </c>
    </row>
    <row r="33" spans="1:11" ht="12.75">
      <c r="A33" s="207" t="s">
        <v>57</v>
      </c>
      <c r="B33" s="208"/>
      <c r="C33" s="208"/>
      <c r="D33" s="208"/>
      <c r="E33" s="208"/>
      <c r="F33" s="208"/>
      <c r="G33" s="208"/>
      <c r="H33" s="209"/>
      <c r="I33" s="1">
        <v>27</v>
      </c>
      <c r="J33" s="6"/>
      <c r="K33" s="6"/>
    </row>
    <row r="34" spans="1:11" ht="12.75">
      <c r="A34" s="207" t="s">
        <v>58</v>
      </c>
      <c r="B34" s="208"/>
      <c r="C34" s="208"/>
      <c r="D34" s="208"/>
      <c r="E34" s="208"/>
      <c r="F34" s="208"/>
      <c r="G34" s="208"/>
      <c r="H34" s="209"/>
      <c r="I34" s="1">
        <v>28</v>
      </c>
      <c r="J34" s="6"/>
      <c r="K34" s="6"/>
    </row>
    <row r="35" spans="1:11" ht="12.75">
      <c r="A35" s="207" t="s">
        <v>59</v>
      </c>
      <c r="B35" s="208"/>
      <c r="C35" s="208"/>
      <c r="D35" s="208"/>
      <c r="E35" s="208"/>
      <c r="F35" s="208"/>
      <c r="G35" s="208"/>
      <c r="H35" s="209"/>
      <c r="I35" s="1">
        <v>29</v>
      </c>
      <c r="J35" s="101">
        <f>SUM(J36:J38)</f>
        <v>2318577</v>
      </c>
      <c r="K35" s="101">
        <f>SUM(K36:K38)</f>
        <v>1996062</v>
      </c>
    </row>
    <row r="36" spans="1:11" ht="12.75">
      <c r="A36" s="207" t="s">
        <v>60</v>
      </c>
      <c r="B36" s="208"/>
      <c r="C36" s="208"/>
      <c r="D36" s="208"/>
      <c r="E36" s="208"/>
      <c r="F36" s="208"/>
      <c r="G36" s="208"/>
      <c r="H36" s="209"/>
      <c r="I36" s="1">
        <v>30</v>
      </c>
      <c r="J36" s="6"/>
      <c r="K36" s="6"/>
    </row>
    <row r="37" spans="1:11" ht="12.75">
      <c r="A37" s="207" t="s">
        <v>61</v>
      </c>
      <c r="B37" s="208"/>
      <c r="C37" s="208"/>
      <c r="D37" s="208"/>
      <c r="E37" s="208"/>
      <c r="F37" s="208"/>
      <c r="G37" s="208"/>
      <c r="H37" s="209"/>
      <c r="I37" s="1">
        <v>31</v>
      </c>
      <c r="J37" s="6">
        <v>2318577</v>
      </c>
      <c r="K37" s="6">
        <v>1996062</v>
      </c>
    </row>
    <row r="38" spans="1:11" ht="12.75">
      <c r="A38" s="207" t="s">
        <v>62</v>
      </c>
      <c r="B38" s="208"/>
      <c r="C38" s="208"/>
      <c r="D38" s="208"/>
      <c r="E38" s="208"/>
      <c r="F38" s="208"/>
      <c r="G38" s="208"/>
      <c r="H38" s="209"/>
      <c r="I38" s="1">
        <v>32</v>
      </c>
      <c r="J38" s="6"/>
      <c r="K38" s="6"/>
    </row>
    <row r="39" spans="1:11" ht="12.75">
      <c r="A39" s="207" t="s">
        <v>63</v>
      </c>
      <c r="B39" s="208"/>
      <c r="C39" s="208"/>
      <c r="D39" s="208"/>
      <c r="E39" s="208"/>
      <c r="F39" s="208"/>
      <c r="G39" s="208"/>
      <c r="H39" s="209"/>
      <c r="I39" s="1">
        <v>33</v>
      </c>
      <c r="J39" s="6"/>
      <c r="K39" s="6">
        <v>1895287</v>
      </c>
    </row>
    <row r="40" spans="1:11" ht="12.75">
      <c r="A40" s="210" t="s">
        <v>64</v>
      </c>
      <c r="B40" s="211"/>
      <c r="C40" s="211"/>
      <c r="D40" s="211"/>
      <c r="E40" s="211"/>
      <c r="F40" s="211"/>
      <c r="G40" s="211"/>
      <c r="H40" s="212"/>
      <c r="I40" s="1">
        <v>34</v>
      </c>
      <c r="J40" s="101">
        <f>J41+J49+J56+J64</f>
        <v>259932291</v>
      </c>
      <c r="K40" s="101">
        <f>K41+K49+K56+K64</f>
        <v>285281648</v>
      </c>
    </row>
    <row r="41" spans="1:11" ht="12.75">
      <c r="A41" s="207" t="s">
        <v>65</v>
      </c>
      <c r="B41" s="208"/>
      <c r="C41" s="208"/>
      <c r="D41" s="208"/>
      <c r="E41" s="208"/>
      <c r="F41" s="208"/>
      <c r="G41" s="208"/>
      <c r="H41" s="209"/>
      <c r="I41" s="1">
        <v>35</v>
      </c>
      <c r="J41" s="101">
        <f>SUM(J42:J48)</f>
        <v>1861492</v>
      </c>
      <c r="K41" s="101">
        <f>SUM(K42:K48)</f>
        <v>31595404</v>
      </c>
    </row>
    <row r="42" spans="1:11" ht="12.75">
      <c r="A42" s="207" t="s">
        <v>66</v>
      </c>
      <c r="B42" s="208"/>
      <c r="C42" s="208"/>
      <c r="D42" s="208"/>
      <c r="E42" s="208"/>
      <c r="F42" s="208"/>
      <c r="G42" s="208"/>
      <c r="H42" s="209"/>
      <c r="I42" s="1">
        <v>36</v>
      </c>
      <c r="J42" s="6">
        <v>1753847</v>
      </c>
      <c r="K42" s="6">
        <v>2881487</v>
      </c>
    </row>
    <row r="43" spans="1:11" ht="12.75">
      <c r="A43" s="207" t="s">
        <v>67</v>
      </c>
      <c r="B43" s="208"/>
      <c r="C43" s="208"/>
      <c r="D43" s="208"/>
      <c r="E43" s="208"/>
      <c r="F43" s="208"/>
      <c r="G43" s="208"/>
      <c r="H43" s="209"/>
      <c r="I43" s="1">
        <v>37</v>
      </c>
      <c r="J43" s="6"/>
      <c r="K43" s="6"/>
    </row>
    <row r="44" spans="1:11" ht="12.75">
      <c r="A44" s="207" t="s">
        <v>68</v>
      </c>
      <c r="B44" s="208"/>
      <c r="C44" s="208"/>
      <c r="D44" s="208"/>
      <c r="E44" s="208"/>
      <c r="F44" s="208"/>
      <c r="G44" s="208"/>
      <c r="H44" s="209"/>
      <c r="I44" s="1">
        <v>38</v>
      </c>
      <c r="J44" s="6"/>
      <c r="K44" s="6"/>
    </row>
    <row r="45" spans="1:11" ht="12.75">
      <c r="A45" s="207" t="s">
        <v>69</v>
      </c>
      <c r="B45" s="208"/>
      <c r="C45" s="208"/>
      <c r="D45" s="208"/>
      <c r="E45" s="208"/>
      <c r="F45" s="208"/>
      <c r="G45" s="208"/>
      <c r="H45" s="209"/>
      <c r="I45" s="1">
        <v>39</v>
      </c>
      <c r="J45" s="6">
        <v>22117</v>
      </c>
      <c r="K45" s="6">
        <v>28688799</v>
      </c>
    </row>
    <row r="46" spans="1:11" ht="12.75">
      <c r="A46" s="207" t="s">
        <v>70</v>
      </c>
      <c r="B46" s="208"/>
      <c r="C46" s="208"/>
      <c r="D46" s="208"/>
      <c r="E46" s="208"/>
      <c r="F46" s="208"/>
      <c r="G46" s="208"/>
      <c r="H46" s="209"/>
      <c r="I46" s="1">
        <v>40</v>
      </c>
      <c r="J46" s="6">
        <v>85528</v>
      </c>
      <c r="K46" s="6">
        <v>25118</v>
      </c>
    </row>
    <row r="47" spans="1:11" ht="12.75">
      <c r="A47" s="207" t="s">
        <v>71</v>
      </c>
      <c r="B47" s="208"/>
      <c r="C47" s="208"/>
      <c r="D47" s="208"/>
      <c r="E47" s="208"/>
      <c r="F47" s="208"/>
      <c r="G47" s="208"/>
      <c r="H47" s="209"/>
      <c r="I47" s="1">
        <v>41</v>
      </c>
      <c r="J47" s="6"/>
      <c r="K47" s="6"/>
    </row>
    <row r="48" spans="1:11" ht="12.75">
      <c r="A48" s="207" t="s">
        <v>72</v>
      </c>
      <c r="B48" s="208"/>
      <c r="C48" s="208"/>
      <c r="D48" s="208"/>
      <c r="E48" s="208"/>
      <c r="F48" s="208"/>
      <c r="G48" s="208"/>
      <c r="H48" s="209"/>
      <c r="I48" s="1">
        <v>42</v>
      </c>
      <c r="J48" s="6"/>
      <c r="K48" s="6"/>
    </row>
    <row r="49" spans="1:11" ht="12.75">
      <c r="A49" s="207" t="s">
        <v>73</v>
      </c>
      <c r="B49" s="208"/>
      <c r="C49" s="208"/>
      <c r="D49" s="208"/>
      <c r="E49" s="208"/>
      <c r="F49" s="208"/>
      <c r="G49" s="208"/>
      <c r="H49" s="209"/>
      <c r="I49" s="1">
        <v>43</v>
      </c>
      <c r="J49" s="101">
        <f>SUM(J50:J55)</f>
        <v>60216964</v>
      </c>
      <c r="K49" s="101">
        <f>SUM(K50:K55)</f>
        <v>74345156</v>
      </c>
    </row>
    <row r="50" spans="1:11" ht="12.75">
      <c r="A50" s="207" t="s">
        <v>74</v>
      </c>
      <c r="B50" s="208"/>
      <c r="C50" s="208"/>
      <c r="D50" s="208"/>
      <c r="E50" s="208"/>
      <c r="F50" s="208"/>
      <c r="G50" s="208"/>
      <c r="H50" s="209"/>
      <c r="I50" s="1">
        <v>44</v>
      </c>
      <c r="J50" s="6"/>
      <c r="K50" s="6"/>
    </row>
    <row r="51" spans="1:11" ht="12.75">
      <c r="A51" s="207" t="s">
        <v>75</v>
      </c>
      <c r="B51" s="208"/>
      <c r="C51" s="208"/>
      <c r="D51" s="208"/>
      <c r="E51" s="208"/>
      <c r="F51" s="208"/>
      <c r="G51" s="208"/>
      <c r="H51" s="209"/>
      <c r="I51" s="1">
        <v>45</v>
      </c>
      <c r="J51" s="6">
        <v>54135514</v>
      </c>
      <c r="K51" s="6">
        <v>69666992</v>
      </c>
    </row>
    <row r="52" spans="1:11" ht="12.75">
      <c r="A52" s="207" t="s">
        <v>76</v>
      </c>
      <c r="B52" s="208"/>
      <c r="C52" s="208"/>
      <c r="D52" s="208"/>
      <c r="E52" s="208"/>
      <c r="F52" s="208"/>
      <c r="G52" s="208"/>
      <c r="H52" s="209"/>
      <c r="I52" s="1">
        <v>46</v>
      </c>
      <c r="J52" s="6"/>
      <c r="K52" s="6"/>
    </row>
    <row r="53" spans="1:11" ht="12.75">
      <c r="A53" s="207" t="s">
        <v>77</v>
      </c>
      <c r="B53" s="208"/>
      <c r="C53" s="208"/>
      <c r="D53" s="208"/>
      <c r="E53" s="208"/>
      <c r="F53" s="208"/>
      <c r="G53" s="208"/>
      <c r="H53" s="209"/>
      <c r="I53" s="1">
        <v>47</v>
      </c>
      <c r="J53" s="6"/>
      <c r="K53" s="6">
        <v>4101</v>
      </c>
    </row>
    <row r="54" spans="1:11" ht="12.75">
      <c r="A54" s="207" t="s">
        <v>78</v>
      </c>
      <c r="B54" s="208"/>
      <c r="C54" s="208"/>
      <c r="D54" s="208"/>
      <c r="E54" s="208"/>
      <c r="F54" s="208"/>
      <c r="G54" s="208"/>
      <c r="H54" s="209"/>
      <c r="I54" s="1">
        <v>48</v>
      </c>
      <c r="J54" s="6">
        <v>3577201</v>
      </c>
      <c r="K54" s="6">
        <v>2084307</v>
      </c>
    </row>
    <row r="55" spans="1:11" ht="12.75">
      <c r="A55" s="207" t="s">
        <v>79</v>
      </c>
      <c r="B55" s="208"/>
      <c r="C55" s="208"/>
      <c r="D55" s="208"/>
      <c r="E55" s="208"/>
      <c r="F55" s="208"/>
      <c r="G55" s="208"/>
      <c r="H55" s="209"/>
      <c r="I55" s="1">
        <v>49</v>
      </c>
      <c r="J55" s="6">
        <v>2504249</v>
      </c>
      <c r="K55" s="6">
        <v>2589756</v>
      </c>
    </row>
    <row r="56" spans="1:11" ht="12.75">
      <c r="A56" s="207" t="s">
        <v>80</v>
      </c>
      <c r="B56" s="208"/>
      <c r="C56" s="208"/>
      <c r="D56" s="208"/>
      <c r="E56" s="208"/>
      <c r="F56" s="208"/>
      <c r="G56" s="208"/>
      <c r="H56" s="209"/>
      <c r="I56" s="1">
        <v>50</v>
      </c>
      <c r="J56" s="101">
        <v>156032522</v>
      </c>
      <c r="K56" s="101">
        <f>SUM(K57:K63)</f>
        <v>135244634</v>
      </c>
    </row>
    <row r="57" spans="1:11" ht="12.75">
      <c r="A57" s="207" t="s">
        <v>81</v>
      </c>
      <c r="B57" s="208"/>
      <c r="C57" s="208"/>
      <c r="D57" s="208"/>
      <c r="E57" s="208"/>
      <c r="F57" s="208"/>
      <c r="G57" s="208"/>
      <c r="H57" s="209"/>
      <c r="I57" s="1">
        <v>51</v>
      </c>
      <c r="J57" s="6"/>
      <c r="K57" s="6"/>
    </row>
    <row r="58" spans="1:11" ht="12.75">
      <c r="A58" s="207" t="s">
        <v>82</v>
      </c>
      <c r="B58" s="208"/>
      <c r="C58" s="208"/>
      <c r="D58" s="208"/>
      <c r="E58" s="208"/>
      <c r="F58" s="208"/>
      <c r="G58" s="208"/>
      <c r="H58" s="209"/>
      <c r="I58" s="1">
        <v>52</v>
      </c>
      <c r="J58" s="6"/>
      <c r="K58" s="6"/>
    </row>
    <row r="59" spans="1:11" ht="12.75">
      <c r="A59" s="207" t="s">
        <v>83</v>
      </c>
      <c r="B59" s="208"/>
      <c r="C59" s="208"/>
      <c r="D59" s="208"/>
      <c r="E59" s="208"/>
      <c r="F59" s="208"/>
      <c r="G59" s="208"/>
      <c r="H59" s="209"/>
      <c r="I59" s="1">
        <v>53</v>
      </c>
      <c r="J59" s="6">
        <v>279577</v>
      </c>
      <c r="K59" s="6">
        <v>350875</v>
      </c>
    </row>
    <row r="60" spans="1:11" ht="12.75">
      <c r="A60" s="207" t="s">
        <v>54</v>
      </c>
      <c r="B60" s="208"/>
      <c r="C60" s="208"/>
      <c r="D60" s="208"/>
      <c r="E60" s="208"/>
      <c r="F60" s="208"/>
      <c r="G60" s="208"/>
      <c r="H60" s="209"/>
      <c r="I60" s="1">
        <v>54</v>
      </c>
      <c r="J60" s="6"/>
      <c r="K60" s="6"/>
    </row>
    <row r="61" spans="1:11" ht="12.75">
      <c r="A61" s="207" t="s">
        <v>55</v>
      </c>
      <c r="B61" s="208"/>
      <c r="C61" s="208"/>
      <c r="D61" s="208"/>
      <c r="E61" s="208"/>
      <c r="F61" s="208"/>
      <c r="G61" s="208"/>
      <c r="H61" s="209"/>
      <c r="I61" s="1">
        <v>55</v>
      </c>
      <c r="J61" s="6"/>
      <c r="K61" s="6"/>
    </row>
    <row r="62" spans="1:11" ht="12.75">
      <c r="A62" s="207" t="s">
        <v>84</v>
      </c>
      <c r="B62" s="208"/>
      <c r="C62" s="208"/>
      <c r="D62" s="208"/>
      <c r="E62" s="208"/>
      <c r="F62" s="208"/>
      <c r="G62" s="208"/>
      <c r="H62" s="209"/>
      <c r="I62" s="1">
        <v>56</v>
      </c>
      <c r="J62" s="6">
        <v>155752945</v>
      </c>
      <c r="K62" s="6">
        <v>134893759</v>
      </c>
    </row>
    <row r="63" spans="1:11" ht="12.75">
      <c r="A63" s="207" t="s">
        <v>85</v>
      </c>
      <c r="B63" s="208"/>
      <c r="C63" s="208"/>
      <c r="D63" s="208"/>
      <c r="E63" s="208"/>
      <c r="F63" s="208"/>
      <c r="G63" s="208"/>
      <c r="H63" s="209"/>
      <c r="I63" s="1">
        <v>57</v>
      </c>
      <c r="J63" s="6"/>
      <c r="K63" s="6"/>
    </row>
    <row r="64" spans="1:11" ht="12.75">
      <c r="A64" s="207" t="s">
        <v>86</v>
      </c>
      <c r="B64" s="208"/>
      <c r="C64" s="208"/>
      <c r="D64" s="208"/>
      <c r="E64" s="208"/>
      <c r="F64" s="208"/>
      <c r="G64" s="208"/>
      <c r="H64" s="209"/>
      <c r="I64" s="1">
        <v>58</v>
      </c>
      <c r="J64" s="6">
        <v>41821313</v>
      </c>
      <c r="K64" s="6">
        <v>44096454</v>
      </c>
    </row>
    <row r="65" spans="1:11" ht="12.75">
      <c r="A65" s="210" t="s">
        <v>87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/>
      <c r="K65" s="6"/>
    </row>
    <row r="66" spans="1:11" ht="12.75">
      <c r="A66" s="210" t="s">
        <v>88</v>
      </c>
      <c r="B66" s="211"/>
      <c r="C66" s="211"/>
      <c r="D66" s="211"/>
      <c r="E66" s="211"/>
      <c r="F66" s="211"/>
      <c r="G66" s="211"/>
      <c r="H66" s="212"/>
      <c r="I66" s="1">
        <v>60</v>
      </c>
      <c r="J66" s="101">
        <f>J7+J8+J40+J65</f>
        <v>460248580</v>
      </c>
      <c r="K66" s="101">
        <f>K7+K8+K40+K65</f>
        <v>570595803</v>
      </c>
    </row>
    <row r="67" spans="1:11" ht="12.75">
      <c r="A67" s="222" t="s">
        <v>89</v>
      </c>
      <c r="B67" s="223"/>
      <c r="C67" s="223"/>
      <c r="D67" s="223"/>
      <c r="E67" s="223"/>
      <c r="F67" s="223"/>
      <c r="G67" s="223"/>
      <c r="H67" s="224"/>
      <c r="I67" s="4">
        <v>61</v>
      </c>
      <c r="J67" s="7"/>
      <c r="K67" s="7"/>
    </row>
    <row r="68" spans="1:11" ht="12.75">
      <c r="A68" s="199" t="s">
        <v>129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90</v>
      </c>
      <c r="B69" s="204"/>
      <c r="C69" s="204"/>
      <c r="D69" s="204"/>
      <c r="E69" s="204"/>
      <c r="F69" s="204"/>
      <c r="G69" s="204"/>
      <c r="H69" s="221"/>
      <c r="I69" s="3">
        <v>62</v>
      </c>
      <c r="J69" s="102">
        <f>J70+J71+J72+J78+J79+J82+J85</f>
        <v>409834762</v>
      </c>
      <c r="K69" s="102">
        <f>K70+K71+K72+K78+K79+K82+K85</f>
        <v>411207749</v>
      </c>
    </row>
    <row r="70" spans="1:11" ht="12.75">
      <c r="A70" s="207" t="s">
        <v>91</v>
      </c>
      <c r="B70" s="208"/>
      <c r="C70" s="208"/>
      <c r="D70" s="208"/>
      <c r="E70" s="208"/>
      <c r="F70" s="208"/>
      <c r="G70" s="208"/>
      <c r="H70" s="209"/>
      <c r="I70" s="1">
        <v>63</v>
      </c>
      <c r="J70" s="6">
        <v>169186800</v>
      </c>
      <c r="K70" s="6">
        <v>169186800</v>
      </c>
    </row>
    <row r="71" spans="1:11" ht="12.75">
      <c r="A71" s="207" t="s">
        <v>92</v>
      </c>
      <c r="B71" s="208"/>
      <c r="C71" s="208"/>
      <c r="D71" s="208"/>
      <c r="E71" s="208"/>
      <c r="F71" s="208"/>
      <c r="G71" s="208"/>
      <c r="H71" s="209"/>
      <c r="I71" s="1">
        <v>64</v>
      </c>
      <c r="J71" s="6">
        <v>88107087</v>
      </c>
      <c r="K71" s="6">
        <v>88107087</v>
      </c>
    </row>
    <row r="72" spans="1:11" ht="12.75">
      <c r="A72" s="207" t="s">
        <v>93</v>
      </c>
      <c r="B72" s="208"/>
      <c r="C72" s="208"/>
      <c r="D72" s="208"/>
      <c r="E72" s="208"/>
      <c r="F72" s="208"/>
      <c r="G72" s="208"/>
      <c r="H72" s="209"/>
      <c r="I72" s="1">
        <v>65</v>
      </c>
      <c r="J72" s="101">
        <f>J73+J74-J75+J77</f>
        <v>39011478</v>
      </c>
      <c r="K72" s="101">
        <f>K73+K74-K75+K77</f>
        <v>39187369</v>
      </c>
    </row>
    <row r="73" spans="1:11" ht="12.75">
      <c r="A73" s="207" t="s">
        <v>94</v>
      </c>
      <c r="B73" s="208"/>
      <c r="C73" s="208"/>
      <c r="D73" s="208"/>
      <c r="E73" s="208"/>
      <c r="F73" s="208"/>
      <c r="G73" s="208"/>
      <c r="H73" s="209"/>
      <c r="I73" s="1">
        <v>66</v>
      </c>
      <c r="J73" s="6">
        <v>8283449</v>
      </c>
      <c r="K73" s="6">
        <v>8459340</v>
      </c>
    </row>
    <row r="74" spans="1:11" ht="12.75">
      <c r="A74" s="207" t="s">
        <v>95</v>
      </c>
      <c r="B74" s="208"/>
      <c r="C74" s="208"/>
      <c r="D74" s="208"/>
      <c r="E74" s="208"/>
      <c r="F74" s="208"/>
      <c r="G74" s="208"/>
      <c r="H74" s="209"/>
      <c r="I74" s="1">
        <v>67</v>
      </c>
      <c r="J74" s="6">
        <v>8904560</v>
      </c>
      <c r="K74" s="6">
        <v>8904560</v>
      </c>
    </row>
    <row r="75" spans="1:11" ht="12.75">
      <c r="A75" s="207" t="s">
        <v>96</v>
      </c>
      <c r="B75" s="208"/>
      <c r="C75" s="208"/>
      <c r="D75" s="208"/>
      <c r="E75" s="208"/>
      <c r="F75" s="208"/>
      <c r="G75" s="208"/>
      <c r="H75" s="209"/>
      <c r="I75" s="1">
        <v>68</v>
      </c>
      <c r="J75" s="6">
        <v>1066317</v>
      </c>
      <c r="K75" s="6">
        <v>1066317</v>
      </c>
    </row>
    <row r="76" spans="1:11" ht="12.75">
      <c r="A76" s="207" t="s">
        <v>97</v>
      </c>
      <c r="B76" s="208"/>
      <c r="C76" s="208"/>
      <c r="D76" s="208"/>
      <c r="E76" s="208"/>
      <c r="F76" s="208"/>
      <c r="G76" s="208"/>
      <c r="H76" s="209"/>
      <c r="I76" s="1">
        <v>69</v>
      </c>
      <c r="J76" s="6"/>
      <c r="K76" s="6"/>
    </row>
    <row r="77" spans="1:11" ht="12.75">
      <c r="A77" s="207" t="s">
        <v>98</v>
      </c>
      <c r="B77" s="208"/>
      <c r="C77" s="208"/>
      <c r="D77" s="208"/>
      <c r="E77" s="208"/>
      <c r="F77" s="208"/>
      <c r="G77" s="208"/>
      <c r="H77" s="209"/>
      <c r="I77" s="1">
        <v>70</v>
      </c>
      <c r="J77" s="6">
        <v>22889786</v>
      </c>
      <c r="K77" s="6">
        <v>22889786</v>
      </c>
    </row>
    <row r="78" spans="1:11" ht="12.75">
      <c r="A78" s="207" t="s">
        <v>99</v>
      </c>
      <c r="B78" s="208"/>
      <c r="C78" s="208"/>
      <c r="D78" s="208"/>
      <c r="E78" s="208"/>
      <c r="F78" s="208"/>
      <c r="G78" s="208"/>
      <c r="H78" s="209"/>
      <c r="I78" s="1">
        <v>71</v>
      </c>
      <c r="J78" s="6"/>
      <c r="K78" s="6"/>
    </row>
    <row r="79" spans="1:11" ht="12.75">
      <c r="A79" s="207" t="s">
        <v>100</v>
      </c>
      <c r="B79" s="208"/>
      <c r="C79" s="208"/>
      <c r="D79" s="208"/>
      <c r="E79" s="208"/>
      <c r="F79" s="208"/>
      <c r="G79" s="208"/>
      <c r="H79" s="209"/>
      <c r="I79" s="1">
        <v>72</v>
      </c>
      <c r="J79" s="101">
        <f>J80-J81</f>
        <v>133318191</v>
      </c>
      <c r="K79" s="101">
        <f>K80-K81</f>
        <v>113425531</v>
      </c>
    </row>
    <row r="80" spans="1:11" ht="12.75">
      <c r="A80" s="218" t="s">
        <v>101</v>
      </c>
      <c r="B80" s="219"/>
      <c r="C80" s="219"/>
      <c r="D80" s="219"/>
      <c r="E80" s="219"/>
      <c r="F80" s="219"/>
      <c r="G80" s="219"/>
      <c r="H80" s="220"/>
      <c r="I80" s="1">
        <v>73</v>
      </c>
      <c r="J80" s="6">
        <v>133318191</v>
      </c>
      <c r="K80" s="6">
        <v>113425531</v>
      </c>
    </row>
    <row r="81" spans="1:11" ht="12.75">
      <c r="A81" s="218" t="s">
        <v>102</v>
      </c>
      <c r="B81" s="219"/>
      <c r="C81" s="219"/>
      <c r="D81" s="219"/>
      <c r="E81" s="219"/>
      <c r="F81" s="219"/>
      <c r="G81" s="219"/>
      <c r="H81" s="220"/>
      <c r="I81" s="1">
        <v>74</v>
      </c>
      <c r="J81" s="6"/>
      <c r="K81" s="6"/>
    </row>
    <row r="82" spans="1:11" ht="12.75">
      <c r="A82" s="207" t="s">
        <v>103</v>
      </c>
      <c r="B82" s="208"/>
      <c r="C82" s="208"/>
      <c r="D82" s="208"/>
      <c r="E82" s="208"/>
      <c r="F82" s="208"/>
      <c r="G82" s="208"/>
      <c r="H82" s="209"/>
      <c r="I82" s="1">
        <v>75</v>
      </c>
      <c r="J82" s="101">
        <f>J83-J84</f>
        <v>-19788794</v>
      </c>
      <c r="K82" s="101">
        <f>K83-K84</f>
        <v>1300962</v>
      </c>
    </row>
    <row r="83" spans="1:11" ht="12.75">
      <c r="A83" s="218" t="s">
        <v>104</v>
      </c>
      <c r="B83" s="219"/>
      <c r="C83" s="219"/>
      <c r="D83" s="219"/>
      <c r="E83" s="219"/>
      <c r="F83" s="219"/>
      <c r="G83" s="219"/>
      <c r="H83" s="220"/>
      <c r="I83" s="1">
        <v>76</v>
      </c>
      <c r="J83" s="6"/>
      <c r="K83" s="6">
        <v>1300962</v>
      </c>
    </row>
    <row r="84" spans="1:11" ht="12.75">
      <c r="A84" s="218" t="s">
        <v>105</v>
      </c>
      <c r="B84" s="219"/>
      <c r="C84" s="219"/>
      <c r="D84" s="219"/>
      <c r="E84" s="219"/>
      <c r="F84" s="219"/>
      <c r="G84" s="219"/>
      <c r="H84" s="220"/>
      <c r="I84" s="1">
        <v>77</v>
      </c>
      <c r="J84" s="6">
        <v>19788794</v>
      </c>
      <c r="K84" s="6"/>
    </row>
    <row r="85" spans="1:11" ht="12.75">
      <c r="A85" s="207" t="s">
        <v>293</v>
      </c>
      <c r="B85" s="208"/>
      <c r="C85" s="208"/>
      <c r="D85" s="208"/>
      <c r="E85" s="208"/>
      <c r="F85" s="208"/>
      <c r="G85" s="208"/>
      <c r="H85" s="209"/>
      <c r="I85" s="1">
        <v>78</v>
      </c>
      <c r="J85" s="6"/>
      <c r="K85" s="6"/>
    </row>
    <row r="86" spans="1:11" ht="12.75">
      <c r="A86" s="210" t="s">
        <v>106</v>
      </c>
      <c r="B86" s="211"/>
      <c r="C86" s="211"/>
      <c r="D86" s="211"/>
      <c r="E86" s="211"/>
      <c r="F86" s="211"/>
      <c r="G86" s="211"/>
      <c r="H86" s="212"/>
      <c r="I86" s="1">
        <v>79</v>
      </c>
      <c r="J86" s="101">
        <f>SUM(J87:J89)</f>
        <v>3716659</v>
      </c>
      <c r="K86" s="101">
        <f>SUM(K87:K89)</f>
        <v>2505250</v>
      </c>
    </row>
    <row r="87" spans="1:11" ht="12.75">
      <c r="A87" s="207" t="s">
        <v>107</v>
      </c>
      <c r="B87" s="208"/>
      <c r="C87" s="208"/>
      <c r="D87" s="208"/>
      <c r="E87" s="208"/>
      <c r="F87" s="208"/>
      <c r="G87" s="208"/>
      <c r="H87" s="209"/>
      <c r="I87" s="1">
        <v>80</v>
      </c>
      <c r="J87" s="6">
        <v>2137566</v>
      </c>
      <c r="K87" s="6">
        <v>1735063</v>
      </c>
    </row>
    <row r="88" spans="1:11" ht="12.75">
      <c r="A88" s="207" t="s">
        <v>108</v>
      </c>
      <c r="B88" s="208"/>
      <c r="C88" s="208"/>
      <c r="D88" s="208"/>
      <c r="E88" s="208"/>
      <c r="F88" s="208"/>
      <c r="G88" s="208"/>
      <c r="H88" s="209"/>
      <c r="I88" s="1">
        <v>81</v>
      </c>
      <c r="J88" s="6"/>
      <c r="K88" s="6"/>
    </row>
    <row r="89" spans="1:11" ht="12.75">
      <c r="A89" s="207" t="s">
        <v>109</v>
      </c>
      <c r="B89" s="208"/>
      <c r="C89" s="208"/>
      <c r="D89" s="208"/>
      <c r="E89" s="208"/>
      <c r="F89" s="208"/>
      <c r="G89" s="208"/>
      <c r="H89" s="209"/>
      <c r="I89" s="1">
        <v>82</v>
      </c>
      <c r="J89" s="6">
        <v>1579093</v>
      </c>
      <c r="K89" s="6">
        <v>770187</v>
      </c>
    </row>
    <row r="90" spans="1:11" ht="12.75">
      <c r="A90" s="210" t="s">
        <v>110</v>
      </c>
      <c r="B90" s="211"/>
      <c r="C90" s="211"/>
      <c r="D90" s="211"/>
      <c r="E90" s="211"/>
      <c r="F90" s="211"/>
      <c r="G90" s="211"/>
      <c r="H90" s="212"/>
      <c r="I90" s="1">
        <v>83</v>
      </c>
      <c r="J90" s="101">
        <f>SUM(J91:J99)</f>
        <v>20566612</v>
      </c>
      <c r="K90" s="101">
        <f>SUM(K91:K99)</f>
        <v>102555672</v>
      </c>
    </row>
    <row r="91" spans="1:11" ht="12.75">
      <c r="A91" s="207" t="s">
        <v>111</v>
      </c>
      <c r="B91" s="208"/>
      <c r="C91" s="208"/>
      <c r="D91" s="208"/>
      <c r="E91" s="208"/>
      <c r="F91" s="208"/>
      <c r="G91" s="208"/>
      <c r="H91" s="209"/>
      <c r="I91" s="1">
        <v>84</v>
      </c>
      <c r="J91" s="6"/>
      <c r="K91" s="6"/>
    </row>
    <row r="92" spans="1:11" ht="12.75">
      <c r="A92" s="207" t="s">
        <v>112</v>
      </c>
      <c r="B92" s="208"/>
      <c r="C92" s="208"/>
      <c r="D92" s="208"/>
      <c r="E92" s="208"/>
      <c r="F92" s="208"/>
      <c r="G92" s="208"/>
      <c r="H92" s="209"/>
      <c r="I92" s="1">
        <v>85</v>
      </c>
      <c r="J92" s="6"/>
      <c r="K92" s="6"/>
    </row>
    <row r="93" spans="1:11" ht="12.75">
      <c r="A93" s="207" t="s">
        <v>113</v>
      </c>
      <c r="B93" s="208"/>
      <c r="C93" s="208"/>
      <c r="D93" s="208"/>
      <c r="E93" s="208"/>
      <c r="F93" s="208"/>
      <c r="G93" s="208"/>
      <c r="H93" s="209"/>
      <c r="I93" s="1">
        <v>86</v>
      </c>
      <c r="J93" s="6">
        <v>19055084</v>
      </c>
      <c r="K93" s="6">
        <v>101253175</v>
      </c>
    </row>
    <row r="94" spans="1:11" ht="12.75">
      <c r="A94" s="207" t="s">
        <v>114</v>
      </c>
      <c r="B94" s="208"/>
      <c r="C94" s="208"/>
      <c r="D94" s="208"/>
      <c r="E94" s="208"/>
      <c r="F94" s="208"/>
      <c r="G94" s="208"/>
      <c r="H94" s="209"/>
      <c r="I94" s="1">
        <v>87</v>
      </c>
      <c r="J94" s="6"/>
      <c r="K94" s="6"/>
    </row>
    <row r="95" spans="1:11" ht="12.75">
      <c r="A95" s="207" t="s">
        <v>115</v>
      </c>
      <c r="B95" s="208"/>
      <c r="C95" s="208"/>
      <c r="D95" s="208"/>
      <c r="E95" s="208"/>
      <c r="F95" s="208"/>
      <c r="G95" s="208"/>
      <c r="H95" s="209"/>
      <c r="I95" s="1">
        <v>88</v>
      </c>
      <c r="J95" s="6"/>
      <c r="K95" s="6"/>
    </row>
    <row r="96" spans="1:11" ht="12.75">
      <c r="A96" s="207" t="s">
        <v>116</v>
      </c>
      <c r="B96" s="208"/>
      <c r="C96" s="208"/>
      <c r="D96" s="208"/>
      <c r="E96" s="208"/>
      <c r="F96" s="208"/>
      <c r="G96" s="208"/>
      <c r="H96" s="209"/>
      <c r="I96" s="1">
        <v>89</v>
      </c>
      <c r="J96" s="6"/>
      <c r="K96" s="6"/>
    </row>
    <row r="97" spans="1:11" ht="12.75">
      <c r="A97" s="207" t="s">
        <v>117</v>
      </c>
      <c r="B97" s="208"/>
      <c r="C97" s="208"/>
      <c r="D97" s="208"/>
      <c r="E97" s="208"/>
      <c r="F97" s="208"/>
      <c r="G97" s="208"/>
      <c r="H97" s="209"/>
      <c r="I97" s="1">
        <v>90</v>
      </c>
      <c r="J97" s="6"/>
      <c r="K97" s="6"/>
    </row>
    <row r="98" spans="1:11" ht="12.75">
      <c r="A98" s="207" t="s">
        <v>118</v>
      </c>
      <c r="B98" s="208"/>
      <c r="C98" s="208"/>
      <c r="D98" s="208"/>
      <c r="E98" s="208"/>
      <c r="F98" s="208"/>
      <c r="G98" s="208"/>
      <c r="H98" s="209"/>
      <c r="I98" s="1">
        <v>91</v>
      </c>
      <c r="J98" s="6">
        <v>1511528</v>
      </c>
      <c r="K98" s="6">
        <v>1302497</v>
      </c>
    </row>
    <row r="99" spans="1:11" ht="12.75">
      <c r="A99" s="207" t="s">
        <v>119</v>
      </c>
      <c r="B99" s="208"/>
      <c r="C99" s="208"/>
      <c r="D99" s="208"/>
      <c r="E99" s="208"/>
      <c r="F99" s="208"/>
      <c r="G99" s="208"/>
      <c r="H99" s="209"/>
      <c r="I99" s="1">
        <v>92</v>
      </c>
      <c r="J99" s="6"/>
      <c r="K99" s="6"/>
    </row>
    <row r="100" spans="1:11" ht="12.75">
      <c r="A100" s="210" t="s">
        <v>120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01">
        <f>SUM(J101:J112)</f>
        <v>26130547</v>
      </c>
      <c r="K100" s="101">
        <f>SUM(K101:K112)</f>
        <v>54327132</v>
      </c>
    </row>
    <row r="101" spans="1:11" ht="12.75">
      <c r="A101" s="207" t="s">
        <v>111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6"/>
      <c r="K101" s="6"/>
    </row>
    <row r="102" spans="1:11" ht="12.75">
      <c r="A102" s="207" t="s">
        <v>112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6"/>
      <c r="K102" s="6"/>
    </row>
    <row r="103" spans="1:11" ht="12.75">
      <c r="A103" s="207" t="s">
        <v>113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6">
        <v>3191357</v>
      </c>
      <c r="K103" s="6">
        <v>9381252</v>
      </c>
    </row>
    <row r="104" spans="1:11" ht="12.75">
      <c r="A104" s="207" t="s">
        <v>114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6">
        <v>43062</v>
      </c>
      <c r="K104" s="6">
        <v>42644</v>
      </c>
    </row>
    <row r="105" spans="1:11" ht="12.75">
      <c r="A105" s="207" t="s">
        <v>115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6">
        <v>16577030</v>
      </c>
      <c r="K105" s="6">
        <v>38169114</v>
      </c>
    </row>
    <row r="106" spans="1:11" ht="12.75">
      <c r="A106" s="207" t="s">
        <v>116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6"/>
      <c r="K106" s="6"/>
    </row>
    <row r="107" spans="1:11" ht="12.75">
      <c r="A107" s="207" t="s">
        <v>117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6">
        <v>652213</v>
      </c>
      <c r="K107" s="6">
        <v>1021481</v>
      </c>
    </row>
    <row r="108" spans="1:11" ht="12.75">
      <c r="A108" s="207" t="s">
        <v>121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6">
        <v>3201982</v>
      </c>
      <c r="K108" s="6">
        <v>3205449</v>
      </c>
    </row>
    <row r="109" spans="1:11" ht="12.75">
      <c r="A109" s="207" t="s">
        <v>122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6">
        <v>2100657</v>
      </c>
      <c r="K109" s="6">
        <v>1901371</v>
      </c>
    </row>
    <row r="110" spans="1:11" ht="12.75">
      <c r="A110" s="207" t="s">
        <v>123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6"/>
      <c r="K110" s="6"/>
    </row>
    <row r="111" spans="1:11" ht="12.75">
      <c r="A111" s="207" t="s">
        <v>124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6"/>
      <c r="K111" s="6"/>
    </row>
    <row r="112" spans="1:11" ht="12.75">
      <c r="A112" s="207" t="s">
        <v>125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6">
        <v>364246</v>
      </c>
      <c r="K112" s="6">
        <v>605821</v>
      </c>
    </row>
    <row r="113" spans="1:11" ht="12.75">
      <c r="A113" s="210" t="s">
        <v>126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/>
      <c r="K113" s="6"/>
    </row>
    <row r="114" spans="1:11" ht="12.75">
      <c r="A114" s="210" t="s">
        <v>127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01">
        <f>J69+J86+J90+J100+J113</f>
        <v>460248580</v>
      </c>
      <c r="K114" s="101">
        <f>K69+K86+K90+K100+K113</f>
        <v>570595803</v>
      </c>
    </row>
    <row r="115" spans="1:11" ht="12.75">
      <c r="A115" s="196" t="s">
        <v>128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7"/>
      <c r="K115" s="7"/>
    </row>
    <row r="116" spans="1:11" ht="12.75">
      <c r="A116" s="199" t="s">
        <v>131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134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132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6">
        <f>J69</f>
        <v>409834762</v>
      </c>
      <c r="K118" s="6">
        <f>K69</f>
        <v>411207749</v>
      </c>
    </row>
    <row r="119" spans="1:11" ht="12.75">
      <c r="A119" s="213" t="s">
        <v>133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106">
        <v>0</v>
      </c>
      <c r="K119" s="106"/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type="whole" operator="notEqual" allowBlank="1" showInputMessage="1" showErrorMessage="1" errorTitle="Pogrešan unos" error="Mogu se unijeti samo cjelobrojne vrijednosti." sqref="J119:K119">
      <formula1>999999999999</formula1>
    </dataValidation>
    <dataValidation allowBlank="1" sqref="J7:K67 J69:K115 J118:K11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10" zoomScalePageLayoutView="0" workbookViewId="0" topLeftCell="A1">
      <selection activeCell="M51" sqref="M51"/>
    </sheetView>
  </sheetViews>
  <sheetFormatPr defaultColWidth="9.140625" defaultRowHeight="12.75"/>
  <cols>
    <col min="1" max="8" width="9.140625" style="39" customWidth="1"/>
    <col min="9" max="9" width="9.28125" style="39" bestFit="1" customWidth="1"/>
    <col min="10" max="10" width="11.421875" style="39" customWidth="1"/>
    <col min="11" max="11" width="10.140625" style="40" customWidth="1"/>
    <col min="12" max="12" width="11.28125" style="39" customWidth="1"/>
    <col min="13" max="13" width="11.421875" style="39" customWidth="1"/>
    <col min="14" max="14" width="1.57421875" style="39" customWidth="1"/>
    <col min="15" max="16384" width="9.140625" style="39" customWidth="1"/>
  </cols>
  <sheetData>
    <row r="1" spans="1:11" ht="12.75" customHeight="1">
      <c r="A1" s="240" t="s">
        <v>135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39" t="s">
        <v>309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12.75" customHeight="1">
      <c r="A4" s="259" t="s">
        <v>311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</row>
    <row r="5" spans="1:13" ht="24.75" customHeight="1">
      <c r="A5" s="262" t="s">
        <v>283</v>
      </c>
      <c r="B5" s="263"/>
      <c r="C5" s="263"/>
      <c r="D5" s="263"/>
      <c r="E5" s="263"/>
      <c r="F5" s="263"/>
      <c r="G5" s="263"/>
      <c r="H5" s="264"/>
      <c r="I5" s="137" t="s">
        <v>312</v>
      </c>
      <c r="J5" s="237" t="s">
        <v>277</v>
      </c>
      <c r="K5" s="258"/>
      <c r="L5" s="237" t="s">
        <v>136</v>
      </c>
      <c r="M5" s="238"/>
    </row>
    <row r="6" spans="1:13" ht="22.5">
      <c r="A6" s="262"/>
      <c r="B6" s="263"/>
      <c r="C6" s="263"/>
      <c r="D6" s="263"/>
      <c r="E6" s="263"/>
      <c r="F6" s="263"/>
      <c r="G6" s="263"/>
      <c r="H6" s="264"/>
      <c r="I6" s="136"/>
      <c r="J6" s="111" t="s">
        <v>305</v>
      </c>
      <c r="K6" s="110" t="s">
        <v>306</v>
      </c>
      <c r="L6" s="109" t="s">
        <v>305</v>
      </c>
      <c r="M6" s="117" t="s">
        <v>306</v>
      </c>
    </row>
    <row r="7" spans="1:13" ht="12.75">
      <c r="A7" s="265">
        <v>1</v>
      </c>
      <c r="B7" s="266"/>
      <c r="C7" s="266"/>
      <c r="D7" s="266"/>
      <c r="E7" s="266"/>
      <c r="F7" s="266"/>
      <c r="G7" s="266"/>
      <c r="H7" s="266"/>
      <c r="I7" s="135">
        <v>2</v>
      </c>
      <c r="J7" s="111">
        <v>3</v>
      </c>
      <c r="K7" s="111">
        <v>4</v>
      </c>
      <c r="L7" s="111">
        <v>5</v>
      </c>
      <c r="M7" s="118">
        <v>6</v>
      </c>
    </row>
    <row r="8" spans="1:13" ht="12.75">
      <c r="A8" s="252" t="s">
        <v>137</v>
      </c>
      <c r="B8" s="204"/>
      <c r="C8" s="204"/>
      <c r="D8" s="204"/>
      <c r="E8" s="204"/>
      <c r="F8" s="204"/>
      <c r="G8" s="204"/>
      <c r="H8" s="221"/>
      <c r="I8" s="3">
        <v>111</v>
      </c>
      <c r="J8" s="102">
        <f>SUM(J9:J10)</f>
        <v>183178457</v>
      </c>
      <c r="K8" s="102">
        <f>SUM(K9:K10)</f>
        <v>54283793</v>
      </c>
      <c r="L8" s="102">
        <f>SUM(L9:L10)</f>
        <v>240955857</v>
      </c>
      <c r="M8" s="119">
        <f>SUM(M9:M10)</f>
        <v>75106270</v>
      </c>
    </row>
    <row r="9" spans="1:13" ht="12.75">
      <c r="A9" s="244" t="s">
        <v>138</v>
      </c>
      <c r="B9" s="211"/>
      <c r="C9" s="211"/>
      <c r="D9" s="211"/>
      <c r="E9" s="211"/>
      <c r="F9" s="211"/>
      <c r="G9" s="211"/>
      <c r="H9" s="212"/>
      <c r="I9" s="1">
        <v>112</v>
      </c>
      <c r="J9" s="6">
        <v>180084940</v>
      </c>
      <c r="K9" s="6">
        <v>54285982</v>
      </c>
      <c r="L9" s="6">
        <v>237891149</v>
      </c>
      <c r="M9" s="120">
        <v>73156887</v>
      </c>
    </row>
    <row r="10" spans="1:13" ht="12.75">
      <c r="A10" s="244" t="s">
        <v>139</v>
      </c>
      <c r="B10" s="211"/>
      <c r="C10" s="211"/>
      <c r="D10" s="211"/>
      <c r="E10" s="211"/>
      <c r="F10" s="211"/>
      <c r="G10" s="211"/>
      <c r="H10" s="212"/>
      <c r="I10" s="1">
        <v>113</v>
      </c>
      <c r="J10" s="6">
        <v>3093517</v>
      </c>
      <c r="K10" s="6">
        <v>-2189</v>
      </c>
      <c r="L10" s="6">
        <v>3064708</v>
      </c>
      <c r="M10" s="120">
        <v>1949383</v>
      </c>
    </row>
    <row r="11" spans="1:13" ht="12.75">
      <c r="A11" s="244" t="s">
        <v>140</v>
      </c>
      <c r="B11" s="211"/>
      <c r="C11" s="211"/>
      <c r="D11" s="211"/>
      <c r="E11" s="211"/>
      <c r="F11" s="211"/>
      <c r="G11" s="211"/>
      <c r="H11" s="212"/>
      <c r="I11" s="1">
        <v>114</v>
      </c>
      <c r="J11" s="101">
        <f>J12+J13+J17+J21+J22+J23+J26+J27</f>
        <v>207197380</v>
      </c>
      <c r="K11" s="101">
        <f>K12+K13+K17+K21+K22+K23+K26+K27</f>
        <v>55117161</v>
      </c>
      <c r="L11" s="101">
        <f>L12+L13+L17+L21+L22+L23+L26+L27</f>
        <v>233604502</v>
      </c>
      <c r="M11" s="121">
        <f>M12+M13+M17+M21+M22+M23+M26+M27</f>
        <v>72412909</v>
      </c>
    </row>
    <row r="12" spans="1:13" ht="12.75">
      <c r="A12" s="244" t="s">
        <v>141</v>
      </c>
      <c r="B12" s="211"/>
      <c r="C12" s="211"/>
      <c r="D12" s="211"/>
      <c r="E12" s="211"/>
      <c r="F12" s="211"/>
      <c r="G12" s="211"/>
      <c r="H12" s="212"/>
      <c r="I12" s="1">
        <v>115</v>
      </c>
      <c r="J12" s="6"/>
      <c r="K12" s="6"/>
      <c r="L12" s="6"/>
      <c r="M12" s="120">
        <v>115</v>
      </c>
    </row>
    <row r="13" spans="1:13" ht="12.75">
      <c r="A13" s="244" t="s">
        <v>142</v>
      </c>
      <c r="B13" s="211"/>
      <c r="C13" s="211"/>
      <c r="D13" s="211"/>
      <c r="E13" s="211"/>
      <c r="F13" s="211"/>
      <c r="G13" s="211"/>
      <c r="H13" s="212"/>
      <c r="I13" s="1">
        <v>116</v>
      </c>
      <c r="J13" s="101">
        <f>SUM(J14:J16)</f>
        <v>101393254</v>
      </c>
      <c r="K13" s="101">
        <f>SUM(K14:K16)</f>
        <v>35429581</v>
      </c>
      <c r="L13" s="101">
        <f>SUM(L14:L16)</f>
        <v>155473966</v>
      </c>
      <c r="M13" s="122">
        <f>SUM(M14:M16)</f>
        <v>53372495</v>
      </c>
    </row>
    <row r="14" spans="1:13" ht="12.75">
      <c r="A14" s="257" t="s">
        <v>143</v>
      </c>
      <c r="B14" s="208"/>
      <c r="C14" s="208"/>
      <c r="D14" s="208"/>
      <c r="E14" s="208"/>
      <c r="F14" s="208"/>
      <c r="G14" s="208"/>
      <c r="H14" s="209"/>
      <c r="I14" s="1">
        <v>117</v>
      </c>
      <c r="J14" s="6">
        <v>84538980</v>
      </c>
      <c r="K14" s="6">
        <v>76998295</v>
      </c>
      <c r="L14" s="6">
        <v>12150540</v>
      </c>
      <c r="M14" s="123">
        <v>3271563</v>
      </c>
    </row>
    <row r="15" spans="1:13" ht="12.75">
      <c r="A15" s="257" t="s">
        <v>144</v>
      </c>
      <c r="B15" s="208"/>
      <c r="C15" s="208"/>
      <c r="D15" s="208"/>
      <c r="E15" s="208"/>
      <c r="F15" s="208"/>
      <c r="G15" s="208"/>
      <c r="H15" s="209"/>
      <c r="I15" s="1">
        <v>118</v>
      </c>
      <c r="J15" s="6"/>
      <c r="K15" s="6">
        <v>-45812537</v>
      </c>
      <c r="L15" s="6">
        <v>126842846</v>
      </c>
      <c r="M15" s="124">
        <v>46217818</v>
      </c>
    </row>
    <row r="16" spans="1:13" ht="12.75">
      <c r="A16" s="257" t="s">
        <v>145</v>
      </c>
      <c r="B16" s="208"/>
      <c r="C16" s="208"/>
      <c r="D16" s="208"/>
      <c r="E16" s="208"/>
      <c r="F16" s="208"/>
      <c r="G16" s="208"/>
      <c r="H16" s="209"/>
      <c r="I16" s="1">
        <v>119</v>
      </c>
      <c r="J16" s="6">
        <v>16854274</v>
      </c>
      <c r="K16" s="6">
        <v>4243823</v>
      </c>
      <c r="L16" s="6">
        <v>16480580</v>
      </c>
      <c r="M16" s="125">
        <v>3883114</v>
      </c>
    </row>
    <row r="17" spans="1:13" ht="12.75">
      <c r="A17" s="244" t="s">
        <v>146</v>
      </c>
      <c r="B17" s="211"/>
      <c r="C17" s="211"/>
      <c r="D17" s="211"/>
      <c r="E17" s="211"/>
      <c r="F17" s="211"/>
      <c r="G17" s="211"/>
      <c r="H17" s="212"/>
      <c r="I17" s="1">
        <v>120</v>
      </c>
      <c r="J17" s="101">
        <f>SUM(J18:J20)</f>
        <v>59178545</v>
      </c>
      <c r="K17" s="101">
        <f>SUM(K18:K20)</f>
        <v>14599398</v>
      </c>
      <c r="L17" s="101">
        <f>SUM(L18:L20)</f>
        <v>58607832</v>
      </c>
      <c r="M17" s="122">
        <f>SUM(M18:M20)</f>
        <v>14671847</v>
      </c>
    </row>
    <row r="18" spans="1:13" ht="12.75">
      <c r="A18" s="257" t="s">
        <v>147</v>
      </c>
      <c r="B18" s="208"/>
      <c r="C18" s="208"/>
      <c r="D18" s="208"/>
      <c r="E18" s="208"/>
      <c r="F18" s="208"/>
      <c r="G18" s="208"/>
      <c r="H18" s="209"/>
      <c r="I18" s="1">
        <v>121</v>
      </c>
      <c r="J18" s="6">
        <v>37434385</v>
      </c>
      <c r="K18" s="6">
        <v>9235324</v>
      </c>
      <c r="L18" s="6">
        <v>37143388</v>
      </c>
      <c r="M18" s="125">
        <v>9345625</v>
      </c>
    </row>
    <row r="19" spans="1:13" ht="12.75">
      <c r="A19" s="257" t="s">
        <v>148</v>
      </c>
      <c r="B19" s="208"/>
      <c r="C19" s="208"/>
      <c r="D19" s="208"/>
      <c r="E19" s="208"/>
      <c r="F19" s="208"/>
      <c r="G19" s="208"/>
      <c r="H19" s="209"/>
      <c r="I19" s="1">
        <v>122</v>
      </c>
      <c r="J19" s="6">
        <v>13082313</v>
      </c>
      <c r="K19" s="6">
        <v>3237103</v>
      </c>
      <c r="L19" s="6">
        <v>12876550</v>
      </c>
      <c r="M19" s="120">
        <v>3176058</v>
      </c>
    </row>
    <row r="20" spans="1:13" ht="12.75">
      <c r="A20" s="257" t="s">
        <v>149</v>
      </c>
      <c r="B20" s="208"/>
      <c r="C20" s="208"/>
      <c r="D20" s="208"/>
      <c r="E20" s="208"/>
      <c r="F20" s="208"/>
      <c r="G20" s="208"/>
      <c r="H20" s="209"/>
      <c r="I20" s="1">
        <v>123</v>
      </c>
      <c r="J20" s="6">
        <v>8661847</v>
      </c>
      <c r="K20" s="6">
        <v>2126971</v>
      </c>
      <c r="L20" s="6">
        <v>8587894</v>
      </c>
      <c r="M20" s="120">
        <v>2150164</v>
      </c>
    </row>
    <row r="21" spans="1:13" ht="12.75">
      <c r="A21" s="244" t="s">
        <v>150</v>
      </c>
      <c r="B21" s="211"/>
      <c r="C21" s="211"/>
      <c r="D21" s="211"/>
      <c r="E21" s="211"/>
      <c r="F21" s="211"/>
      <c r="G21" s="211"/>
      <c r="H21" s="212"/>
      <c r="I21" s="1">
        <v>124</v>
      </c>
      <c r="J21" s="6">
        <v>8850954</v>
      </c>
      <c r="K21" s="6">
        <v>2131043</v>
      </c>
      <c r="L21" s="6">
        <v>6989018</v>
      </c>
      <c r="M21" s="120">
        <v>483592</v>
      </c>
    </row>
    <row r="22" spans="1:13" ht="12.75">
      <c r="A22" s="244" t="s">
        <v>151</v>
      </c>
      <c r="B22" s="211"/>
      <c r="C22" s="211"/>
      <c r="D22" s="211"/>
      <c r="E22" s="211"/>
      <c r="F22" s="211"/>
      <c r="G22" s="211"/>
      <c r="H22" s="212"/>
      <c r="I22" s="1">
        <v>125</v>
      </c>
      <c r="J22" s="6">
        <v>37774627</v>
      </c>
      <c r="K22" s="6">
        <v>27905177</v>
      </c>
      <c r="L22" s="6">
        <v>11728007</v>
      </c>
      <c r="M22" s="120">
        <v>3095979</v>
      </c>
    </row>
    <row r="23" spans="1:14" ht="12.75">
      <c r="A23" s="244" t="s">
        <v>152</v>
      </c>
      <c r="B23" s="211"/>
      <c r="C23" s="211"/>
      <c r="D23" s="211"/>
      <c r="E23" s="211"/>
      <c r="F23" s="211"/>
      <c r="G23" s="211"/>
      <c r="H23" s="212"/>
      <c r="I23" s="1">
        <v>126</v>
      </c>
      <c r="J23" s="101">
        <f>J24+J25</f>
        <v>0</v>
      </c>
      <c r="K23" s="101">
        <f>K24+K25</f>
        <v>-24948038</v>
      </c>
      <c r="L23" s="101">
        <f>L24+L25</f>
        <v>261589</v>
      </c>
      <c r="M23" s="101">
        <f>M24+M25</f>
        <v>244791</v>
      </c>
      <c r="N23" s="101"/>
    </row>
    <row r="24" spans="1:13" ht="12.75">
      <c r="A24" s="257" t="s">
        <v>153</v>
      </c>
      <c r="B24" s="208"/>
      <c r="C24" s="208"/>
      <c r="D24" s="208"/>
      <c r="E24" s="208"/>
      <c r="F24" s="208"/>
      <c r="G24" s="208"/>
      <c r="H24" s="209"/>
      <c r="I24" s="1">
        <v>127</v>
      </c>
      <c r="J24" s="6"/>
      <c r="K24" s="6">
        <v>-24947873</v>
      </c>
      <c r="L24" s="6"/>
      <c r="M24" s="120"/>
    </row>
    <row r="25" spans="1:13" ht="12.75">
      <c r="A25" s="257" t="s">
        <v>154</v>
      </c>
      <c r="B25" s="208"/>
      <c r="C25" s="208"/>
      <c r="D25" s="208"/>
      <c r="E25" s="208"/>
      <c r="F25" s="208"/>
      <c r="G25" s="208"/>
      <c r="H25" s="209"/>
      <c r="I25" s="1">
        <v>128</v>
      </c>
      <c r="J25" s="6"/>
      <c r="K25" s="6">
        <v>-165</v>
      </c>
      <c r="L25" s="6">
        <v>261589</v>
      </c>
      <c r="M25" s="120">
        <v>244791</v>
      </c>
    </row>
    <row r="26" spans="1:13" ht="12.75">
      <c r="A26" s="244" t="s">
        <v>155</v>
      </c>
      <c r="B26" s="211"/>
      <c r="C26" s="211"/>
      <c r="D26" s="211"/>
      <c r="E26" s="211"/>
      <c r="F26" s="211"/>
      <c r="G26" s="211"/>
      <c r="H26" s="212"/>
      <c r="I26" s="1">
        <v>129</v>
      </c>
      <c r="J26" s="6"/>
      <c r="K26" s="6"/>
      <c r="L26" s="6"/>
      <c r="M26" s="120"/>
    </row>
    <row r="27" spans="1:13" ht="12.75">
      <c r="A27" s="244" t="s">
        <v>156</v>
      </c>
      <c r="B27" s="211"/>
      <c r="C27" s="211"/>
      <c r="D27" s="211"/>
      <c r="E27" s="211"/>
      <c r="F27" s="211"/>
      <c r="G27" s="211"/>
      <c r="H27" s="212"/>
      <c r="I27" s="1">
        <v>130</v>
      </c>
      <c r="J27" s="6"/>
      <c r="K27" s="6"/>
      <c r="L27" s="6">
        <v>544090</v>
      </c>
      <c r="M27" s="120">
        <v>544090</v>
      </c>
    </row>
    <row r="28" spans="1:13" ht="12.75">
      <c r="A28" s="244" t="s">
        <v>157</v>
      </c>
      <c r="B28" s="211"/>
      <c r="C28" s="211"/>
      <c r="D28" s="211"/>
      <c r="E28" s="211"/>
      <c r="F28" s="211"/>
      <c r="G28" s="211"/>
      <c r="H28" s="212"/>
      <c r="I28" s="1">
        <v>131</v>
      </c>
      <c r="J28" s="101">
        <f>SUM(J29:J33)</f>
        <v>4408874</v>
      </c>
      <c r="K28" s="101">
        <f>SUM(K29:K33)</f>
        <v>4408874</v>
      </c>
      <c r="L28" s="101">
        <f>SUM(L29:L33)</f>
        <v>63401</v>
      </c>
      <c r="M28" s="121">
        <f>SUM(M29:M33)</f>
        <v>63401</v>
      </c>
    </row>
    <row r="29" spans="1:13" ht="12.75">
      <c r="A29" s="244" t="s">
        <v>158</v>
      </c>
      <c r="B29" s="211"/>
      <c r="C29" s="211"/>
      <c r="D29" s="211"/>
      <c r="E29" s="211"/>
      <c r="F29" s="211"/>
      <c r="G29" s="211"/>
      <c r="H29" s="212"/>
      <c r="I29" s="1">
        <v>132</v>
      </c>
      <c r="J29" s="6"/>
      <c r="K29" s="6"/>
      <c r="L29" s="6"/>
      <c r="M29" s="120"/>
    </row>
    <row r="30" spans="1:13" ht="12.75">
      <c r="A30" s="244" t="s">
        <v>159</v>
      </c>
      <c r="B30" s="211"/>
      <c r="C30" s="211"/>
      <c r="D30" s="211"/>
      <c r="E30" s="211"/>
      <c r="F30" s="211"/>
      <c r="G30" s="211"/>
      <c r="H30" s="212"/>
      <c r="I30" s="1">
        <v>133</v>
      </c>
      <c r="J30" s="6">
        <v>4370383</v>
      </c>
      <c r="K30" s="6">
        <v>4370383</v>
      </c>
      <c r="L30" s="6"/>
      <c r="M30" s="120"/>
    </row>
    <row r="31" spans="1:13" ht="12.75">
      <c r="A31" s="244" t="s">
        <v>160</v>
      </c>
      <c r="B31" s="211"/>
      <c r="C31" s="211"/>
      <c r="D31" s="211"/>
      <c r="E31" s="211"/>
      <c r="F31" s="211"/>
      <c r="G31" s="211"/>
      <c r="H31" s="212"/>
      <c r="I31" s="1">
        <v>134</v>
      </c>
      <c r="J31" s="6">
        <v>38491</v>
      </c>
      <c r="K31" s="6">
        <v>38491</v>
      </c>
      <c r="L31" s="6">
        <v>63401</v>
      </c>
      <c r="M31" s="120">
        <v>63401</v>
      </c>
    </row>
    <row r="32" spans="1:13" ht="12.75">
      <c r="A32" s="244" t="s">
        <v>161</v>
      </c>
      <c r="B32" s="211"/>
      <c r="C32" s="211"/>
      <c r="D32" s="211"/>
      <c r="E32" s="211"/>
      <c r="F32" s="211"/>
      <c r="G32" s="211"/>
      <c r="H32" s="212"/>
      <c r="I32" s="1">
        <v>135</v>
      </c>
      <c r="J32" s="6"/>
      <c r="K32" s="6"/>
      <c r="L32" s="6"/>
      <c r="M32" s="120"/>
    </row>
    <row r="33" spans="1:13" ht="12.75">
      <c r="A33" s="244" t="s">
        <v>162</v>
      </c>
      <c r="B33" s="211"/>
      <c r="C33" s="211"/>
      <c r="D33" s="211"/>
      <c r="E33" s="211"/>
      <c r="F33" s="211"/>
      <c r="G33" s="211"/>
      <c r="H33" s="212"/>
      <c r="I33" s="1">
        <v>136</v>
      </c>
      <c r="J33" s="6"/>
      <c r="K33" s="6"/>
      <c r="L33" s="6"/>
      <c r="M33" s="120"/>
    </row>
    <row r="34" spans="1:13" ht="12.75">
      <c r="A34" s="244" t="s">
        <v>278</v>
      </c>
      <c r="B34" s="211"/>
      <c r="C34" s="211"/>
      <c r="D34" s="211"/>
      <c r="E34" s="211"/>
      <c r="F34" s="211"/>
      <c r="G34" s="211"/>
      <c r="H34" s="212"/>
      <c r="I34" s="1">
        <v>137</v>
      </c>
      <c r="J34" s="101">
        <f>SUM(J35:J38)</f>
        <v>178745</v>
      </c>
      <c r="K34" s="101">
        <f>SUM(K35:K38)</f>
        <v>-134876</v>
      </c>
      <c r="L34" s="101">
        <f>SUM(L35:L38)</f>
        <v>8009081</v>
      </c>
      <c r="M34" s="121">
        <f>SUM(M35:M38)</f>
        <v>6379337</v>
      </c>
    </row>
    <row r="35" spans="1:13" ht="12.75">
      <c r="A35" s="244" t="s">
        <v>163</v>
      </c>
      <c r="B35" s="211"/>
      <c r="C35" s="211"/>
      <c r="D35" s="211"/>
      <c r="E35" s="211"/>
      <c r="F35" s="211"/>
      <c r="G35" s="211"/>
      <c r="H35" s="212"/>
      <c r="I35" s="1">
        <v>138</v>
      </c>
      <c r="J35" s="6"/>
      <c r="K35" s="6"/>
      <c r="L35" s="6"/>
      <c r="M35" s="120">
        <v>138</v>
      </c>
    </row>
    <row r="36" spans="1:13" ht="12.75">
      <c r="A36" s="244" t="s">
        <v>164</v>
      </c>
      <c r="B36" s="211"/>
      <c r="C36" s="211"/>
      <c r="D36" s="211"/>
      <c r="E36" s="211"/>
      <c r="F36" s="211"/>
      <c r="G36" s="211"/>
      <c r="H36" s="212"/>
      <c r="I36" s="1">
        <v>139</v>
      </c>
      <c r="J36" s="6">
        <v>178745</v>
      </c>
      <c r="K36" s="6">
        <v>-134876</v>
      </c>
      <c r="L36" s="6">
        <v>167579</v>
      </c>
      <c r="M36" s="120">
        <v>27854</v>
      </c>
    </row>
    <row r="37" spans="1:13" ht="12.75">
      <c r="A37" s="244" t="s">
        <v>165</v>
      </c>
      <c r="B37" s="211"/>
      <c r="C37" s="211"/>
      <c r="D37" s="211"/>
      <c r="E37" s="211"/>
      <c r="F37" s="211"/>
      <c r="G37" s="211"/>
      <c r="H37" s="212"/>
      <c r="I37" s="1">
        <v>140</v>
      </c>
      <c r="J37" s="6"/>
      <c r="K37" s="6"/>
      <c r="L37" s="6">
        <v>7841502</v>
      </c>
      <c r="M37" s="120">
        <v>6351204</v>
      </c>
    </row>
    <row r="38" spans="1:13" ht="12.75">
      <c r="A38" s="244" t="s">
        <v>166</v>
      </c>
      <c r="B38" s="211"/>
      <c r="C38" s="211"/>
      <c r="D38" s="211"/>
      <c r="E38" s="211"/>
      <c r="F38" s="211"/>
      <c r="G38" s="211"/>
      <c r="H38" s="212"/>
      <c r="I38" s="1">
        <v>141</v>
      </c>
      <c r="J38" s="6"/>
      <c r="K38" s="6"/>
      <c r="L38" s="6"/>
      <c r="M38" s="120">
        <v>141</v>
      </c>
    </row>
    <row r="39" spans="1:13" ht="12.75">
      <c r="A39" s="244" t="s">
        <v>167</v>
      </c>
      <c r="B39" s="211"/>
      <c r="C39" s="211"/>
      <c r="D39" s="211"/>
      <c r="E39" s="211"/>
      <c r="F39" s="211"/>
      <c r="G39" s="211"/>
      <c r="H39" s="212"/>
      <c r="I39" s="1">
        <v>142</v>
      </c>
      <c r="J39" s="6"/>
      <c r="K39" s="6"/>
      <c r="L39" s="6"/>
      <c r="M39" s="120">
        <v>142</v>
      </c>
    </row>
    <row r="40" spans="1:13" ht="12.75">
      <c r="A40" s="244" t="s">
        <v>168</v>
      </c>
      <c r="B40" s="211"/>
      <c r="C40" s="211"/>
      <c r="D40" s="211"/>
      <c r="E40" s="211"/>
      <c r="F40" s="211"/>
      <c r="G40" s="211"/>
      <c r="H40" s="212"/>
      <c r="I40" s="1">
        <v>143</v>
      </c>
      <c r="J40" s="6"/>
      <c r="K40" s="6"/>
      <c r="L40" s="6"/>
      <c r="M40" s="120">
        <v>143</v>
      </c>
    </row>
    <row r="41" spans="1:13" ht="12.75">
      <c r="A41" s="244" t="s">
        <v>169</v>
      </c>
      <c r="B41" s="211"/>
      <c r="C41" s="211"/>
      <c r="D41" s="211"/>
      <c r="E41" s="211"/>
      <c r="F41" s="211"/>
      <c r="G41" s="211"/>
      <c r="H41" s="212"/>
      <c r="I41" s="1">
        <v>144</v>
      </c>
      <c r="J41" s="6"/>
      <c r="K41" s="6">
        <v>-1732700</v>
      </c>
      <c r="L41" s="6"/>
      <c r="M41" s="120"/>
    </row>
    <row r="42" spans="1:13" ht="12.75">
      <c r="A42" s="244" t="s">
        <v>170</v>
      </c>
      <c r="B42" s="211"/>
      <c r="C42" s="211"/>
      <c r="D42" s="211"/>
      <c r="E42" s="211"/>
      <c r="F42" s="211"/>
      <c r="G42" s="211"/>
      <c r="H42" s="212"/>
      <c r="I42" s="1">
        <v>145</v>
      </c>
      <c r="J42" s="6"/>
      <c r="K42" s="6"/>
      <c r="L42" s="6"/>
      <c r="M42" s="120">
        <v>145</v>
      </c>
    </row>
    <row r="43" spans="1:13" ht="12.75">
      <c r="A43" s="244" t="s">
        <v>171</v>
      </c>
      <c r="B43" s="211"/>
      <c r="C43" s="211"/>
      <c r="D43" s="211"/>
      <c r="E43" s="211"/>
      <c r="F43" s="211"/>
      <c r="G43" s="211"/>
      <c r="H43" s="212"/>
      <c r="I43" s="1">
        <v>146</v>
      </c>
      <c r="J43" s="101">
        <f>J8+J28+J39+J41</f>
        <v>187587331</v>
      </c>
      <c r="K43" s="101">
        <f>K8+K28+K39+K41</f>
        <v>56959967</v>
      </c>
      <c r="L43" s="101">
        <f>L8+L28+L39+L41</f>
        <v>241019258</v>
      </c>
      <c r="M43" s="121">
        <f>M8+M28+M39+M41</f>
        <v>75169813</v>
      </c>
    </row>
    <row r="44" spans="1:13" ht="12.75">
      <c r="A44" s="244" t="s">
        <v>172</v>
      </c>
      <c r="B44" s="211"/>
      <c r="C44" s="211"/>
      <c r="D44" s="211"/>
      <c r="E44" s="211"/>
      <c r="F44" s="211"/>
      <c r="G44" s="211"/>
      <c r="H44" s="212"/>
      <c r="I44" s="1">
        <v>147</v>
      </c>
      <c r="J44" s="101">
        <f>J11+J34+J40+J42</f>
        <v>207376125</v>
      </c>
      <c r="K44" s="101">
        <f>K11+K34+K40+K42</f>
        <v>54982285</v>
      </c>
      <c r="L44" s="101">
        <f>L11+L34+L40+L42</f>
        <v>241613583</v>
      </c>
      <c r="M44" s="121">
        <f>M11+M34+M40+M42</f>
        <v>78792534</v>
      </c>
    </row>
    <row r="45" spans="1:13" ht="12.75">
      <c r="A45" s="244" t="s">
        <v>173</v>
      </c>
      <c r="B45" s="211"/>
      <c r="C45" s="211"/>
      <c r="D45" s="211"/>
      <c r="E45" s="211"/>
      <c r="F45" s="211"/>
      <c r="G45" s="211"/>
      <c r="H45" s="212"/>
      <c r="I45" s="1">
        <v>148</v>
      </c>
      <c r="J45" s="101">
        <f>J43-J44</f>
        <v>-19788794</v>
      </c>
      <c r="K45" s="101">
        <f>K43-K44</f>
        <v>1977682</v>
      </c>
      <c r="L45" s="101">
        <f>L43-L44</f>
        <v>-594325</v>
      </c>
      <c r="M45" s="121">
        <f>M43-M44</f>
        <v>-3622721</v>
      </c>
    </row>
    <row r="46" spans="1:13" ht="12.75">
      <c r="A46" s="256" t="s">
        <v>174</v>
      </c>
      <c r="B46" s="219"/>
      <c r="C46" s="219"/>
      <c r="D46" s="219"/>
      <c r="E46" s="219"/>
      <c r="F46" s="219"/>
      <c r="G46" s="219"/>
      <c r="H46" s="220"/>
      <c r="I46" s="1">
        <v>149</v>
      </c>
      <c r="J46" s="101">
        <f>IF(J43&gt;J44,J43-J44,0)</f>
        <v>0</v>
      </c>
      <c r="K46" s="101">
        <f>IF(K43&gt;K44,K43-K44,0)</f>
        <v>1977682</v>
      </c>
      <c r="L46" s="101">
        <f>IF(L43&gt;L44,L43-L44,0)</f>
        <v>0</v>
      </c>
      <c r="M46" s="121">
        <f>IF(M43&gt;M44,M43-M44,0)</f>
        <v>0</v>
      </c>
    </row>
    <row r="47" spans="1:13" ht="12.75">
      <c r="A47" s="256" t="s">
        <v>175</v>
      </c>
      <c r="B47" s="219"/>
      <c r="C47" s="219"/>
      <c r="D47" s="219"/>
      <c r="E47" s="219"/>
      <c r="F47" s="219"/>
      <c r="G47" s="219"/>
      <c r="H47" s="220"/>
      <c r="I47" s="1">
        <v>150</v>
      </c>
      <c r="J47" s="101">
        <f>IF(J44&gt;J43,J44-J43,0)</f>
        <v>19788794</v>
      </c>
      <c r="K47" s="101">
        <f>IF(K44&gt;K43,K44-K43,0)</f>
        <v>0</v>
      </c>
      <c r="L47" s="101">
        <f>IF(L44&gt;L43,L44-L43,0)</f>
        <v>594325</v>
      </c>
      <c r="M47" s="121">
        <f>IF(M44&gt;M43,M44-M43,0)</f>
        <v>3622721</v>
      </c>
    </row>
    <row r="48" spans="1:13" ht="12.75">
      <c r="A48" s="244" t="s">
        <v>176</v>
      </c>
      <c r="B48" s="211"/>
      <c r="C48" s="211"/>
      <c r="D48" s="211"/>
      <c r="E48" s="211"/>
      <c r="F48" s="211"/>
      <c r="G48" s="211"/>
      <c r="H48" s="212"/>
      <c r="I48" s="1">
        <v>151</v>
      </c>
      <c r="J48" s="6"/>
      <c r="K48" s="6"/>
      <c r="L48" s="6">
        <v>-1895287</v>
      </c>
      <c r="M48" s="120">
        <v>-1895287</v>
      </c>
    </row>
    <row r="49" spans="1:13" ht="12.75">
      <c r="A49" s="244" t="s">
        <v>177</v>
      </c>
      <c r="B49" s="211"/>
      <c r="C49" s="211"/>
      <c r="D49" s="211"/>
      <c r="E49" s="211"/>
      <c r="F49" s="211"/>
      <c r="G49" s="211"/>
      <c r="H49" s="212"/>
      <c r="I49" s="1">
        <v>152</v>
      </c>
      <c r="J49" s="101">
        <f>J45-J48</f>
        <v>-19788794</v>
      </c>
      <c r="K49" s="101">
        <f>K45-K48</f>
        <v>1977682</v>
      </c>
      <c r="L49" s="101">
        <f>L45-L48</f>
        <v>1300962</v>
      </c>
      <c r="M49" s="121">
        <f>M45-M48</f>
        <v>-1727434</v>
      </c>
    </row>
    <row r="50" spans="1:13" ht="12.75">
      <c r="A50" s="256" t="s">
        <v>178</v>
      </c>
      <c r="B50" s="219"/>
      <c r="C50" s="219"/>
      <c r="D50" s="219"/>
      <c r="E50" s="219"/>
      <c r="F50" s="219"/>
      <c r="G50" s="219"/>
      <c r="H50" s="220"/>
      <c r="I50" s="1">
        <v>153</v>
      </c>
      <c r="J50" s="101">
        <f>IF(J49&gt;0,J49,0)</f>
        <v>0</v>
      </c>
      <c r="K50" s="101">
        <f>IF(K49&gt;0,K49,0)</f>
        <v>1977682</v>
      </c>
      <c r="L50" s="101">
        <f>IF(L49&gt;0,L49,0)</f>
        <v>1300962</v>
      </c>
      <c r="M50" s="121">
        <f>IF(M49&gt;0,M49,0)</f>
        <v>0</v>
      </c>
    </row>
    <row r="51" spans="1:13" ht="12.75">
      <c r="A51" s="253" t="s">
        <v>179</v>
      </c>
      <c r="B51" s="254"/>
      <c r="C51" s="254"/>
      <c r="D51" s="254"/>
      <c r="E51" s="254"/>
      <c r="F51" s="254"/>
      <c r="G51" s="254"/>
      <c r="H51" s="255"/>
      <c r="I51" s="4">
        <v>154</v>
      </c>
      <c r="J51" s="103">
        <f>IF(J49&lt;0,-J49,0)</f>
        <v>19788794</v>
      </c>
      <c r="K51" s="103">
        <f>IF(K49&lt;0,-K49,0)</f>
        <v>0</v>
      </c>
      <c r="L51" s="103">
        <f>IF(L49&lt;0,-L49,0)</f>
        <v>0</v>
      </c>
      <c r="M51" s="126">
        <f>IF(M49&lt;0,-M49,0)</f>
        <v>1727434</v>
      </c>
    </row>
    <row r="52" spans="1:13" ht="12.75" customHeight="1">
      <c r="A52" s="245" t="s">
        <v>180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127"/>
      <c r="M52" s="128"/>
    </row>
    <row r="53" spans="1:13" ht="12.75" customHeight="1">
      <c r="A53" s="245" t="s">
        <v>181</v>
      </c>
      <c r="B53" s="200"/>
      <c r="C53" s="200"/>
      <c r="D53" s="200"/>
      <c r="E53" s="200"/>
      <c r="F53" s="200"/>
      <c r="G53" s="200"/>
      <c r="H53" s="200"/>
      <c r="I53" s="50"/>
      <c r="J53" s="50"/>
      <c r="K53" s="50"/>
      <c r="L53" s="127"/>
      <c r="M53" s="128"/>
    </row>
    <row r="54" spans="1:13" ht="12.75">
      <c r="A54" s="246" t="s">
        <v>182</v>
      </c>
      <c r="B54" s="247"/>
      <c r="C54" s="247"/>
      <c r="D54" s="247"/>
      <c r="E54" s="247"/>
      <c r="F54" s="247"/>
      <c r="G54" s="247"/>
      <c r="H54" s="248"/>
      <c r="I54" s="3">
        <v>155</v>
      </c>
      <c r="J54" s="6"/>
      <c r="K54" s="6"/>
      <c r="L54" s="6"/>
      <c r="M54" s="120"/>
    </row>
    <row r="55" spans="1:13" ht="12.75">
      <c r="A55" s="249" t="s">
        <v>183</v>
      </c>
      <c r="B55" s="250"/>
      <c r="C55" s="250"/>
      <c r="D55" s="250"/>
      <c r="E55" s="250"/>
      <c r="F55" s="250"/>
      <c r="G55" s="250"/>
      <c r="H55" s="251"/>
      <c r="I55" s="1">
        <v>156</v>
      </c>
      <c r="J55" s="7"/>
      <c r="K55" s="7"/>
      <c r="L55" s="7"/>
      <c r="M55" s="129"/>
    </row>
    <row r="56" spans="1:13" ht="12.75" customHeight="1">
      <c r="A56" s="245" t="s">
        <v>184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127"/>
      <c r="M56" s="128"/>
    </row>
    <row r="57" spans="1:13" ht="12.75">
      <c r="A57" s="252" t="s">
        <v>185</v>
      </c>
      <c r="B57" s="204"/>
      <c r="C57" s="204"/>
      <c r="D57" s="204"/>
      <c r="E57" s="204"/>
      <c r="F57" s="204"/>
      <c r="G57" s="204"/>
      <c r="H57" s="221"/>
      <c r="I57" s="8">
        <v>157</v>
      </c>
      <c r="J57" s="115">
        <f>J49</f>
        <v>-19788794</v>
      </c>
      <c r="K57" s="115">
        <f>K49</f>
        <v>1977682</v>
      </c>
      <c r="L57" s="115">
        <f>L49</f>
        <v>1300962</v>
      </c>
      <c r="M57" s="130">
        <f>M49</f>
        <v>-1727434</v>
      </c>
    </row>
    <row r="58" spans="1:13" ht="12.75">
      <c r="A58" s="244" t="s">
        <v>279</v>
      </c>
      <c r="B58" s="211"/>
      <c r="C58" s="211"/>
      <c r="D58" s="211"/>
      <c r="E58" s="211"/>
      <c r="F58" s="211"/>
      <c r="G58" s="211"/>
      <c r="H58" s="212"/>
      <c r="I58" s="1">
        <v>158</v>
      </c>
      <c r="J58" s="101">
        <f>SUM(J59:J65)</f>
        <v>0</v>
      </c>
      <c r="K58" s="101">
        <f>SUM(K59:K65)</f>
        <v>0</v>
      </c>
      <c r="L58" s="101">
        <f>SUM(L59:L65)</f>
        <v>0</v>
      </c>
      <c r="M58" s="121">
        <f>SUM(M59:M65)</f>
        <v>0</v>
      </c>
    </row>
    <row r="59" spans="1:13" ht="12.75">
      <c r="A59" s="244" t="s">
        <v>186</v>
      </c>
      <c r="B59" s="211"/>
      <c r="C59" s="211"/>
      <c r="D59" s="211"/>
      <c r="E59" s="211"/>
      <c r="F59" s="211"/>
      <c r="G59" s="211"/>
      <c r="H59" s="212"/>
      <c r="I59" s="1">
        <v>159</v>
      </c>
      <c r="J59" s="116"/>
      <c r="K59" s="116"/>
      <c r="L59" s="116"/>
      <c r="M59" s="131"/>
    </row>
    <row r="60" spans="1:13" ht="12.75">
      <c r="A60" s="244" t="s">
        <v>187</v>
      </c>
      <c r="B60" s="211"/>
      <c r="C60" s="211"/>
      <c r="D60" s="211"/>
      <c r="E60" s="211"/>
      <c r="F60" s="211"/>
      <c r="G60" s="211"/>
      <c r="H60" s="212"/>
      <c r="I60" s="1">
        <v>160</v>
      </c>
      <c r="J60" s="116"/>
      <c r="K60" s="116"/>
      <c r="L60" s="116"/>
      <c r="M60" s="131"/>
    </row>
    <row r="61" spans="1:13" ht="12.75">
      <c r="A61" s="244" t="s">
        <v>188</v>
      </c>
      <c r="B61" s="211"/>
      <c r="C61" s="211"/>
      <c r="D61" s="211"/>
      <c r="E61" s="211"/>
      <c r="F61" s="211"/>
      <c r="G61" s="211"/>
      <c r="H61" s="212"/>
      <c r="I61" s="1">
        <v>161</v>
      </c>
      <c r="J61" s="116"/>
      <c r="K61" s="116"/>
      <c r="L61" s="116"/>
      <c r="M61" s="131"/>
    </row>
    <row r="62" spans="1:13" ht="12.75">
      <c r="A62" s="244" t="s">
        <v>189</v>
      </c>
      <c r="B62" s="211"/>
      <c r="C62" s="211"/>
      <c r="D62" s="211"/>
      <c r="E62" s="211"/>
      <c r="F62" s="211"/>
      <c r="G62" s="211"/>
      <c r="H62" s="212"/>
      <c r="I62" s="1">
        <v>162</v>
      </c>
      <c r="J62" s="116"/>
      <c r="K62" s="116"/>
      <c r="L62" s="116"/>
      <c r="M62" s="131"/>
    </row>
    <row r="63" spans="1:13" ht="12.75">
      <c r="A63" s="244" t="s">
        <v>190</v>
      </c>
      <c r="B63" s="211"/>
      <c r="C63" s="211"/>
      <c r="D63" s="211"/>
      <c r="E63" s="211"/>
      <c r="F63" s="211"/>
      <c r="G63" s="211"/>
      <c r="H63" s="212"/>
      <c r="I63" s="1">
        <v>163</v>
      </c>
      <c r="J63" s="116"/>
      <c r="K63" s="116"/>
      <c r="L63" s="116"/>
      <c r="M63" s="131"/>
    </row>
    <row r="64" spans="1:13" ht="12.75">
      <c r="A64" s="244" t="s">
        <v>191</v>
      </c>
      <c r="B64" s="211"/>
      <c r="C64" s="211"/>
      <c r="D64" s="211"/>
      <c r="E64" s="211"/>
      <c r="F64" s="211"/>
      <c r="G64" s="211"/>
      <c r="H64" s="212"/>
      <c r="I64" s="1">
        <v>164</v>
      </c>
      <c r="J64" s="116"/>
      <c r="K64" s="116"/>
      <c r="L64" s="116"/>
      <c r="M64" s="131"/>
    </row>
    <row r="65" spans="1:13" ht="12.75">
      <c r="A65" s="244" t="s">
        <v>192</v>
      </c>
      <c r="B65" s="211"/>
      <c r="C65" s="211"/>
      <c r="D65" s="211"/>
      <c r="E65" s="211"/>
      <c r="F65" s="211"/>
      <c r="G65" s="211"/>
      <c r="H65" s="212"/>
      <c r="I65" s="1">
        <v>165</v>
      </c>
      <c r="J65" s="116"/>
      <c r="K65" s="116"/>
      <c r="L65" s="116"/>
      <c r="M65" s="131"/>
    </row>
    <row r="66" spans="1:13" ht="12.75">
      <c r="A66" s="244" t="s">
        <v>193</v>
      </c>
      <c r="B66" s="211"/>
      <c r="C66" s="211"/>
      <c r="D66" s="211"/>
      <c r="E66" s="211"/>
      <c r="F66" s="211"/>
      <c r="G66" s="211"/>
      <c r="H66" s="212"/>
      <c r="I66" s="1">
        <v>166</v>
      </c>
      <c r="J66" s="116"/>
      <c r="K66" s="116"/>
      <c r="L66" s="116"/>
      <c r="M66" s="131"/>
    </row>
    <row r="67" spans="1:13" ht="12.75">
      <c r="A67" s="244" t="s">
        <v>194</v>
      </c>
      <c r="B67" s="211"/>
      <c r="C67" s="211"/>
      <c r="D67" s="211"/>
      <c r="E67" s="211"/>
      <c r="F67" s="211"/>
      <c r="G67" s="211"/>
      <c r="H67" s="212"/>
      <c r="I67" s="1">
        <v>167</v>
      </c>
      <c r="J67" s="101">
        <f>J58-J66</f>
        <v>0</v>
      </c>
      <c r="K67" s="101">
        <f>K58-K66</f>
        <v>0</v>
      </c>
      <c r="L67" s="101">
        <f>L58-L66</f>
        <v>0</v>
      </c>
      <c r="M67" s="121">
        <f>M58-M66</f>
        <v>0</v>
      </c>
    </row>
    <row r="68" spans="1:13" ht="12.75">
      <c r="A68" s="244" t="s">
        <v>195</v>
      </c>
      <c r="B68" s="211"/>
      <c r="C68" s="211"/>
      <c r="D68" s="211"/>
      <c r="E68" s="211"/>
      <c r="F68" s="211"/>
      <c r="G68" s="211"/>
      <c r="H68" s="212"/>
      <c r="I68" s="1">
        <v>168</v>
      </c>
      <c r="J68" s="103">
        <f>J57+J67</f>
        <v>-19788794</v>
      </c>
      <c r="K68" s="103">
        <f>K57+K67</f>
        <v>1977682</v>
      </c>
      <c r="L68" s="103">
        <f>L57+L67</f>
        <v>1300962</v>
      </c>
      <c r="M68" s="126">
        <f>M57+M67</f>
        <v>-1727434</v>
      </c>
    </row>
    <row r="69" spans="1:13" ht="12.75" customHeight="1">
      <c r="A69" s="245" t="s">
        <v>196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127"/>
      <c r="M69" s="128"/>
    </row>
    <row r="70" spans="1:13" ht="12.75" customHeight="1">
      <c r="A70" s="245" t="s">
        <v>197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127"/>
      <c r="M70" s="128"/>
    </row>
    <row r="71" spans="1:13" ht="12.75">
      <c r="A71" s="246" t="s">
        <v>182</v>
      </c>
      <c r="B71" s="247"/>
      <c r="C71" s="247"/>
      <c r="D71" s="247"/>
      <c r="E71" s="247"/>
      <c r="F71" s="247"/>
      <c r="G71" s="247"/>
      <c r="H71" s="248"/>
      <c r="I71" s="3">
        <v>169</v>
      </c>
      <c r="J71" s="6"/>
      <c r="K71" s="6"/>
      <c r="L71" s="6"/>
      <c r="M71" s="120"/>
    </row>
    <row r="72" spans="1:13" ht="13.5" thickBot="1">
      <c r="A72" s="241" t="s">
        <v>183</v>
      </c>
      <c r="B72" s="242"/>
      <c r="C72" s="242"/>
      <c r="D72" s="242"/>
      <c r="E72" s="242"/>
      <c r="F72" s="242"/>
      <c r="G72" s="242"/>
      <c r="H72" s="243"/>
      <c r="I72" s="132">
        <v>170</v>
      </c>
      <c r="J72" s="133"/>
      <c r="K72" s="133"/>
      <c r="L72" s="133"/>
      <c r="M72" s="134"/>
    </row>
  </sheetData>
  <sheetProtection/>
  <mergeCells count="73">
    <mergeCell ref="A6:H6"/>
    <mergeCell ref="A9:H9"/>
    <mergeCell ref="A10:H10"/>
    <mergeCell ref="A5:H5"/>
    <mergeCell ref="A7:H7"/>
    <mergeCell ref="A8:H8"/>
    <mergeCell ref="J5:K5"/>
    <mergeCell ref="A4:M4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K56"/>
    <mergeCell ref="A58:H58"/>
    <mergeCell ref="A51:H51"/>
    <mergeCell ref="A52:K52"/>
    <mergeCell ref="A53:H53"/>
    <mergeCell ref="A54:H54"/>
    <mergeCell ref="A64:H64"/>
    <mergeCell ref="A65:H65"/>
    <mergeCell ref="A71:H71"/>
    <mergeCell ref="A59:H59"/>
    <mergeCell ref="A60:H60"/>
    <mergeCell ref="A61:H61"/>
    <mergeCell ref="A62:H62"/>
    <mergeCell ref="L5:M5"/>
    <mergeCell ref="A2:K2"/>
    <mergeCell ref="A1:K1"/>
    <mergeCell ref="A72:H72"/>
    <mergeCell ref="A66:H66"/>
    <mergeCell ref="A67:H67"/>
    <mergeCell ref="A68:H68"/>
    <mergeCell ref="A69:K69"/>
    <mergeCell ref="A70:K70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71:M72 J54:M55">
      <formula1>999999999999</formula1>
    </dataValidation>
    <dataValidation allowBlank="1" sqref="J57:M68 J8:J51 K8:M22 K24:M51 K23:N23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7" width="9.140625" style="39" customWidth="1"/>
    <col min="8" max="8" width="7.8515625" style="39" customWidth="1"/>
    <col min="9" max="9" width="6.57421875" style="39" bestFit="1" customWidth="1"/>
    <col min="10" max="11" width="9.57421875" style="39" bestFit="1" customWidth="1"/>
    <col min="12" max="16384" width="9.140625" style="39" customWidth="1"/>
  </cols>
  <sheetData>
    <row r="1" spans="1:11" ht="12.75" customHeight="1">
      <c r="A1" s="269" t="s">
        <v>198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310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33" t="s">
        <v>299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4.75" thickBot="1">
      <c r="A4" s="236" t="s">
        <v>283</v>
      </c>
      <c r="B4" s="236"/>
      <c r="C4" s="236"/>
      <c r="D4" s="236"/>
      <c r="E4" s="236"/>
      <c r="F4" s="236"/>
      <c r="G4" s="236"/>
      <c r="H4" s="236"/>
      <c r="I4" s="81" t="s">
        <v>284</v>
      </c>
      <c r="J4" s="82" t="s">
        <v>277</v>
      </c>
      <c r="K4" s="82" t="s">
        <v>136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84">
        <v>2</v>
      </c>
      <c r="J5" s="83" t="s">
        <v>3</v>
      </c>
      <c r="K5" s="83" t="s">
        <v>4</v>
      </c>
    </row>
    <row r="6" spans="1:11" ht="12.75">
      <c r="A6" s="199" t="s">
        <v>199</v>
      </c>
      <c r="B6" s="200"/>
      <c r="C6" s="200"/>
      <c r="D6" s="200"/>
      <c r="E6" s="200"/>
      <c r="F6" s="200"/>
      <c r="G6" s="200"/>
      <c r="H6" s="200"/>
      <c r="I6" s="267"/>
      <c r="J6" s="267"/>
      <c r="K6" s="268"/>
    </row>
    <row r="7" spans="1:11" ht="12.75">
      <c r="A7" s="207" t="s">
        <v>200</v>
      </c>
      <c r="B7" s="208"/>
      <c r="C7" s="208"/>
      <c r="D7" s="208"/>
      <c r="E7" s="208"/>
      <c r="F7" s="208"/>
      <c r="G7" s="208"/>
      <c r="H7" s="208"/>
      <c r="I7" s="1">
        <v>1</v>
      </c>
      <c r="J7" s="112">
        <v>-19788794</v>
      </c>
      <c r="K7" s="6">
        <v>-594325</v>
      </c>
    </row>
    <row r="8" spans="1:11" ht="12.75">
      <c r="A8" s="207" t="s">
        <v>201</v>
      </c>
      <c r="B8" s="208"/>
      <c r="C8" s="208"/>
      <c r="D8" s="208"/>
      <c r="E8" s="208"/>
      <c r="F8" s="208"/>
      <c r="G8" s="208"/>
      <c r="H8" s="208"/>
      <c r="I8" s="1">
        <v>2</v>
      </c>
      <c r="J8" s="112">
        <v>8850954</v>
      </c>
      <c r="K8" s="6">
        <v>6989018</v>
      </c>
    </row>
    <row r="9" spans="1:11" ht="12.75">
      <c r="A9" s="207" t="s">
        <v>202</v>
      </c>
      <c r="B9" s="208"/>
      <c r="C9" s="208"/>
      <c r="D9" s="208"/>
      <c r="E9" s="208"/>
      <c r="F9" s="208"/>
      <c r="G9" s="208"/>
      <c r="H9" s="208"/>
      <c r="I9" s="1">
        <v>3</v>
      </c>
      <c r="J9" s="112"/>
      <c r="K9" s="6">
        <v>21960934</v>
      </c>
    </row>
    <row r="10" spans="1:11" ht="12.75">
      <c r="A10" s="207" t="s">
        <v>203</v>
      </c>
      <c r="B10" s="208"/>
      <c r="C10" s="208"/>
      <c r="D10" s="208"/>
      <c r="E10" s="208"/>
      <c r="F10" s="208"/>
      <c r="G10" s="208"/>
      <c r="H10" s="208"/>
      <c r="I10" s="1">
        <v>4</v>
      </c>
      <c r="J10" s="112"/>
      <c r="K10" s="6"/>
    </row>
    <row r="11" spans="1:11" ht="12.75">
      <c r="A11" s="207" t="s">
        <v>204</v>
      </c>
      <c r="B11" s="208"/>
      <c r="C11" s="208"/>
      <c r="D11" s="208"/>
      <c r="E11" s="208"/>
      <c r="F11" s="208"/>
      <c r="G11" s="208"/>
      <c r="H11" s="208"/>
      <c r="I11" s="1">
        <v>5</v>
      </c>
      <c r="J11" s="112">
        <v>59875</v>
      </c>
      <c r="K11" s="6"/>
    </row>
    <row r="12" spans="1:11" ht="12.75">
      <c r="A12" s="207" t="s">
        <v>205</v>
      </c>
      <c r="B12" s="208"/>
      <c r="C12" s="208"/>
      <c r="D12" s="208"/>
      <c r="E12" s="208"/>
      <c r="F12" s="208"/>
      <c r="G12" s="208"/>
      <c r="H12" s="208"/>
      <c r="I12" s="1">
        <v>6</v>
      </c>
      <c r="J12" s="112">
        <v>23023268</v>
      </c>
      <c r="K12" s="6">
        <v>7930059</v>
      </c>
    </row>
    <row r="13" spans="1:11" ht="12.75">
      <c r="A13" s="210" t="s">
        <v>206</v>
      </c>
      <c r="B13" s="211"/>
      <c r="C13" s="211"/>
      <c r="D13" s="211"/>
      <c r="E13" s="211"/>
      <c r="F13" s="211"/>
      <c r="G13" s="211"/>
      <c r="H13" s="211"/>
      <c r="I13" s="1">
        <v>7</v>
      </c>
      <c r="J13" s="113">
        <f>SUM(J7:J12)</f>
        <v>12145303</v>
      </c>
      <c r="K13" s="113">
        <f>SUM(K7:K12)</f>
        <v>36285686</v>
      </c>
    </row>
    <row r="14" spans="1:11" ht="12.75">
      <c r="A14" s="207" t="s">
        <v>207</v>
      </c>
      <c r="B14" s="208"/>
      <c r="C14" s="208"/>
      <c r="D14" s="208"/>
      <c r="E14" s="208"/>
      <c r="F14" s="208"/>
      <c r="G14" s="208"/>
      <c r="H14" s="208"/>
      <c r="I14" s="1">
        <v>8</v>
      </c>
      <c r="J14" s="112">
        <v>16144376</v>
      </c>
      <c r="K14" s="6"/>
    </row>
    <row r="15" spans="1:11" ht="12.75">
      <c r="A15" s="207" t="s">
        <v>208</v>
      </c>
      <c r="B15" s="208"/>
      <c r="C15" s="208"/>
      <c r="D15" s="208"/>
      <c r="E15" s="208"/>
      <c r="F15" s="208"/>
      <c r="G15" s="208"/>
      <c r="H15" s="208"/>
      <c r="I15" s="1">
        <v>9</v>
      </c>
      <c r="J15" s="112">
        <v>3245668</v>
      </c>
      <c r="K15" s="6">
        <v>15545716</v>
      </c>
    </row>
    <row r="16" spans="1:11" ht="12.75">
      <c r="A16" s="207" t="s">
        <v>209</v>
      </c>
      <c r="B16" s="208"/>
      <c r="C16" s="208"/>
      <c r="D16" s="208"/>
      <c r="E16" s="208"/>
      <c r="F16" s="208"/>
      <c r="G16" s="208"/>
      <c r="H16" s="208"/>
      <c r="I16" s="1">
        <v>10</v>
      </c>
      <c r="J16" s="112"/>
      <c r="K16" s="6">
        <v>29733912</v>
      </c>
    </row>
    <row r="17" spans="1:11" ht="12.75">
      <c r="A17" s="207" t="s">
        <v>210</v>
      </c>
      <c r="B17" s="208"/>
      <c r="C17" s="208"/>
      <c r="D17" s="208"/>
      <c r="E17" s="208"/>
      <c r="F17" s="208"/>
      <c r="G17" s="208"/>
      <c r="H17" s="208"/>
      <c r="I17" s="1">
        <v>11</v>
      </c>
      <c r="J17" s="112"/>
      <c r="K17" s="6">
        <v>2962629</v>
      </c>
    </row>
    <row r="18" spans="1:11" ht="12.75">
      <c r="A18" s="210" t="s">
        <v>211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3">
        <f>SUM(J14:J17)</f>
        <v>19390044</v>
      </c>
      <c r="K18" s="101">
        <f>SUM(K14:K17)</f>
        <v>48242257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3">
        <f>IF(J13&gt;J18,J13-J18,0)</f>
        <v>0</v>
      </c>
      <c r="K19" s="101">
        <f>IF(K13&gt;K18,K13-K18,0)</f>
        <v>0</v>
      </c>
    </row>
    <row r="20" spans="1:11" ht="12.75">
      <c r="A20" s="210" t="s">
        <v>213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3">
        <f>IF(J18&gt;J13,J18-J13,0)</f>
        <v>7244741</v>
      </c>
      <c r="K20" s="101">
        <f>IF(K18&gt;K13,K18-K13,0)</f>
        <v>11956571</v>
      </c>
    </row>
    <row r="21" spans="1:11" ht="12.75">
      <c r="A21" s="199" t="s">
        <v>214</v>
      </c>
      <c r="B21" s="200"/>
      <c r="C21" s="200"/>
      <c r="D21" s="200"/>
      <c r="E21" s="200"/>
      <c r="F21" s="200"/>
      <c r="G21" s="200"/>
      <c r="H21" s="200"/>
      <c r="I21" s="267"/>
      <c r="J21" s="267"/>
      <c r="K21" s="268"/>
    </row>
    <row r="22" spans="1:11" ht="12.75">
      <c r="A22" s="207" t="s">
        <v>215</v>
      </c>
      <c r="B22" s="208"/>
      <c r="C22" s="208"/>
      <c r="D22" s="208"/>
      <c r="E22" s="208"/>
      <c r="F22" s="208"/>
      <c r="G22" s="208"/>
      <c r="H22" s="208"/>
      <c r="I22" s="1">
        <v>15</v>
      </c>
      <c r="J22" s="112">
        <v>27493252</v>
      </c>
      <c r="K22" s="6">
        <v>59806</v>
      </c>
    </row>
    <row r="23" spans="1:11" ht="12.75">
      <c r="A23" s="207" t="s">
        <v>216</v>
      </c>
      <c r="B23" s="208"/>
      <c r="C23" s="208"/>
      <c r="D23" s="208"/>
      <c r="E23" s="208"/>
      <c r="F23" s="208"/>
      <c r="G23" s="208"/>
      <c r="H23" s="208"/>
      <c r="I23" s="1">
        <v>16</v>
      </c>
      <c r="J23" s="112">
        <v>1500000</v>
      </c>
      <c r="K23" s="6"/>
    </row>
    <row r="24" spans="1:11" ht="12.75">
      <c r="A24" s="207" t="s">
        <v>217</v>
      </c>
      <c r="B24" s="208"/>
      <c r="C24" s="208"/>
      <c r="D24" s="208"/>
      <c r="E24" s="208"/>
      <c r="F24" s="208"/>
      <c r="G24" s="208"/>
      <c r="H24" s="208"/>
      <c r="I24" s="1">
        <v>17</v>
      </c>
      <c r="J24" s="112"/>
      <c r="K24" s="6"/>
    </row>
    <row r="25" spans="1:11" ht="12.75">
      <c r="A25" s="207" t="s">
        <v>218</v>
      </c>
      <c r="B25" s="208"/>
      <c r="C25" s="208"/>
      <c r="D25" s="208"/>
      <c r="E25" s="208"/>
      <c r="F25" s="208"/>
      <c r="G25" s="208"/>
      <c r="H25" s="208"/>
      <c r="I25" s="1">
        <v>18</v>
      </c>
      <c r="J25" s="112"/>
      <c r="K25" s="6">
        <v>6416</v>
      </c>
    </row>
    <row r="26" spans="1:11" ht="12.75">
      <c r="A26" s="207" t="s">
        <v>219</v>
      </c>
      <c r="B26" s="208"/>
      <c r="C26" s="208"/>
      <c r="D26" s="208"/>
      <c r="E26" s="208"/>
      <c r="F26" s="208"/>
      <c r="G26" s="208"/>
      <c r="H26" s="208"/>
      <c r="I26" s="1">
        <v>19</v>
      </c>
      <c r="J26" s="112">
        <v>251362157</v>
      </c>
      <c r="K26" s="6">
        <v>148620421</v>
      </c>
    </row>
    <row r="27" spans="1:11" ht="12.75">
      <c r="A27" s="210" t="s">
        <v>220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3">
        <f>SUM(J22:J26)</f>
        <v>280355409</v>
      </c>
      <c r="K27" s="101">
        <f>SUM(K22:K26)</f>
        <v>148686643</v>
      </c>
    </row>
    <row r="28" spans="1:11" ht="12.75">
      <c r="A28" s="207" t="s">
        <v>221</v>
      </c>
      <c r="B28" s="208"/>
      <c r="C28" s="208"/>
      <c r="D28" s="208"/>
      <c r="E28" s="208"/>
      <c r="F28" s="208"/>
      <c r="G28" s="208"/>
      <c r="H28" s="208"/>
      <c r="I28" s="1">
        <v>21</v>
      </c>
      <c r="J28" s="112">
        <v>105112328</v>
      </c>
      <c r="K28" s="6">
        <v>89733849</v>
      </c>
    </row>
    <row r="29" spans="1:11" ht="12.75">
      <c r="A29" s="207" t="s">
        <v>222</v>
      </c>
      <c r="B29" s="208"/>
      <c r="C29" s="208"/>
      <c r="D29" s="208"/>
      <c r="E29" s="208"/>
      <c r="F29" s="208"/>
      <c r="G29" s="208"/>
      <c r="H29" s="208"/>
      <c r="I29" s="1">
        <v>22</v>
      </c>
      <c r="J29" s="112"/>
      <c r="K29" s="6"/>
    </row>
    <row r="30" spans="1:11" ht="12.75">
      <c r="A30" s="207" t="s">
        <v>223</v>
      </c>
      <c r="B30" s="208"/>
      <c r="C30" s="208"/>
      <c r="D30" s="208"/>
      <c r="E30" s="208"/>
      <c r="F30" s="208"/>
      <c r="G30" s="208"/>
      <c r="H30" s="208"/>
      <c r="I30" s="1">
        <v>23</v>
      </c>
      <c r="J30" s="112">
        <v>214390000</v>
      </c>
      <c r="K30" s="6">
        <v>133702397</v>
      </c>
    </row>
    <row r="31" spans="1:11" ht="12.75">
      <c r="A31" s="210" t="s">
        <v>280</v>
      </c>
      <c r="B31" s="211"/>
      <c r="C31" s="211"/>
      <c r="D31" s="211"/>
      <c r="E31" s="211"/>
      <c r="F31" s="211"/>
      <c r="G31" s="211"/>
      <c r="H31" s="211"/>
      <c r="I31" s="1">
        <v>24</v>
      </c>
      <c r="J31" s="113">
        <f>SUM(J28:J30)</f>
        <v>319502328</v>
      </c>
      <c r="K31" s="101">
        <f>SUM(K28:K30)</f>
        <v>223436246</v>
      </c>
    </row>
    <row r="32" spans="1:11" ht="12.75">
      <c r="A32" s="210" t="s">
        <v>224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3">
        <f>IF(J27&gt;J31,J27-J31,0)</f>
        <v>0</v>
      </c>
      <c r="K32" s="101">
        <f>IF(K27&gt;K31,K27-K31,0)</f>
        <v>0</v>
      </c>
    </row>
    <row r="33" spans="1:11" ht="12.75">
      <c r="A33" s="210" t="s">
        <v>225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3">
        <f>IF(J31&gt;J27,J31-J27,0)</f>
        <v>39146919</v>
      </c>
      <c r="K33" s="101">
        <f>IF(K31&gt;K27,K31-K27,0)</f>
        <v>74749603</v>
      </c>
    </row>
    <row r="34" spans="1:11" ht="12.75">
      <c r="A34" s="199" t="s">
        <v>226</v>
      </c>
      <c r="B34" s="200"/>
      <c r="C34" s="200"/>
      <c r="D34" s="200"/>
      <c r="E34" s="200"/>
      <c r="F34" s="200"/>
      <c r="G34" s="200"/>
      <c r="H34" s="200"/>
      <c r="I34" s="267"/>
      <c r="J34" s="267"/>
      <c r="K34" s="268"/>
    </row>
    <row r="35" spans="1:11" ht="12.75">
      <c r="A35" s="207" t="s">
        <v>227</v>
      </c>
      <c r="B35" s="208"/>
      <c r="C35" s="208"/>
      <c r="D35" s="208"/>
      <c r="E35" s="208"/>
      <c r="F35" s="208"/>
      <c r="G35" s="208"/>
      <c r="H35" s="208"/>
      <c r="I35" s="1">
        <v>27</v>
      </c>
      <c r="J35" s="112"/>
      <c r="K35" s="6"/>
    </row>
    <row r="36" spans="1:11" ht="12.75">
      <c r="A36" s="207" t="s">
        <v>228</v>
      </c>
      <c r="B36" s="208"/>
      <c r="C36" s="208"/>
      <c r="D36" s="208"/>
      <c r="E36" s="208"/>
      <c r="F36" s="208"/>
      <c r="G36" s="208"/>
      <c r="H36" s="208"/>
      <c r="I36" s="1">
        <v>28</v>
      </c>
      <c r="J36" s="112">
        <v>78633201</v>
      </c>
      <c r="K36" s="6">
        <v>91767833</v>
      </c>
    </row>
    <row r="37" spans="1:11" ht="12.75">
      <c r="A37" s="207" t="s">
        <v>229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112"/>
      <c r="K37" s="6"/>
    </row>
    <row r="38" spans="1:11" ht="12.75">
      <c r="A38" s="210" t="s">
        <v>230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3">
        <f>SUM(J35:J37)</f>
        <v>78633201</v>
      </c>
      <c r="K38" s="101">
        <f>SUM(K35:K37)</f>
        <v>91767833</v>
      </c>
    </row>
    <row r="39" spans="1:11" ht="12.75">
      <c r="A39" s="207" t="s">
        <v>231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112">
        <v>6187428</v>
      </c>
      <c r="K39" s="6">
        <v>2786518</v>
      </c>
    </row>
    <row r="40" spans="1:11" ht="12.75">
      <c r="A40" s="207" t="s">
        <v>232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112"/>
      <c r="K40" s="6"/>
    </row>
    <row r="41" spans="1:11" ht="12.75">
      <c r="A41" s="207" t="s">
        <v>233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112"/>
      <c r="K41" s="6"/>
    </row>
    <row r="42" spans="1:11" ht="12.75">
      <c r="A42" s="207" t="s">
        <v>234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112"/>
      <c r="K42" s="6"/>
    </row>
    <row r="43" spans="1:11" ht="12.75">
      <c r="A43" s="207" t="s">
        <v>235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112"/>
      <c r="K43" s="6"/>
    </row>
    <row r="44" spans="1:11" ht="12.75">
      <c r="A44" s="210" t="s">
        <v>236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3">
        <f>SUM(J39:J43)</f>
        <v>6187428</v>
      </c>
      <c r="K44" s="101">
        <f>SUM(K39:K43)</f>
        <v>2786518</v>
      </c>
    </row>
    <row r="45" spans="1:11" ht="12.75">
      <c r="A45" s="210" t="s">
        <v>237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3">
        <f>IF(J38&gt;J44,J38-J44,0)</f>
        <v>72445773</v>
      </c>
      <c r="K45" s="101">
        <f>IF(K38&gt;K44,K38-K44,0)</f>
        <v>88981315</v>
      </c>
    </row>
    <row r="46" spans="1:11" ht="12.75">
      <c r="A46" s="210" t="s">
        <v>238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3">
        <f>IF(J44&gt;J38,J44-J38,0)</f>
        <v>0</v>
      </c>
      <c r="K46" s="101">
        <f>IF(K44&gt;K38,K44-K38,0)</f>
        <v>0</v>
      </c>
    </row>
    <row r="47" spans="1:11" ht="12.75">
      <c r="A47" s="207" t="s">
        <v>239</v>
      </c>
      <c r="B47" s="208"/>
      <c r="C47" s="208"/>
      <c r="D47" s="208"/>
      <c r="E47" s="208"/>
      <c r="F47" s="208"/>
      <c r="G47" s="208"/>
      <c r="H47" s="208"/>
      <c r="I47" s="1">
        <v>39</v>
      </c>
      <c r="J47" s="113">
        <f>IF(J19-J20+J32-J33+J45-J46&gt;0,J19-J20+J32-J33+J45-J46,0)</f>
        <v>26054113</v>
      </c>
      <c r="K47" s="101">
        <f>IF(K19-K20+K32-K33+K45-K46&gt;0,K19-K20+K32-K33+K45-K46,0)</f>
        <v>2275141</v>
      </c>
    </row>
    <row r="48" spans="1:11" ht="12.75">
      <c r="A48" s="207" t="s">
        <v>240</v>
      </c>
      <c r="B48" s="208"/>
      <c r="C48" s="208"/>
      <c r="D48" s="208"/>
      <c r="E48" s="208"/>
      <c r="F48" s="208"/>
      <c r="G48" s="208"/>
      <c r="H48" s="208"/>
      <c r="I48" s="1">
        <v>40</v>
      </c>
      <c r="J48" s="113">
        <f>IF(J20-J19+J33-J32+J46-J45&gt;0,J20-J19+J33-J32+J46-J45,0)</f>
        <v>0</v>
      </c>
      <c r="K48" s="101">
        <f>IF(K20-K19+K33-K32+K46-K45&gt;0,K20-K19+K33-K32+K46-K45,0)</f>
        <v>0</v>
      </c>
    </row>
    <row r="49" spans="1:11" ht="12.75">
      <c r="A49" s="207" t="s">
        <v>241</v>
      </c>
      <c r="B49" s="208"/>
      <c r="C49" s="208"/>
      <c r="D49" s="208"/>
      <c r="E49" s="208"/>
      <c r="F49" s="208"/>
      <c r="G49" s="208"/>
      <c r="H49" s="208"/>
      <c r="I49" s="1">
        <v>41</v>
      </c>
      <c r="J49" s="112">
        <v>15767200</v>
      </c>
      <c r="K49" s="6">
        <v>41821313</v>
      </c>
    </row>
    <row r="50" spans="1:11" ht="12.75">
      <c r="A50" s="207" t="s">
        <v>242</v>
      </c>
      <c r="B50" s="208"/>
      <c r="C50" s="208"/>
      <c r="D50" s="208"/>
      <c r="E50" s="208"/>
      <c r="F50" s="208"/>
      <c r="G50" s="208"/>
      <c r="H50" s="208"/>
      <c r="I50" s="1">
        <v>42</v>
      </c>
      <c r="J50" s="112">
        <v>26054113</v>
      </c>
      <c r="K50" s="6">
        <v>2275141</v>
      </c>
    </row>
    <row r="51" spans="1:11" ht="12.75">
      <c r="A51" s="207" t="s">
        <v>243</v>
      </c>
      <c r="B51" s="208"/>
      <c r="C51" s="208"/>
      <c r="D51" s="208"/>
      <c r="E51" s="208"/>
      <c r="F51" s="208"/>
      <c r="G51" s="208"/>
      <c r="H51" s="208"/>
      <c r="I51" s="1">
        <v>43</v>
      </c>
      <c r="J51" s="112"/>
      <c r="K51" s="6"/>
    </row>
    <row r="52" spans="1:11" ht="12.75">
      <c r="A52" s="213" t="s">
        <v>244</v>
      </c>
      <c r="B52" s="214"/>
      <c r="C52" s="214"/>
      <c r="D52" s="214"/>
      <c r="E52" s="214"/>
      <c r="F52" s="214"/>
      <c r="G52" s="214"/>
      <c r="H52" s="214"/>
      <c r="I52" s="4">
        <v>44</v>
      </c>
      <c r="J52" s="114">
        <f>J49+J50-J51</f>
        <v>41821313</v>
      </c>
      <c r="K52" s="103">
        <f>K49+K50-K51</f>
        <v>44096454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J22:K33 J7:K20 J35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43" customWidth="1"/>
    <col min="5" max="5" width="10.421875" style="43" bestFit="1" customWidth="1"/>
    <col min="6" max="8" width="9.140625" style="43" customWidth="1"/>
    <col min="9" max="9" width="9.28125" style="43" bestFit="1" customWidth="1"/>
    <col min="10" max="11" width="11.00390625" style="43" bestFit="1" customWidth="1"/>
    <col min="12" max="16384" width="9.140625" style="43" customWidth="1"/>
  </cols>
  <sheetData>
    <row r="1" spans="1:12" ht="12.75" customHeight="1">
      <c r="A1" s="285" t="s">
        <v>245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42"/>
    </row>
    <row r="2" spans="1:12" ht="15.75">
      <c r="A2" s="31"/>
      <c r="B2" s="41"/>
      <c r="C2" s="273" t="s">
        <v>246</v>
      </c>
      <c r="D2" s="274"/>
      <c r="E2" s="44">
        <v>42736</v>
      </c>
      <c r="F2" s="32" t="s">
        <v>276</v>
      </c>
      <c r="G2" s="275">
        <v>43100</v>
      </c>
      <c r="H2" s="276"/>
      <c r="I2" s="41"/>
      <c r="J2" s="41"/>
      <c r="K2" s="41"/>
      <c r="L2" s="45"/>
    </row>
    <row r="3" spans="1:11" ht="24.75" thickBot="1">
      <c r="A3" s="236" t="s">
        <v>283</v>
      </c>
      <c r="B3" s="236"/>
      <c r="C3" s="236"/>
      <c r="D3" s="236"/>
      <c r="E3" s="236"/>
      <c r="F3" s="236"/>
      <c r="G3" s="236"/>
      <c r="H3" s="236"/>
      <c r="I3" s="81" t="s">
        <v>284</v>
      </c>
      <c r="J3" s="82" t="s">
        <v>277</v>
      </c>
      <c r="K3" s="82" t="s">
        <v>136</v>
      </c>
    </row>
    <row r="4" spans="1:11" ht="12.75">
      <c r="A4" s="227">
        <v>1</v>
      </c>
      <c r="B4" s="227"/>
      <c r="C4" s="227"/>
      <c r="D4" s="227"/>
      <c r="E4" s="227"/>
      <c r="F4" s="227"/>
      <c r="G4" s="227"/>
      <c r="H4" s="227"/>
      <c r="I4" s="84">
        <v>2</v>
      </c>
      <c r="J4" s="83" t="s">
        <v>3</v>
      </c>
      <c r="K4" s="83" t="s">
        <v>4</v>
      </c>
    </row>
    <row r="5" spans="1:11" ht="12.75">
      <c r="A5" s="271" t="s">
        <v>247</v>
      </c>
      <c r="B5" s="272"/>
      <c r="C5" s="272"/>
      <c r="D5" s="272"/>
      <c r="E5" s="272"/>
      <c r="F5" s="272"/>
      <c r="G5" s="272"/>
      <c r="H5" s="272"/>
      <c r="I5" s="33">
        <v>1</v>
      </c>
      <c r="J5" s="107">
        <f>'Balance sheet'!J70</f>
        <v>169186800</v>
      </c>
      <c r="K5" s="107">
        <f>'Balance sheet'!K70</f>
        <v>169186800</v>
      </c>
    </row>
    <row r="6" spans="1:11" ht="12.75">
      <c r="A6" s="271" t="s">
        <v>248</v>
      </c>
      <c r="B6" s="272"/>
      <c r="C6" s="272"/>
      <c r="D6" s="272"/>
      <c r="E6" s="272"/>
      <c r="F6" s="272"/>
      <c r="G6" s="272"/>
      <c r="H6" s="272"/>
      <c r="I6" s="33">
        <v>2</v>
      </c>
      <c r="J6" s="108">
        <f>'Balance sheet'!J71</f>
        <v>88107087</v>
      </c>
      <c r="K6" s="108">
        <f>'Balance sheet'!K71</f>
        <v>88107087</v>
      </c>
    </row>
    <row r="7" spans="1:11" ht="12.75">
      <c r="A7" s="271" t="s">
        <v>249</v>
      </c>
      <c r="B7" s="272"/>
      <c r="C7" s="272"/>
      <c r="D7" s="272"/>
      <c r="E7" s="272"/>
      <c r="F7" s="272"/>
      <c r="G7" s="272"/>
      <c r="H7" s="272"/>
      <c r="I7" s="33">
        <v>3</v>
      </c>
      <c r="J7" s="108">
        <f>'Balance sheet'!J72</f>
        <v>39011478</v>
      </c>
      <c r="K7" s="108">
        <f>'Balance sheet'!K72</f>
        <v>39187369</v>
      </c>
    </row>
    <row r="8" spans="1:11" ht="12.75">
      <c r="A8" s="271" t="s">
        <v>250</v>
      </c>
      <c r="B8" s="272"/>
      <c r="C8" s="272"/>
      <c r="D8" s="272"/>
      <c r="E8" s="272"/>
      <c r="F8" s="272"/>
      <c r="G8" s="272"/>
      <c r="H8" s="272"/>
      <c r="I8" s="33">
        <v>4</v>
      </c>
      <c r="J8" s="108">
        <f>'Balance sheet'!J79</f>
        <v>133318191</v>
      </c>
      <c r="K8" s="108">
        <f>'Balance sheet'!K79</f>
        <v>113425531</v>
      </c>
    </row>
    <row r="9" spans="1:11" ht="12.75">
      <c r="A9" s="271" t="s">
        <v>251</v>
      </c>
      <c r="B9" s="272"/>
      <c r="C9" s="272"/>
      <c r="D9" s="272"/>
      <c r="E9" s="272"/>
      <c r="F9" s="272"/>
      <c r="G9" s="272"/>
      <c r="H9" s="272"/>
      <c r="I9" s="33">
        <v>5</v>
      </c>
      <c r="J9" s="108">
        <f>'Balance sheet'!J82</f>
        <v>-19788794</v>
      </c>
      <c r="K9" s="108">
        <f>'Balance sheet'!K82</f>
        <v>1300962</v>
      </c>
    </row>
    <row r="10" spans="1:11" ht="12.75">
      <c r="A10" s="271" t="s">
        <v>252</v>
      </c>
      <c r="B10" s="272"/>
      <c r="C10" s="272"/>
      <c r="D10" s="272"/>
      <c r="E10" s="272"/>
      <c r="F10" s="272"/>
      <c r="G10" s="272"/>
      <c r="H10" s="272"/>
      <c r="I10" s="33">
        <v>6</v>
      </c>
      <c r="J10" s="108"/>
      <c r="K10" s="108"/>
    </row>
    <row r="11" spans="1:11" ht="12.75">
      <c r="A11" s="271" t="s">
        <v>253</v>
      </c>
      <c r="B11" s="272"/>
      <c r="C11" s="272"/>
      <c r="D11" s="272"/>
      <c r="E11" s="272"/>
      <c r="F11" s="272"/>
      <c r="G11" s="272"/>
      <c r="H11" s="272"/>
      <c r="I11" s="33">
        <v>7</v>
      </c>
      <c r="J11" s="108"/>
      <c r="K11" s="108"/>
    </row>
    <row r="12" spans="1:11" ht="12.75">
      <c r="A12" s="271" t="s">
        <v>254</v>
      </c>
      <c r="B12" s="272"/>
      <c r="C12" s="272"/>
      <c r="D12" s="272"/>
      <c r="E12" s="272"/>
      <c r="F12" s="272"/>
      <c r="G12" s="272"/>
      <c r="H12" s="272"/>
      <c r="I12" s="33">
        <v>8</v>
      </c>
      <c r="J12" s="108"/>
      <c r="K12" s="108"/>
    </row>
    <row r="13" spans="1:11" ht="12.75">
      <c r="A13" s="271" t="s">
        <v>255</v>
      </c>
      <c r="B13" s="272"/>
      <c r="C13" s="272"/>
      <c r="D13" s="272"/>
      <c r="E13" s="272"/>
      <c r="F13" s="272"/>
      <c r="G13" s="272"/>
      <c r="H13" s="272"/>
      <c r="I13" s="33">
        <v>9</v>
      </c>
      <c r="J13" s="108"/>
      <c r="K13" s="108"/>
    </row>
    <row r="14" spans="1:11" ht="12.75">
      <c r="A14" s="277" t="s">
        <v>282</v>
      </c>
      <c r="B14" s="278"/>
      <c r="C14" s="278"/>
      <c r="D14" s="278"/>
      <c r="E14" s="278"/>
      <c r="F14" s="278"/>
      <c r="G14" s="278"/>
      <c r="H14" s="278"/>
      <c r="I14" s="33">
        <v>10</v>
      </c>
      <c r="J14" s="104">
        <f>SUM(J5:J13)</f>
        <v>409834762</v>
      </c>
      <c r="K14" s="104">
        <f>SUM(K5:K13)</f>
        <v>411207749</v>
      </c>
    </row>
    <row r="15" spans="1:11" ht="12.75">
      <c r="A15" s="271" t="s">
        <v>256</v>
      </c>
      <c r="B15" s="272"/>
      <c r="C15" s="272"/>
      <c r="D15" s="272"/>
      <c r="E15" s="272"/>
      <c r="F15" s="272"/>
      <c r="G15" s="272"/>
      <c r="H15" s="272"/>
      <c r="I15" s="33">
        <v>11</v>
      </c>
      <c r="J15" s="108"/>
      <c r="K15" s="108"/>
    </row>
    <row r="16" spans="1:11" ht="12.75">
      <c r="A16" s="271" t="s">
        <v>257</v>
      </c>
      <c r="B16" s="272"/>
      <c r="C16" s="272"/>
      <c r="D16" s="272"/>
      <c r="E16" s="272"/>
      <c r="F16" s="272"/>
      <c r="G16" s="272"/>
      <c r="H16" s="272"/>
      <c r="I16" s="33">
        <v>12</v>
      </c>
      <c r="J16" s="108"/>
      <c r="K16" s="108"/>
    </row>
    <row r="17" spans="1:11" ht="12.75">
      <c r="A17" s="271" t="s">
        <v>258</v>
      </c>
      <c r="B17" s="272"/>
      <c r="C17" s="272"/>
      <c r="D17" s="272"/>
      <c r="E17" s="272"/>
      <c r="F17" s="272"/>
      <c r="G17" s="272"/>
      <c r="H17" s="272"/>
      <c r="I17" s="33">
        <v>13</v>
      </c>
      <c r="J17" s="108"/>
      <c r="K17" s="108"/>
    </row>
    <row r="18" spans="1:11" ht="12.75">
      <c r="A18" s="271" t="s">
        <v>259</v>
      </c>
      <c r="B18" s="272"/>
      <c r="C18" s="272"/>
      <c r="D18" s="272"/>
      <c r="E18" s="272"/>
      <c r="F18" s="272"/>
      <c r="G18" s="272"/>
      <c r="H18" s="272"/>
      <c r="I18" s="33">
        <v>14</v>
      </c>
      <c r="J18" s="108"/>
      <c r="K18" s="108"/>
    </row>
    <row r="19" spans="1:11" ht="12.75">
      <c r="A19" s="271" t="s">
        <v>260</v>
      </c>
      <c r="B19" s="272"/>
      <c r="C19" s="272"/>
      <c r="D19" s="272"/>
      <c r="E19" s="272"/>
      <c r="F19" s="272"/>
      <c r="G19" s="272"/>
      <c r="H19" s="272"/>
      <c r="I19" s="33">
        <v>15</v>
      </c>
      <c r="J19" s="108"/>
      <c r="K19" s="108"/>
    </row>
    <row r="20" spans="1:11" ht="12.75">
      <c r="A20" s="271" t="s">
        <v>261</v>
      </c>
      <c r="B20" s="272"/>
      <c r="C20" s="272"/>
      <c r="D20" s="272"/>
      <c r="E20" s="272"/>
      <c r="F20" s="272"/>
      <c r="G20" s="272"/>
      <c r="H20" s="272"/>
      <c r="I20" s="33">
        <v>16</v>
      </c>
      <c r="J20" s="108"/>
      <c r="K20" s="108"/>
    </row>
    <row r="21" spans="1:11" ht="12.75">
      <c r="A21" s="277" t="s">
        <v>281</v>
      </c>
      <c r="B21" s="278"/>
      <c r="C21" s="278"/>
      <c r="D21" s="278"/>
      <c r="E21" s="278"/>
      <c r="F21" s="278"/>
      <c r="G21" s="278"/>
      <c r="H21" s="278"/>
      <c r="I21" s="33">
        <v>17</v>
      </c>
      <c r="J21" s="105">
        <f>SUM(J15:J20)</f>
        <v>0</v>
      </c>
      <c r="K21" s="105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9" t="s">
        <v>262</v>
      </c>
      <c r="B23" s="280"/>
      <c r="C23" s="280"/>
      <c r="D23" s="280"/>
      <c r="E23" s="280"/>
      <c r="F23" s="280"/>
      <c r="G23" s="280"/>
      <c r="H23" s="280"/>
      <c r="I23" s="34">
        <v>18</v>
      </c>
      <c r="J23" s="107">
        <f>J14</f>
        <v>409834762</v>
      </c>
      <c r="K23" s="107">
        <f>K14</f>
        <v>411207749</v>
      </c>
    </row>
    <row r="24" spans="1:11" ht="17.25" customHeight="1">
      <c r="A24" s="281" t="s">
        <v>263</v>
      </c>
      <c r="B24" s="282"/>
      <c r="C24" s="282"/>
      <c r="D24" s="282"/>
      <c r="E24" s="282"/>
      <c r="F24" s="282"/>
      <c r="G24" s="282"/>
      <c r="H24" s="282"/>
      <c r="I24" s="35">
        <v>19</v>
      </c>
      <c r="J24" s="103">
        <v>0</v>
      </c>
      <c r="K24" s="103"/>
    </row>
    <row r="25" spans="1:11" ht="30" customHeight="1">
      <c r="A25" s="283" t="s">
        <v>296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ht="12.75">
      <c r="A26" s="43" t="s">
        <v>297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3:K23 J5:K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2018-03-01T07:35:39Z</cp:lastPrinted>
  <dcterms:created xsi:type="dcterms:W3CDTF">2008-10-17T11:51:54Z</dcterms:created>
  <dcterms:modified xsi:type="dcterms:W3CDTF">2018-03-01T11:09:20Z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