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<sst xmlns="http://schemas.openxmlformats.org/spreadsheetml/2006/main" count="335" uniqueCount="305">
  <si>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</si>
  <si>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</si>
  <si>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</si>
  <si>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</si>
  <si>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</si>
  <si>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</si>
  <si>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</si>
  <si>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</si>
  <si>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</si>
  <si>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</si>
  <si>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</si>
  <si>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</si>
  <si>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</si>
  <si>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</si>
  <si>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</si>
  <si>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</si>
  <si>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</si>
  <si>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</si>
  <si>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</si>
  <si>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</si>
  <si>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</si>
  <si>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</si>
  <si>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</si>
  <si>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</si>
  <si>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</si>
  <si>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</si>
  <si>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</si>
  <si>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</si>
  <si>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</si>
  <si>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</si>
  <si>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</si>
  <si>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</si>
  <si>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</si>
  <si>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</si>
  <si>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</si>
  <si>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</si>
  <si>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</si>
  <si>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</si>
  <si>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</si>
  <si>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</si>
  <si>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</si>
  <si>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</si>
  <si>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</si>
  <si>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</si>
  <si>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</si>
  <si>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</si>
  <si>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</si>
  <si>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</si>
  <si>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</si>
  <si>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</si>
  <si>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</si>
  <si>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</si>
  <si>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</si>
  <si>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</si>
  <si>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</si>
  <si>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</si>
  <si>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</si>
  <si>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</si>
  <si>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</si>
  <si>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</si>
  <si>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</si>
  <si>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</si>
  <si>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</si>
  <si>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</si>
  <si>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</si>
  <si>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</si>
  <si>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</si>
  <si>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</si>
  <si>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</si>
  <si>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</si>
  <si>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</si>
  <si>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</si>
  <si>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</si>
  <si>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</si>
  <si>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</si>
  <si>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</si>
  <si>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</si>
  <si>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</si>
  <si>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</si>
  <si>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</si>
  <si>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</si>
  <si>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</si>
  <si>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</si>
  <si>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</si>
  <si>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</si>
  <si>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</si>
  <si>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</si>
  <si>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</si>
  <si>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</si>
  <si>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</si>
  <si>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</si>
  <si>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</si>
  <si>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</si>
  <si>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</si>
  <si>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</si>
  <si>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</si>
  <si>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</si>
  <si>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</si>
  <si>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</si>
  <si>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</si>
  <si>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</si>
  <si>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</si>
  <si>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</si>
  <si>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</si>
  <si>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</si>
  <si>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</si>
  <si>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</si>
  <si>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</si>
  <si>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</si>
  <si>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</si>
  <si>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</si>
  <si>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</si>
  <si>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</si>
  <si>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</si>
  <si>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</si>
  <si>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</si>
  <si>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</si>
  <si>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</si>
  <si>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</si>
  <si>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</si>
  <si>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</si>
  <si>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</si>
  <si>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</si>
  <si>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</si>
  <si>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</si>
  <si>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</si>
  <si>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</si>
  <si>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</si>
  <si>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</si>
  <si>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</si>
  <si>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</si>
  <si>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</si>
  <si>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</si>
  <si>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</si>
  <si>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</si>
  <si>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</si>
  <si>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</si>
  <si>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</si>
  <si>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</si>
  <si>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</si>
  <si>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</si>
  <si>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</si>
  <si>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</si>
  <si>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</si>
  <si>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</si>
  <si>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</si>
  <si>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</si>
  <si>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</si>
  <si>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</si>
  <si>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</si>
  <si>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</si>
  <si>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</si>
  <si>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</si>
  <si>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</si>
  <si>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</si>
  <si>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</si>
  <si>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</si>
  <si>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</si>
  <si>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</si>
  <si>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</si>
  <si>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</si>
  <si>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</si>
  <si>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</si>
  <si>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</si>
  <si>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</si>
  <si>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</si>
  <si>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</si>
  <si>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</si>
  <si>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</si>
  <si>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</si>
  <si>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</si>
  <si>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</si>
  <si>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</si>
  <si>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</si>
  <si>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</si>
  <si>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</si>
  <si>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</si>
  <si>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</si>
  <si>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</si>
  <si>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</si>
  <si>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</si>
  <si>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</si>
  <si>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</si>
  <si>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</si>
  <si>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</si>
  <si>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</si>
  <si>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</si>
  <si>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</si>
  <si>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</si>
  <si>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</si>
  <si>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</si>
  <si>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</si>
  <si>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</si>
  <si>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</si>
  <si>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</si>
  <si>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</si>
  <si>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</si>
  <si>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</si>
  <si>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</si>
  <si>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</si>
  <si>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</si>
  <si>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</si>
  <si>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</si>
  <si>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</si>
  <si>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</si>
  <si>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</si>
  <si>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</si>
  <si>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</si>
  <si>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</si>
  <si>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</si>
  <si>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</si>
  <si>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</si>
  <si>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</si>
  <si>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</si>
  <si>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</si>
  <si>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</si>
  <si>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</si>
  <si>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</si>
  <si>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</si>
  <si>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</si>
  <si>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</si>
  <si>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</si>
  <si>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</si>
  <si>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</si>
  <si>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</si>
  <si>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</si>
  <si>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</si>
  <si>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</si>
  <si>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</si>
  <si>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</si>
  <si>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</si>
  <si>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</si>
  <si>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</si>
  <si>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</si>
  <si>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</si>
  <si>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</si>
  <si>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</si>
  <si>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</si>
  <si>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</si>
  <si>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</si>
  <si>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</si>
  <si>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</si>
  <si>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</si>
  <si>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</si>
  <si>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</si>
  <si>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</si>
  <si>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</si>
  <si>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</si>
  <si>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</si>
  <si>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</si>
  <si>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</si>
  <si>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</si>
  <si>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</si>
  <si>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</si>
  <si>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</si>
  <si>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</si>
  <si>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</si>
  <si>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</si>
  <si>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</si>
  <si>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</si>
  <si>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</si>
  <si>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</si>
  <si>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</si>
  <si>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</si>
  <si>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</si>
  <si>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</si>
  <si>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</si>
  <si>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</si>
  <si>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</si>
  <si>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</si>
  <si>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</si>
  <si>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</si>
  <si>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</si>
  <si>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</si>
  <si>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</si>
  <si>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</si>
  <si>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</si>
  <si>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</si>
  <si>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</si>
  <si>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</si>
  <si>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</si>
  <si>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</si>
  <si>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</si>
  <si>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</si>
  <si>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</si>
  <si>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</si>
  <si>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</si>
  <si>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</si>
  <si>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</si>
  <si>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</si>
  <si>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</si>
  <si>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</si>
  <si>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</si>
  <si>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</si>
  <si>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</si>
  <si>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previous period cumulative</t>
  </si>
  <si>
    <t>previous period quarter</t>
  </si>
  <si>
    <t>Statement of persons responsible for preparation of financial statements</t>
  </si>
  <si>
    <t>01.01.2016.</t>
  </si>
  <si>
    <t>31.12.2016.</t>
  </si>
  <si>
    <t>as of 31.12.2016</t>
  </si>
  <si>
    <t>from 01.01.2016. until 31.12.2016.</t>
  </si>
  <si>
    <t>from 01.01.2106. until 31.12.2016.</t>
  </si>
  <si>
    <t xml:space="preserve">Unaudited non consolidated annual financial report </t>
  </si>
  <si>
    <t>Management Bord's Report on position of the Company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</si>
</sst>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4" xfId="60" applyFont="1" applyBorder="1" applyAlignment="1" applyProtection="1">
      <alignment horizontal="left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2" fillId="34" borderId="34" xfId="53" applyFont="1" applyFill="1" applyBorder="1" applyAlignment="1" applyProtection="1">
      <alignment horizontal="left" vertical="center"/>
      <protection hidden="1" locked="0"/>
    </xf>
    <xf numFmtId="0" fontId="3" fillId="0" borderId="35" xfId="53" applyFont="1" applyBorder="1" applyAlignment="1">
      <alignment horizontal="left"/>
      <protection/>
    </xf>
    <xf numFmtId="0" fontId="3" fillId="0" borderId="37" xfId="53" applyFont="1" applyBorder="1" applyAlignment="1">
      <alignment horizontal="left"/>
      <protection/>
    </xf>
    <xf numFmtId="49" fontId="2" fillId="34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Border="1" applyAlignment="1" applyProtection="1">
      <alignment horizontal="center" vertical="center"/>
      <protection hidden="1" locked="0"/>
    </xf>
    <xf numFmtId="0" fontId="9" fillId="0" borderId="38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4" fillId="0" borderId="34" xfId="35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3" xfId="53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5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roncevic\Local%20Settings\Temporary%20Internet%20Files\Content.Outlook\OE9R792O\LKPC-fin2016-1Y-Not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B4">
      <selection activeCell="B59" sqref="B59:I59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5</v>
      </c>
      <c r="B1" s="153"/>
      <c r="C1" s="153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71" t="s">
        <v>6</v>
      </c>
      <c r="B2" s="172"/>
      <c r="C2" s="172"/>
      <c r="D2" s="173"/>
      <c r="E2" s="52" t="s">
        <v>298</v>
      </c>
      <c r="F2" s="12"/>
      <c r="G2" s="13" t="s">
        <v>277</v>
      </c>
      <c r="H2" s="52" t="s">
        <v>299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74" t="s">
        <v>278</v>
      </c>
      <c r="B4" s="175"/>
      <c r="C4" s="175"/>
      <c r="D4" s="175"/>
      <c r="E4" s="175"/>
      <c r="F4" s="175"/>
      <c r="G4" s="175"/>
      <c r="H4" s="175"/>
      <c r="I4" s="176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8" t="s">
        <v>7</v>
      </c>
      <c r="B6" s="129"/>
      <c r="C6" s="145" t="s">
        <v>265</v>
      </c>
      <c r="D6" s="146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69" t="s">
        <v>8</v>
      </c>
      <c r="B8" s="170"/>
      <c r="C8" s="145" t="s">
        <v>266</v>
      </c>
      <c r="D8" s="146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23" t="s">
        <v>9</v>
      </c>
      <c r="B10" s="166"/>
      <c r="C10" s="145" t="s">
        <v>267</v>
      </c>
      <c r="D10" s="146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23"/>
      <c r="B11" s="166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8" t="s">
        <v>10</v>
      </c>
      <c r="B12" s="129"/>
      <c r="C12" s="140" t="s">
        <v>288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8" t="s">
        <v>11</v>
      </c>
      <c r="B14" s="129"/>
      <c r="C14" s="167">
        <v>20340</v>
      </c>
      <c r="D14" s="168"/>
      <c r="E14" s="16"/>
      <c r="F14" s="140" t="s">
        <v>268</v>
      </c>
      <c r="G14" s="141"/>
      <c r="H14" s="141"/>
      <c r="I14" s="142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8" t="s">
        <v>12</v>
      </c>
      <c r="B16" s="129"/>
      <c r="C16" s="140" t="s">
        <v>269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8" t="s">
        <v>13</v>
      </c>
      <c r="B18" s="129"/>
      <c r="C18" s="162" t="s">
        <v>290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65" t="s">
        <v>31</v>
      </c>
      <c r="B20" s="129"/>
      <c r="C20" s="162" t="s">
        <v>270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8" t="s">
        <v>14</v>
      </c>
      <c r="B22" s="129"/>
      <c r="C22" s="53">
        <v>335</v>
      </c>
      <c r="D22" s="140" t="s">
        <v>268</v>
      </c>
      <c r="E22" s="141"/>
      <c r="F22" s="160"/>
      <c r="G22" s="161"/>
      <c r="H22" s="154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8" t="s">
        <v>15</v>
      </c>
      <c r="B24" s="129"/>
      <c r="C24" s="53">
        <v>19</v>
      </c>
      <c r="D24" s="140" t="s">
        <v>271</v>
      </c>
      <c r="E24" s="141"/>
      <c r="F24" s="141"/>
      <c r="G24" s="160"/>
      <c r="H24" s="41" t="s">
        <v>16</v>
      </c>
      <c r="I24" s="70">
        <v>445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8" t="s">
        <v>18</v>
      </c>
      <c r="B26" s="129"/>
      <c r="C26" s="54" t="s">
        <v>292</v>
      </c>
      <c r="D26" s="24"/>
      <c r="E26" s="29"/>
      <c r="F26" s="23"/>
      <c r="G26" s="154" t="s">
        <v>19</v>
      </c>
      <c r="H26" s="129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55" t="s">
        <v>9</v>
      </c>
      <c r="I28" s="156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18"/>
      <c r="B30" s="119"/>
      <c r="C30" s="119"/>
      <c r="D30" s="119"/>
      <c r="E30" s="118"/>
      <c r="F30" s="119"/>
      <c r="G30" s="119"/>
      <c r="H30" s="143"/>
      <c r="I30" s="144"/>
      <c r="J30" s="98"/>
      <c r="K30" s="98"/>
      <c r="L30" s="98"/>
    </row>
    <row r="31" spans="1:12" ht="12.75">
      <c r="A31" s="99"/>
      <c r="B31" s="99"/>
      <c r="C31" s="100"/>
      <c r="D31" s="158"/>
      <c r="E31" s="158"/>
      <c r="F31" s="158"/>
      <c r="G31" s="159"/>
      <c r="H31" s="103"/>
      <c r="I31" s="104"/>
      <c r="J31" s="98"/>
      <c r="K31" s="98"/>
      <c r="L31" s="98"/>
    </row>
    <row r="32" spans="1:12" ht="12.75">
      <c r="A32" s="118"/>
      <c r="B32" s="119"/>
      <c r="C32" s="119"/>
      <c r="D32" s="119"/>
      <c r="E32" s="118"/>
      <c r="F32" s="119"/>
      <c r="G32" s="119"/>
      <c r="H32" s="143"/>
      <c r="I32" s="144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18"/>
      <c r="B34" s="119"/>
      <c r="C34" s="119"/>
      <c r="D34" s="119"/>
      <c r="E34" s="118"/>
      <c r="F34" s="119"/>
      <c r="G34" s="119"/>
      <c r="H34" s="143"/>
      <c r="I34" s="144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18"/>
      <c r="B36" s="119"/>
      <c r="C36" s="119"/>
      <c r="D36" s="119"/>
      <c r="E36" s="118"/>
      <c r="F36" s="119"/>
      <c r="G36" s="119"/>
      <c r="H36" s="143"/>
      <c r="I36" s="144"/>
      <c r="J36" s="98"/>
      <c r="K36" s="98"/>
      <c r="L36" s="98"/>
    </row>
    <row r="37" spans="1:12" ht="12.75">
      <c r="A37" s="106"/>
      <c r="B37" s="106"/>
      <c r="C37" s="120"/>
      <c r="D37" s="121"/>
      <c r="E37" s="103"/>
      <c r="F37" s="120"/>
      <c r="G37" s="121"/>
      <c r="H37" s="103"/>
      <c r="I37" s="103"/>
      <c r="J37" s="98"/>
      <c r="K37" s="98"/>
      <c r="L37" s="98"/>
    </row>
    <row r="38" spans="1:12" ht="12.75">
      <c r="A38" s="118"/>
      <c r="B38" s="119"/>
      <c r="C38" s="119"/>
      <c r="D38" s="119"/>
      <c r="E38" s="118"/>
      <c r="F38" s="119"/>
      <c r="G38" s="119"/>
      <c r="H38" s="143"/>
      <c r="I38" s="144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18"/>
      <c r="B40" s="119"/>
      <c r="C40" s="119"/>
      <c r="D40" s="119"/>
      <c r="E40" s="118"/>
      <c r="F40" s="119"/>
      <c r="G40" s="119"/>
      <c r="H40" s="143"/>
      <c r="I40" s="144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18"/>
      <c r="B42" s="119"/>
      <c r="C42" s="119"/>
      <c r="D42" s="119"/>
      <c r="E42" s="118"/>
      <c r="F42" s="119"/>
      <c r="G42" s="119"/>
      <c r="H42" s="143"/>
      <c r="I42" s="144"/>
      <c r="J42" s="98"/>
      <c r="K42" s="98"/>
      <c r="L42" s="98"/>
    </row>
    <row r="43" spans="1:12" ht="12.75">
      <c r="A43" s="147"/>
      <c r="B43" s="148"/>
      <c r="C43" s="148"/>
      <c r="D43" s="149"/>
      <c r="E43" s="147"/>
      <c r="F43" s="148"/>
      <c r="G43" s="148"/>
      <c r="H43" s="150"/>
      <c r="I43" s="151"/>
      <c r="J43" s="10"/>
      <c r="K43" s="10"/>
      <c r="L43" s="10"/>
    </row>
    <row r="44" spans="1:12" ht="12.75" customHeight="1">
      <c r="A44" s="123" t="s">
        <v>21</v>
      </c>
      <c r="B44" s="124"/>
      <c r="C44" s="145"/>
      <c r="D44" s="146"/>
      <c r="E44" s="25"/>
      <c r="F44" s="140"/>
      <c r="G44" s="141"/>
      <c r="H44" s="141"/>
      <c r="I44" s="142"/>
      <c r="J44" s="10"/>
      <c r="K44" s="10"/>
      <c r="L44" s="10"/>
    </row>
    <row r="45" spans="1:12" ht="12.75">
      <c r="A45" s="76"/>
      <c r="B45" s="27"/>
      <c r="C45" s="139"/>
      <c r="D45" s="139"/>
      <c r="E45" s="16"/>
      <c r="F45" s="139"/>
      <c r="G45" s="139"/>
      <c r="H45" s="30"/>
      <c r="I45" s="77"/>
      <c r="J45" s="10"/>
      <c r="K45" s="10"/>
      <c r="L45" s="10"/>
    </row>
    <row r="46" spans="1:12" ht="12.75" customHeight="1">
      <c r="A46" s="123" t="s">
        <v>22</v>
      </c>
      <c r="B46" s="124"/>
      <c r="C46" s="140" t="s">
        <v>273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23" t="s">
        <v>24</v>
      </c>
      <c r="B48" s="124"/>
      <c r="C48" s="130" t="s">
        <v>274</v>
      </c>
      <c r="D48" s="131"/>
      <c r="E48" s="138"/>
      <c r="F48" s="16"/>
      <c r="G48" s="41" t="s">
        <v>25</v>
      </c>
      <c r="H48" s="130" t="s">
        <v>275</v>
      </c>
      <c r="I48" s="132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23" t="s">
        <v>26</v>
      </c>
      <c r="B50" s="124"/>
      <c r="C50" s="125"/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8" t="s">
        <v>27</v>
      </c>
      <c r="B52" s="129"/>
      <c r="C52" s="130" t="s">
        <v>276</v>
      </c>
      <c r="D52" s="131"/>
      <c r="E52" s="131"/>
      <c r="F52" s="131"/>
      <c r="G52" s="131"/>
      <c r="H52" s="131"/>
      <c r="I52" s="132"/>
      <c r="J52" s="10"/>
      <c r="K52" s="10"/>
      <c r="L52" s="10"/>
    </row>
    <row r="53" spans="1:12" ht="12.75">
      <c r="A53" s="78"/>
      <c r="B53" s="20"/>
      <c r="C53" s="157" t="s">
        <v>28</v>
      </c>
      <c r="D53" s="157"/>
      <c r="E53" s="157"/>
      <c r="F53" s="157"/>
      <c r="G53" s="157"/>
      <c r="H53" s="157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33" t="s">
        <v>29</v>
      </c>
      <c r="C55" s="133"/>
      <c r="D55" s="133"/>
      <c r="E55" s="133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34" t="s">
        <v>303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78"/>
      <c r="B57" s="134" t="s">
        <v>304</v>
      </c>
      <c r="C57" s="134"/>
      <c r="D57" s="134"/>
      <c r="E57" s="134"/>
      <c r="F57" s="134"/>
      <c r="G57" s="134"/>
      <c r="H57" s="134"/>
      <c r="I57" s="80"/>
      <c r="J57" s="10"/>
      <c r="K57" s="10"/>
      <c r="L57" s="10"/>
    </row>
    <row r="58" spans="1:12" ht="12.75">
      <c r="A58" s="78"/>
      <c r="B58" s="134" t="s">
        <v>297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78"/>
      <c r="B59" s="134"/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36" t="s">
        <v>30</v>
      </c>
      <c r="H63" s="136"/>
      <c r="I63" s="137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22"/>
      <c r="H65" s="122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2:B22"/>
    <mergeCell ref="D22:F22"/>
    <mergeCell ref="G22:H22"/>
    <mergeCell ref="D24:G24"/>
    <mergeCell ref="A18:B18"/>
    <mergeCell ref="C18:I18"/>
    <mergeCell ref="A20:B20"/>
    <mergeCell ref="C20:I20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C44:D44"/>
    <mergeCell ref="F44:I44"/>
    <mergeCell ref="E42:G42"/>
    <mergeCell ref="H42:I42"/>
    <mergeCell ref="A43:D43"/>
    <mergeCell ref="E43:G43"/>
    <mergeCell ref="H43:I43"/>
    <mergeCell ref="A44:B44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40:D40"/>
    <mergeCell ref="A42:D42"/>
    <mergeCell ref="F37:G37"/>
    <mergeCell ref="A38:D38"/>
    <mergeCell ref="E38:G38"/>
    <mergeCell ref="C37:D3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87" t="s">
        <v>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300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293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4.75" thickBot="1">
      <c r="A4" s="192" t="s">
        <v>285</v>
      </c>
      <c r="B4" s="192"/>
      <c r="C4" s="192"/>
      <c r="D4" s="192"/>
      <c r="E4" s="192"/>
      <c r="F4" s="192"/>
      <c r="G4" s="192"/>
      <c r="H4" s="192"/>
      <c r="I4" s="89" t="s">
        <v>286</v>
      </c>
      <c r="J4" s="90" t="s">
        <v>279</v>
      </c>
      <c r="K4" s="90" t="s">
        <v>137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92">
        <v>2</v>
      </c>
      <c r="J5" s="91" t="s">
        <v>3</v>
      </c>
      <c r="K5" s="91" t="s">
        <v>4</v>
      </c>
    </row>
    <row r="6" spans="1:11" ht="12.75">
      <c r="A6" s="178" t="s">
        <v>131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ht="12.75">
      <c r="A7" s="181" t="s">
        <v>33</v>
      </c>
      <c r="B7" s="182"/>
      <c r="C7" s="182"/>
      <c r="D7" s="182"/>
      <c r="E7" s="182"/>
      <c r="F7" s="182"/>
      <c r="G7" s="182"/>
      <c r="H7" s="183"/>
      <c r="I7" s="3">
        <v>1</v>
      </c>
      <c r="J7" s="6"/>
      <c r="K7" s="6"/>
    </row>
    <row r="8" spans="1:11" ht="12.75">
      <c r="A8" s="184" t="s">
        <v>34</v>
      </c>
      <c r="B8" s="185"/>
      <c r="C8" s="185"/>
      <c r="D8" s="185"/>
      <c r="E8" s="185"/>
      <c r="F8" s="185"/>
      <c r="G8" s="185"/>
      <c r="H8" s="186"/>
      <c r="I8" s="1">
        <v>2</v>
      </c>
      <c r="J8" s="111">
        <f>J9+J16+J26+J35+J39</f>
        <v>192042428</v>
      </c>
      <c r="K8" s="111">
        <f>K9+K16+K26+K35+K39</f>
        <v>205745874</v>
      </c>
    </row>
    <row r="9" spans="1:11" ht="12.75">
      <c r="A9" s="193" t="s">
        <v>35</v>
      </c>
      <c r="B9" s="194"/>
      <c r="C9" s="194"/>
      <c r="D9" s="194"/>
      <c r="E9" s="194"/>
      <c r="F9" s="194"/>
      <c r="G9" s="194"/>
      <c r="H9" s="195"/>
      <c r="I9" s="1">
        <v>3</v>
      </c>
      <c r="J9" s="111">
        <f>SUM(J10:J15)</f>
        <v>1018359</v>
      </c>
      <c r="K9" s="111">
        <f>SUM(K10:K15)</f>
        <v>1199637</v>
      </c>
    </row>
    <row r="10" spans="1:11" ht="12.75">
      <c r="A10" s="193" t="s">
        <v>36</v>
      </c>
      <c r="B10" s="194"/>
      <c r="C10" s="194"/>
      <c r="D10" s="194"/>
      <c r="E10" s="194"/>
      <c r="F10" s="194"/>
      <c r="G10" s="194"/>
      <c r="H10" s="195"/>
      <c r="I10" s="1">
        <v>4</v>
      </c>
      <c r="J10" s="7"/>
      <c r="K10" s="7"/>
    </row>
    <row r="11" spans="1:11" ht="12.75">
      <c r="A11" s="193" t="s">
        <v>37</v>
      </c>
      <c r="B11" s="194"/>
      <c r="C11" s="194"/>
      <c r="D11" s="194"/>
      <c r="E11" s="194"/>
      <c r="F11" s="194"/>
      <c r="G11" s="194"/>
      <c r="H11" s="195"/>
      <c r="I11" s="1">
        <v>5</v>
      </c>
      <c r="J11" s="7"/>
      <c r="K11" s="7"/>
    </row>
    <row r="12" spans="1:11" ht="12.75">
      <c r="A12" s="193" t="s">
        <v>0</v>
      </c>
      <c r="B12" s="194"/>
      <c r="C12" s="194"/>
      <c r="D12" s="194"/>
      <c r="E12" s="194"/>
      <c r="F12" s="194"/>
      <c r="G12" s="194"/>
      <c r="H12" s="195"/>
      <c r="I12" s="1">
        <v>6</v>
      </c>
      <c r="J12" s="7"/>
      <c r="K12" s="7"/>
    </row>
    <row r="13" spans="1:11" ht="12.75">
      <c r="A13" s="193" t="s">
        <v>38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/>
      <c r="K13" s="7"/>
    </row>
    <row r="14" spans="1:11" ht="12.75">
      <c r="A14" s="193" t="s">
        <v>39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/>
      <c r="K14" s="7"/>
    </row>
    <row r="15" spans="1:11" ht="12.75">
      <c r="A15" s="193" t="s">
        <v>40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>
        <v>1018359</v>
      </c>
      <c r="K15" s="7">
        <v>1199637</v>
      </c>
    </row>
    <row r="16" spans="1:11" ht="12.75">
      <c r="A16" s="193" t="s">
        <v>41</v>
      </c>
      <c r="B16" s="194"/>
      <c r="C16" s="194"/>
      <c r="D16" s="194"/>
      <c r="E16" s="194"/>
      <c r="F16" s="194"/>
      <c r="G16" s="194"/>
      <c r="H16" s="195"/>
      <c r="I16" s="1">
        <v>10</v>
      </c>
      <c r="J16" s="111">
        <f>SUM(J17:J25)</f>
        <v>145753299</v>
      </c>
      <c r="K16" s="111">
        <f>SUM(K17:K25)</f>
        <v>190668584</v>
      </c>
    </row>
    <row r="17" spans="1:11" ht="12.75">
      <c r="A17" s="193" t="s">
        <v>42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2138881</v>
      </c>
      <c r="K17" s="7">
        <v>2138881</v>
      </c>
    </row>
    <row r="18" spans="1:11" ht="12.75">
      <c r="A18" s="193" t="s">
        <v>43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8685990</v>
      </c>
      <c r="K18" s="7">
        <v>8685628</v>
      </c>
    </row>
    <row r="19" spans="1:11" ht="12.75">
      <c r="A19" s="193" t="s">
        <v>44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58492944</v>
      </c>
      <c r="K19" s="7">
        <v>55506249</v>
      </c>
    </row>
    <row r="20" spans="1:11" ht="12.75">
      <c r="A20" s="193" t="s">
        <v>45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3729405</v>
      </c>
      <c r="K20" s="7">
        <v>9090253</v>
      </c>
    </row>
    <row r="21" spans="1:11" ht="12.75">
      <c r="A21" s="193" t="s">
        <v>46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/>
      <c r="K21" s="7"/>
    </row>
    <row r="22" spans="1:11" ht="12.75">
      <c r="A22" s="193" t="s">
        <v>47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21791319</v>
      </c>
      <c r="K22" s="7">
        <v>21870479</v>
      </c>
    </row>
    <row r="23" spans="1:11" ht="12.75">
      <c r="A23" s="193" t="s">
        <v>48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46048110</v>
      </c>
      <c r="K23" s="7">
        <v>88606503</v>
      </c>
    </row>
    <row r="24" spans="1:11" ht="12.75">
      <c r="A24" s="193" t="s">
        <v>49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/>
      <c r="K24" s="7"/>
    </row>
    <row r="25" spans="1:11" ht="12.75">
      <c r="A25" s="193" t="s">
        <v>50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4866650</v>
      </c>
      <c r="K25" s="7">
        <v>4770591</v>
      </c>
    </row>
    <row r="26" spans="1:11" ht="12.75">
      <c r="A26" s="193" t="s">
        <v>51</v>
      </c>
      <c r="B26" s="194"/>
      <c r="C26" s="194"/>
      <c r="D26" s="194"/>
      <c r="E26" s="194"/>
      <c r="F26" s="194"/>
      <c r="G26" s="194"/>
      <c r="H26" s="195"/>
      <c r="I26" s="1">
        <v>20</v>
      </c>
      <c r="J26" s="111">
        <f>SUM(J27:J34)</f>
        <v>42615679</v>
      </c>
      <c r="K26" s="111">
        <f>SUM(K27:K34)</f>
        <v>11559076</v>
      </c>
    </row>
    <row r="27" spans="1:11" ht="12.75">
      <c r="A27" s="193" t="s">
        <v>52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>
        <v>37466876</v>
      </c>
      <c r="K27" s="7">
        <v>11479576</v>
      </c>
    </row>
    <row r="28" spans="1:11" ht="12.75">
      <c r="A28" s="193" t="s">
        <v>53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>
        <v>3569303</v>
      </c>
      <c r="K28" s="7"/>
    </row>
    <row r="29" spans="1:11" ht="12.75">
      <c r="A29" s="193" t="s">
        <v>54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1579500</v>
      </c>
      <c r="K29" s="7">
        <v>79500</v>
      </c>
    </row>
    <row r="30" spans="1:11" ht="12.75">
      <c r="A30" s="193" t="s">
        <v>55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/>
      <c r="K30" s="7"/>
    </row>
    <row r="31" spans="1:11" ht="12.75">
      <c r="A31" s="193" t="s">
        <v>56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/>
      <c r="K31" s="7"/>
    </row>
    <row r="32" spans="1:11" ht="12.75">
      <c r="A32" s="193" t="s">
        <v>57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/>
      <c r="K32" s="7"/>
    </row>
    <row r="33" spans="1:11" ht="12.75">
      <c r="A33" s="193" t="s">
        <v>58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/>
      <c r="K33" s="7"/>
    </row>
    <row r="34" spans="1:11" ht="12.75">
      <c r="A34" s="193" t="s">
        <v>59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/>
      <c r="K34" s="7"/>
    </row>
    <row r="35" spans="1:11" ht="12.75">
      <c r="A35" s="193" t="s">
        <v>60</v>
      </c>
      <c r="B35" s="194"/>
      <c r="C35" s="194"/>
      <c r="D35" s="194"/>
      <c r="E35" s="194"/>
      <c r="F35" s="194"/>
      <c r="G35" s="194"/>
      <c r="H35" s="195"/>
      <c r="I35" s="1">
        <v>29</v>
      </c>
      <c r="J35" s="111">
        <f>SUM(J36:J38)</f>
        <v>2655091</v>
      </c>
      <c r="K35" s="111">
        <f>SUM(K36:K38)</f>
        <v>2318577</v>
      </c>
    </row>
    <row r="36" spans="1:11" ht="12.75">
      <c r="A36" s="193" t="s">
        <v>61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/>
      <c r="K36" s="7"/>
    </row>
    <row r="37" spans="1:11" ht="12.75">
      <c r="A37" s="193" t="s">
        <v>62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>
        <v>2655091</v>
      </c>
      <c r="K37" s="7">
        <v>2318577</v>
      </c>
    </row>
    <row r="38" spans="1:11" ht="12.75">
      <c r="A38" s="193" t="s">
        <v>63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/>
      <c r="K38" s="7"/>
    </row>
    <row r="39" spans="1:11" ht="12.75">
      <c r="A39" s="193" t="s">
        <v>64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/>
      <c r="K39" s="7"/>
    </row>
    <row r="40" spans="1:11" ht="12.75">
      <c r="A40" s="184" t="s">
        <v>65</v>
      </c>
      <c r="B40" s="185"/>
      <c r="C40" s="185"/>
      <c r="D40" s="185"/>
      <c r="E40" s="185"/>
      <c r="F40" s="185"/>
      <c r="G40" s="185"/>
      <c r="H40" s="186"/>
      <c r="I40" s="1">
        <v>34</v>
      </c>
      <c r="J40" s="111">
        <f>J41+J49+J56+J64</f>
        <v>265199241</v>
      </c>
      <c r="K40" s="111">
        <f>K41+K49+K56+K64</f>
        <v>254445492</v>
      </c>
    </row>
    <row r="41" spans="1:11" ht="12.75">
      <c r="A41" s="193" t="s">
        <v>66</v>
      </c>
      <c r="B41" s="194"/>
      <c r="C41" s="194"/>
      <c r="D41" s="194"/>
      <c r="E41" s="194"/>
      <c r="F41" s="194"/>
      <c r="G41" s="194"/>
      <c r="H41" s="195"/>
      <c r="I41" s="1">
        <v>35</v>
      </c>
      <c r="J41" s="111">
        <f>SUM(J42:J48)</f>
        <v>1127838</v>
      </c>
      <c r="K41" s="111">
        <f>SUM(K42:K48)</f>
        <v>1133337</v>
      </c>
    </row>
    <row r="42" spans="1:11" ht="12.75">
      <c r="A42" s="193" t="s">
        <v>67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919089</v>
      </c>
      <c r="K42" s="7">
        <v>1050098</v>
      </c>
    </row>
    <row r="43" spans="1:11" ht="12.75">
      <c r="A43" s="193" t="s">
        <v>68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/>
      <c r="K44" s="7"/>
    </row>
    <row r="45" spans="1:11" ht="12.75">
      <c r="A45" s="193" t="s">
        <v>70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/>
      <c r="K45" s="7"/>
    </row>
    <row r="46" spans="1:11" ht="12.75">
      <c r="A46" s="193" t="s">
        <v>71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>
        <v>208749</v>
      </c>
      <c r="K46" s="7">
        <v>83239</v>
      </c>
    </row>
    <row r="47" spans="1:11" ht="12.75">
      <c r="A47" s="193" t="s">
        <v>72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/>
      <c r="K47" s="7"/>
    </row>
    <row r="48" spans="1:11" ht="12.75">
      <c r="A48" s="193" t="s">
        <v>73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/>
      <c r="K48" s="7"/>
    </row>
    <row r="49" spans="1:11" ht="12.75">
      <c r="A49" s="193" t="s">
        <v>74</v>
      </c>
      <c r="B49" s="194"/>
      <c r="C49" s="194"/>
      <c r="D49" s="194"/>
      <c r="E49" s="194"/>
      <c r="F49" s="194"/>
      <c r="G49" s="194"/>
      <c r="H49" s="195"/>
      <c r="I49" s="1">
        <v>43</v>
      </c>
      <c r="J49" s="111">
        <f>SUM(J50:J55)</f>
        <v>67803361</v>
      </c>
      <c r="K49" s="111">
        <f>SUM(K50:K55)</f>
        <v>62054118</v>
      </c>
    </row>
    <row r="50" spans="1:11" ht="12.75">
      <c r="A50" s="193" t="s">
        <v>75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>
        <v>4972794</v>
      </c>
      <c r="K50" s="7">
        <v>4065154</v>
      </c>
    </row>
    <row r="51" spans="1:11" ht="12.75">
      <c r="A51" s="193" t="s">
        <v>76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51622062</v>
      </c>
      <c r="K51" s="7">
        <v>52146759</v>
      </c>
    </row>
    <row r="52" spans="1:11" ht="12.75">
      <c r="A52" s="193" t="s">
        <v>77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/>
      <c r="K52" s="7">
        <v>9223</v>
      </c>
    </row>
    <row r="53" spans="1:11" ht="12.75">
      <c r="A53" s="193" t="s">
        <v>78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/>
      <c r="K53" s="7">
        <v>47850</v>
      </c>
    </row>
    <row r="54" spans="1:11" ht="12.75">
      <c r="A54" s="193" t="s">
        <v>79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3424475</v>
      </c>
      <c r="K54" s="7">
        <v>3511734</v>
      </c>
    </row>
    <row r="55" spans="1:11" ht="12.75">
      <c r="A55" s="193" t="s">
        <v>80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7784030</v>
      </c>
      <c r="K55" s="7">
        <v>2273398</v>
      </c>
    </row>
    <row r="56" spans="1:11" ht="12.75">
      <c r="A56" s="193" t="s">
        <v>81</v>
      </c>
      <c r="B56" s="194"/>
      <c r="C56" s="194"/>
      <c r="D56" s="194"/>
      <c r="E56" s="194"/>
      <c r="F56" s="194"/>
      <c r="G56" s="194"/>
      <c r="H56" s="195"/>
      <c r="I56" s="1">
        <v>50</v>
      </c>
      <c r="J56" s="111">
        <f>SUM(J57:J63)</f>
        <v>188872932</v>
      </c>
      <c r="K56" s="111">
        <f>SUM(K57:K63)</f>
        <v>155760735</v>
      </c>
    </row>
    <row r="57" spans="1:11" ht="12.75">
      <c r="A57" s="193" t="s">
        <v>82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/>
      <c r="K57" s="7"/>
    </row>
    <row r="58" spans="1:11" ht="12.75">
      <c r="A58" s="193" t="s">
        <v>83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/>
      <c r="K58" s="7"/>
    </row>
    <row r="59" spans="1:11" ht="12.75">
      <c r="A59" s="193" t="s">
        <v>84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>
        <v>193041</v>
      </c>
      <c r="K59" s="7">
        <v>279577</v>
      </c>
    </row>
    <row r="60" spans="1:11" ht="12.75">
      <c r="A60" s="193" t="s">
        <v>55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/>
      <c r="K60" s="7"/>
    </row>
    <row r="61" spans="1:11" ht="12.75">
      <c r="A61" s="193" t="s">
        <v>56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/>
      <c r="K61" s="7"/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188679891</v>
      </c>
      <c r="K62" s="7">
        <v>155481158</v>
      </c>
    </row>
    <row r="63" spans="1:11" ht="12.75">
      <c r="A63" s="193" t="s">
        <v>86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/>
      <c r="K63" s="7"/>
    </row>
    <row r="64" spans="1:11" ht="12.75">
      <c r="A64" s="193" t="s">
        <v>87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7395110</v>
      </c>
      <c r="K64" s="7">
        <v>35497302</v>
      </c>
    </row>
    <row r="65" spans="1:11" ht="12.75">
      <c r="A65" s="184" t="s">
        <v>88</v>
      </c>
      <c r="B65" s="185"/>
      <c r="C65" s="185"/>
      <c r="D65" s="185"/>
      <c r="E65" s="185"/>
      <c r="F65" s="185"/>
      <c r="G65" s="185"/>
      <c r="H65" s="186"/>
      <c r="I65" s="1">
        <v>59</v>
      </c>
      <c r="J65" s="7"/>
      <c r="K65" s="7"/>
    </row>
    <row r="66" spans="1:11" ht="12.75">
      <c r="A66" s="184" t="s">
        <v>89</v>
      </c>
      <c r="B66" s="185"/>
      <c r="C66" s="185"/>
      <c r="D66" s="185"/>
      <c r="E66" s="185"/>
      <c r="F66" s="185"/>
      <c r="G66" s="185"/>
      <c r="H66" s="186"/>
      <c r="I66" s="1">
        <v>60</v>
      </c>
      <c r="J66" s="111">
        <f>J7+J8+J40+J65</f>
        <v>457241669</v>
      </c>
      <c r="K66" s="111">
        <f>K7+K8+K40+K65</f>
        <v>460191366</v>
      </c>
    </row>
    <row r="67" spans="1:11" ht="12.75">
      <c r="A67" s="196" t="s">
        <v>90</v>
      </c>
      <c r="B67" s="197"/>
      <c r="C67" s="197"/>
      <c r="D67" s="197"/>
      <c r="E67" s="197"/>
      <c r="F67" s="197"/>
      <c r="G67" s="197"/>
      <c r="H67" s="198"/>
      <c r="I67" s="4">
        <v>61</v>
      </c>
      <c r="J67" s="8"/>
      <c r="K67" s="8"/>
    </row>
    <row r="68" spans="1:11" ht="12.75">
      <c r="A68" s="199" t="s">
        <v>130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1"/>
    </row>
    <row r="69" spans="1:11" ht="12.75">
      <c r="A69" s="181" t="s">
        <v>91</v>
      </c>
      <c r="B69" s="182"/>
      <c r="C69" s="182"/>
      <c r="D69" s="182"/>
      <c r="E69" s="182"/>
      <c r="F69" s="182"/>
      <c r="G69" s="182"/>
      <c r="H69" s="183"/>
      <c r="I69" s="3">
        <v>62</v>
      </c>
      <c r="J69" s="112">
        <f>J70+J71+J72+J78+J79+J82+J85</f>
        <v>402858101</v>
      </c>
      <c r="K69" s="112">
        <f>K70+K71+K72+K78+K79+K82+K85</f>
        <v>409121249</v>
      </c>
    </row>
    <row r="70" spans="1:11" ht="12.75">
      <c r="A70" s="193" t="s">
        <v>92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169186800</v>
      </c>
      <c r="K70" s="7">
        <v>169186800</v>
      </c>
    </row>
    <row r="71" spans="1:11" ht="12.75">
      <c r="A71" s="193" t="s">
        <v>93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>
        <v>88107087</v>
      </c>
      <c r="K71" s="7">
        <v>88107087</v>
      </c>
    </row>
    <row r="72" spans="1:11" ht="12.75">
      <c r="A72" s="193" t="s">
        <v>94</v>
      </c>
      <c r="B72" s="194"/>
      <c r="C72" s="194"/>
      <c r="D72" s="194"/>
      <c r="E72" s="194"/>
      <c r="F72" s="194"/>
      <c r="G72" s="194"/>
      <c r="H72" s="195"/>
      <c r="I72" s="1">
        <v>65</v>
      </c>
      <c r="J72" s="111">
        <f>J73+J74-J75+J76+J77</f>
        <v>37491076</v>
      </c>
      <c r="K72" s="111">
        <f>K73+K74-K75+K76+K77</f>
        <v>39011478</v>
      </c>
    </row>
    <row r="73" spans="1:11" ht="12.75">
      <c r="A73" s="193" t="s">
        <v>95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6763047</v>
      </c>
      <c r="K73" s="7">
        <v>8283449</v>
      </c>
    </row>
    <row r="74" spans="1:11" ht="12.75">
      <c r="A74" s="193" t="s">
        <v>96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>
        <v>7838243</v>
      </c>
      <c r="K74" s="7">
        <v>7838243</v>
      </c>
    </row>
    <row r="75" spans="1:11" ht="12.75">
      <c r="A75" s="193" t="s">
        <v>97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/>
      <c r="K75" s="7"/>
    </row>
    <row r="76" spans="1:11" ht="12.75">
      <c r="A76" s="193" t="s">
        <v>98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/>
      <c r="K76" s="7"/>
    </row>
    <row r="77" spans="1:11" ht="12.75">
      <c r="A77" s="193" t="s">
        <v>99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22889786</v>
      </c>
      <c r="K77" s="7">
        <v>22889786</v>
      </c>
    </row>
    <row r="78" spans="1:11" ht="12.75">
      <c r="A78" s="193" t="s">
        <v>100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/>
      <c r="K78" s="7"/>
    </row>
    <row r="79" spans="1:11" ht="12.75">
      <c r="A79" s="193" t="s">
        <v>101</v>
      </c>
      <c r="B79" s="194"/>
      <c r="C79" s="194"/>
      <c r="D79" s="194"/>
      <c r="E79" s="194"/>
      <c r="F79" s="194"/>
      <c r="G79" s="194"/>
      <c r="H79" s="195"/>
      <c r="I79" s="1">
        <v>72</v>
      </c>
      <c r="J79" s="111">
        <f>J80-J81</f>
        <v>77665100</v>
      </c>
      <c r="K79" s="111">
        <f>K80-K81</f>
        <v>106552736</v>
      </c>
    </row>
    <row r="80" spans="1:11" ht="12.75">
      <c r="A80" s="202" t="s">
        <v>102</v>
      </c>
      <c r="B80" s="203"/>
      <c r="C80" s="203"/>
      <c r="D80" s="203"/>
      <c r="E80" s="203"/>
      <c r="F80" s="203"/>
      <c r="G80" s="203"/>
      <c r="H80" s="204"/>
      <c r="I80" s="1">
        <v>73</v>
      </c>
      <c r="J80" s="7">
        <v>77665100</v>
      </c>
      <c r="K80" s="7">
        <v>106552736</v>
      </c>
    </row>
    <row r="81" spans="1:11" ht="12.75">
      <c r="A81" s="202" t="s">
        <v>103</v>
      </c>
      <c r="B81" s="203"/>
      <c r="C81" s="203"/>
      <c r="D81" s="203"/>
      <c r="E81" s="203"/>
      <c r="F81" s="203"/>
      <c r="G81" s="203"/>
      <c r="H81" s="204"/>
      <c r="I81" s="1">
        <v>74</v>
      </c>
      <c r="J81" s="7"/>
      <c r="K81" s="7"/>
    </row>
    <row r="82" spans="1:11" ht="12.75">
      <c r="A82" s="193" t="s">
        <v>104</v>
      </c>
      <c r="B82" s="194"/>
      <c r="C82" s="194"/>
      <c r="D82" s="194"/>
      <c r="E82" s="194"/>
      <c r="F82" s="194"/>
      <c r="G82" s="194"/>
      <c r="H82" s="195"/>
      <c r="I82" s="1">
        <v>75</v>
      </c>
      <c r="J82" s="111">
        <f>J83-J84</f>
        <v>30408038</v>
      </c>
      <c r="K82" s="111">
        <f>K83-K84</f>
        <v>6263148</v>
      </c>
    </row>
    <row r="83" spans="1:11" ht="12.75">
      <c r="A83" s="202" t="s">
        <v>105</v>
      </c>
      <c r="B83" s="203"/>
      <c r="C83" s="203"/>
      <c r="D83" s="203"/>
      <c r="E83" s="203"/>
      <c r="F83" s="203"/>
      <c r="G83" s="203"/>
      <c r="H83" s="204"/>
      <c r="I83" s="1">
        <v>76</v>
      </c>
      <c r="J83" s="7">
        <v>30408038</v>
      </c>
      <c r="K83" s="7">
        <v>6263148</v>
      </c>
    </row>
    <row r="84" spans="1:11" ht="12.75">
      <c r="A84" s="202" t="s">
        <v>106</v>
      </c>
      <c r="B84" s="203"/>
      <c r="C84" s="203"/>
      <c r="D84" s="203"/>
      <c r="E84" s="203"/>
      <c r="F84" s="203"/>
      <c r="G84" s="203"/>
      <c r="H84" s="204"/>
      <c r="I84" s="1">
        <v>77</v>
      </c>
      <c r="J84" s="7"/>
      <c r="K84" s="7"/>
    </row>
    <row r="85" spans="1:11" ht="12.75">
      <c r="A85" s="193" t="s">
        <v>289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/>
      <c r="K85" s="7"/>
    </row>
    <row r="86" spans="1:11" ht="12.75">
      <c r="A86" s="184" t="s">
        <v>107</v>
      </c>
      <c r="B86" s="185"/>
      <c r="C86" s="185"/>
      <c r="D86" s="185"/>
      <c r="E86" s="185"/>
      <c r="F86" s="185"/>
      <c r="G86" s="185"/>
      <c r="H86" s="186"/>
      <c r="I86" s="1">
        <v>79</v>
      </c>
      <c r="J86" s="111">
        <f>SUM(J87:J89)</f>
        <v>3671195</v>
      </c>
      <c r="K86" s="111">
        <f>SUM(K87:K89)</f>
        <v>3166282</v>
      </c>
    </row>
    <row r="87" spans="1:11" ht="12.75">
      <c r="A87" s="193" t="s">
        <v>108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>
        <v>1927026</v>
      </c>
      <c r="K87" s="7">
        <v>1587189</v>
      </c>
    </row>
    <row r="88" spans="1:11" ht="12.75">
      <c r="A88" s="193" t="s">
        <v>109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/>
      <c r="K88" s="7"/>
    </row>
    <row r="89" spans="1:11" ht="12.75">
      <c r="A89" s="193" t="s">
        <v>110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1744169</v>
      </c>
      <c r="K89" s="7">
        <v>1579093</v>
      </c>
    </row>
    <row r="90" spans="1:11" ht="12.75">
      <c r="A90" s="184" t="s">
        <v>111</v>
      </c>
      <c r="B90" s="185"/>
      <c r="C90" s="185"/>
      <c r="D90" s="185"/>
      <c r="E90" s="185"/>
      <c r="F90" s="185"/>
      <c r="G90" s="185"/>
      <c r="H90" s="186"/>
      <c r="I90" s="1">
        <v>83</v>
      </c>
      <c r="J90" s="111">
        <f>SUM(J91:J99)</f>
        <v>7396461</v>
      </c>
      <c r="K90" s="111">
        <f>SUM(K91:K99)</f>
        <v>19685967</v>
      </c>
    </row>
    <row r="91" spans="1:11" ht="12.75">
      <c r="A91" s="193" t="s">
        <v>112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/>
      <c r="K91" s="7"/>
    </row>
    <row r="92" spans="1:11" ht="12.75">
      <c r="A92" s="193" t="s">
        <v>113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/>
      <c r="K92" s="7"/>
    </row>
    <row r="93" spans="1:11" ht="12.75">
      <c r="A93" s="193" t="s">
        <v>114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5665595</v>
      </c>
      <c r="K93" s="7">
        <v>18174439</v>
      </c>
    </row>
    <row r="94" spans="1:11" ht="12.75">
      <c r="A94" s="193" t="s">
        <v>115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/>
      <c r="K94" s="7"/>
    </row>
    <row r="95" spans="1:11" ht="12.75">
      <c r="A95" s="193" t="s">
        <v>116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/>
      <c r="K95" s="7"/>
    </row>
    <row r="96" spans="1:11" ht="12.75">
      <c r="A96" s="193" t="s">
        <v>117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/>
      <c r="K96" s="7"/>
    </row>
    <row r="97" spans="1:11" ht="12.75">
      <c r="A97" s="193" t="s">
        <v>118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/>
      <c r="K97" s="7"/>
    </row>
    <row r="98" spans="1:11" ht="12.75">
      <c r="A98" s="193" t="s">
        <v>119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1730866</v>
      </c>
      <c r="K98" s="7">
        <v>1511528</v>
      </c>
    </row>
    <row r="99" spans="1:11" ht="12.75">
      <c r="A99" s="193" t="s">
        <v>120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/>
      <c r="K99" s="7"/>
    </row>
    <row r="100" spans="1:11" ht="12.75">
      <c r="A100" s="184" t="s">
        <v>121</v>
      </c>
      <c r="B100" s="185"/>
      <c r="C100" s="185"/>
      <c r="D100" s="185"/>
      <c r="E100" s="185"/>
      <c r="F100" s="185"/>
      <c r="G100" s="185"/>
      <c r="H100" s="186"/>
      <c r="I100" s="1">
        <v>93</v>
      </c>
      <c r="J100" s="111">
        <f>SUM(J101:J112)</f>
        <v>43315912</v>
      </c>
      <c r="K100" s="111">
        <f>SUM(K101:K112)</f>
        <v>28217868</v>
      </c>
    </row>
    <row r="101" spans="1:11" ht="12.75">
      <c r="A101" s="193" t="s">
        <v>112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>
        <v>4856947</v>
      </c>
      <c r="K101" s="7">
        <v>4029373</v>
      </c>
    </row>
    <row r="102" spans="1:11" ht="12.75">
      <c r="A102" s="193" t="s">
        <v>113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/>
      <c r="K102" s="7"/>
    </row>
    <row r="103" spans="1:11" ht="12.75">
      <c r="A103" s="193" t="s">
        <v>114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6024547</v>
      </c>
      <c r="K103" s="7">
        <v>2916231</v>
      </c>
    </row>
    <row r="104" spans="1:11" ht="12.75">
      <c r="A104" s="193" t="s">
        <v>115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35274</v>
      </c>
      <c r="K104" s="7"/>
    </row>
    <row r="105" spans="1:11" ht="12.75">
      <c r="A105" s="193" t="s">
        <v>116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27219846</v>
      </c>
      <c r="K105" s="7">
        <v>16213557</v>
      </c>
    </row>
    <row r="106" spans="1:11" ht="12.75">
      <c r="A106" s="193" t="s">
        <v>117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/>
      <c r="K106" s="7"/>
    </row>
    <row r="107" spans="1:11" ht="12.75">
      <c r="A107" s="193" t="s">
        <v>118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>
        <v>641756</v>
      </c>
      <c r="K107" s="7">
        <v>646448</v>
      </c>
    </row>
    <row r="108" spans="1:11" ht="12.75">
      <c r="A108" s="193" t="s">
        <v>122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2620543</v>
      </c>
      <c r="K108" s="7">
        <v>2548628</v>
      </c>
    </row>
    <row r="109" spans="1:11" ht="12.75">
      <c r="A109" s="193" t="s">
        <v>123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1528734</v>
      </c>
      <c r="K109" s="7">
        <v>1499385</v>
      </c>
    </row>
    <row r="110" spans="1:11" ht="12.75">
      <c r="A110" s="193" t="s">
        <v>124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/>
      <c r="K110" s="7"/>
    </row>
    <row r="111" spans="1:11" ht="12.75">
      <c r="A111" s="193" t="s">
        <v>125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/>
      <c r="K111" s="7"/>
    </row>
    <row r="112" spans="1:11" ht="12.75">
      <c r="A112" s="193" t="s">
        <v>126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388265</v>
      </c>
      <c r="K112" s="7">
        <v>364246</v>
      </c>
    </row>
    <row r="113" spans="1:11" ht="12.75">
      <c r="A113" s="184" t="s">
        <v>127</v>
      </c>
      <c r="B113" s="185"/>
      <c r="C113" s="185"/>
      <c r="D113" s="185"/>
      <c r="E113" s="185"/>
      <c r="F113" s="185"/>
      <c r="G113" s="185"/>
      <c r="H113" s="186"/>
      <c r="I113" s="1">
        <v>106</v>
      </c>
      <c r="J113" s="7"/>
      <c r="K113" s="7"/>
    </row>
    <row r="114" spans="1:11" ht="12.75">
      <c r="A114" s="184" t="s">
        <v>128</v>
      </c>
      <c r="B114" s="185"/>
      <c r="C114" s="185"/>
      <c r="D114" s="185"/>
      <c r="E114" s="185"/>
      <c r="F114" s="185"/>
      <c r="G114" s="185"/>
      <c r="H114" s="186"/>
      <c r="I114" s="1">
        <v>107</v>
      </c>
      <c r="J114" s="111">
        <f>J69+J86+J90+J100+J113</f>
        <v>457241669</v>
      </c>
      <c r="K114" s="111">
        <f>K69+K86+K90+K100+K113</f>
        <v>460191366</v>
      </c>
    </row>
    <row r="115" spans="1:11" ht="12.75">
      <c r="A115" s="207" t="s">
        <v>129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199" t="s">
        <v>132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181" t="s">
        <v>135</v>
      </c>
      <c r="B117" s="182"/>
      <c r="C117" s="182"/>
      <c r="D117" s="182"/>
      <c r="E117" s="182"/>
      <c r="F117" s="182"/>
      <c r="G117" s="182"/>
      <c r="H117" s="182"/>
      <c r="I117" s="213"/>
      <c r="J117" s="213"/>
      <c r="K117" s="214"/>
    </row>
    <row r="118" spans="1:11" ht="12.75">
      <c r="A118" s="193" t="s">
        <v>133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/>
      <c r="K118" s="7"/>
    </row>
    <row r="119" spans="1:11" ht="12.75">
      <c r="A119" s="215" t="s">
        <v>134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>
        <f>J85</f>
        <v>0</v>
      </c>
      <c r="K119" s="8">
        <f>K85</f>
        <v>0</v>
      </c>
    </row>
    <row r="120" spans="1:11" ht="12.75">
      <c r="A120" s="218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J56" sqref="J56:K67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6384" width="9.140625" style="42" customWidth="1"/>
  </cols>
  <sheetData>
    <row r="1" spans="1:11" ht="12.7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29" t="s">
        <v>301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189" t="s">
        <v>293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24.75" thickBot="1">
      <c r="A5" s="192" t="s">
        <v>285</v>
      </c>
      <c r="B5" s="192"/>
      <c r="C5" s="192"/>
      <c r="D5" s="192"/>
      <c r="E5" s="192"/>
      <c r="F5" s="192"/>
      <c r="G5" s="192"/>
      <c r="H5" s="192"/>
      <c r="I5" s="89" t="s">
        <v>286</v>
      </c>
      <c r="J5" s="90" t="s">
        <v>295</v>
      </c>
      <c r="K5" s="90" t="s">
        <v>296</v>
      </c>
    </row>
    <row r="6" spans="1:11" ht="13.5" thickBot="1">
      <c r="A6" s="177">
        <v>1</v>
      </c>
      <c r="B6" s="177"/>
      <c r="C6" s="177"/>
      <c r="D6" s="177"/>
      <c r="E6" s="177"/>
      <c r="F6" s="177"/>
      <c r="G6" s="177"/>
      <c r="H6" s="177"/>
      <c r="I6" s="92">
        <v>2</v>
      </c>
      <c r="J6" s="91" t="s">
        <v>3</v>
      </c>
      <c r="K6" s="90">
        <v>4</v>
      </c>
    </row>
    <row r="7" spans="1:11" ht="12.75">
      <c r="A7" s="181" t="s">
        <v>138</v>
      </c>
      <c r="B7" s="182"/>
      <c r="C7" s="182"/>
      <c r="D7" s="182"/>
      <c r="E7" s="182"/>
      <c r="F7" s="182"/>
      <c r="G7" s="182"/>
      <c r="H7" s="183"/>
      <c r="I7" s="3">
        <v>111</v>
      </c>
      <c r="J7" s="112">
        <f>SUM(J8:J9)</f>
        <v>137026127</v>
      </c>
      <c r="K7" s="112">
        <f>SUM(K8:K9)</f>
        <v>170666239</v>
      </c>
    </row>
    <row r="8" spans="1:11" ht="12.75">
      <c r="A8" s="184" t="s">
        <v>139</v>
      </c>
      <c r="B8" s="185"/>
      <c r="C8" s="185"/>
      <c r="D8" s="185"/>
      <c r="E8" s="185"/>
      <c r="F8" s="185"/>
      <c r="G8" s="185"/>
      <c r="H8" s="186"/>
      <c r="I8" s="1">
        <v>112</v>
      </c>
      <c r="J8" s="7">
        <v>128470795</v>
      </c>
      <c r="K8" s="7">
        <v>166123664</v>
      </c>
    </row>
    <row r="9" spans="1:11" ht="12.75">
      <c r="A9" s="184" t="s">
        <v>140</v>
      </c>
      <c r="B9" s="185"/>
      <c r="C9" s="185"/>
      <c r="D9" s="185"/>
      <c r="E9" s="185"/>
      <c r="F9" s="185"/>
      <c r="G9" s="185"/>
      <c r="H9" s="186"/>
      <c r="I9" s="1">
        <v>113</v>
      </c>
      <c r="J9" s="7">
        <v>8555332</v>
      </c>
      <c r="K9" s="7">
        <v>4542575</v>
      </c>
    </row>
    <row r="10" spans="1:11" ht="12.75">
      <c r="A10" s="184" t="s">
        <v>141</v>
      </c>
      <c r="B10" s="185"/>
      <c r="C10" s="185"/>
      <c r="D10" s="185"/>
      <c r="E10" s="185"/>
      <c r="F10" s="185"/>
      <c r="G10" s="185"/>
      <c r="H10" s="186"/>
      <c r="I10" s="1">
        <v>114</v>
      </c>
      <c r="J10" s="111">
        <f>J11+J12+J16+J20+J21+J22+J25+J26</f>
        <v>126119939</v>
      </c>
      <c r="K10" s="111">
        <f>K11+K12+K16+K20+K21+K22+K25+K26</f>
        <v>168698127</v>
      </c>
    </row>
    <row r="11" spans="1:11" ht="12.75">
      <c r="A11" s="184" t="s">
        <v>142</v>
      </c>
      <c r="B11" s="185"/>
      <c r="C11" s="185"/>
      <c r="D11" s="185"/>
      <c r="E11" s="185"/>
      <c r="F11" s="185"/>
      <c r="G11" s="185"/>
      <c r="H11" s="186"/>
      <c r="I11" s="1">
        <v>115</v>
      </c>
      <c r="J11" s="7"/>
      <c r="K11" s="7"/>
    </row>
    <row r="12" spans="1:11" ht="12.75">
      <c r="A12" s="184" t="s">
        <v>143</v>
      </c>
      <c r="B12" s="185"/>
      <c r="C12" s="185"/>
      <c r="D12" s="185"/>
      <c r="E12" s="185"/>
      <c r="F12" s="185"/>
      <c r="G12" s="185"/>
      <c r="H12" s="186"/>
      <c r="I12" s="1">
        <v>116</v>
      </c>
      <c r="J12" s="111">
        <f>SUM(J13:J15)</f>
        <v>62235087</v>
      </c>
      <c r="K12" s="111">
        <f>SUM(K13:K15)</f>
        <v>104296961</v>
      </c>
    </row>
    <row r="13" spans="1:11" ht="12.75">
      <c r="A13" s="193" t="s">
        <v>144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37209688</v>
      </c>
      <c r="K13" s="7">
        <v>8062291</v>
      </c>
    </row>
    <row r="14" spans="1:11" ht="12.75">
      <c r="A14" s="193" t="s">
        <v>145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/>
      <c r="K14" s="7">
        <v>73851144</v>
      </c>
    </row>
    <row r="15" spans="1:11" ht="12.75">
      <c r="A15" s="193" t="s">
        <v>146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25025399</v>
      </c>
      <c r="K15" s="7">
        <v>22383526</v>
      </c>
    </row>
    <row r="16" spans="1:11" ht="12.75">
      <c r="A16" s="184" t="s">
        <v>147</v>
      </c>
      <c r="B16" s="185"/>
      <c r="C16" s="185"/>
      <c r="D16" s="185"/>
      <c r="E16" s="185"/>
      <c r="F16" s="185"/>
      <c r="G16" s="185"/>
      <c r="H16" s="186"/>
      <c r="I16" s="1">
        <v>120</v>
      </c>
      <c r="J16" s="111">
        <f>SUM(J17:J19)</f>
        <v>46351264</v>
      </c>
      <c r="K16" s="111">
        <f>SUM(K17:K19)</f>
        <v>45766299</v>
      </c>
    </row>
    <row r="17" spans="1:11" ht="12.75">
      <c r="A17" s="193" t="s">
        <v>148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29634964</v>
      </c>
      <c r="K17" s="7">
        <v>28726821</v>
      </c>
    </row>
    <row r="18" spans="1:11" ht="12.75">
      <c r="A18" s="193" t="s">
        <v>149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9913851</v>
      </c>
      <c r="K18" s="7">
        <v>10322542</v>
      </c>
    </row>
    <row r="19" spans="1:11" ht="12.75">
      <c r="A19" s="193" t="s">
        <v>150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6802449</v>
      </c>
      <c r="K19" s="7">
        <v>6716936</v>
      </c>
    </row>
    <row r="20" spans="1:11" ht="12.75">
      <c r="A20" s="184" t="s">
        <v>151</v>
      </c>
      <c r="B20" s="185"/>
      <c r="C20" s="185"/>
      <c r="D20" s="185"/>
      <c r="E20" s="185"/>
      <c r="F20" s="185"/>
      <c r="G20" s="185"/>
      <c r="H20" s="186"/>
      <c r="I20" s="1">
        <v>124</v>
      </c>
      <c r="J20" s="7">
        <v>7668804</v>
      </c>
      <c r="K20" s="7">
        <v>7693810</v>
      </c>
    </row>
    <row r="21" spans="1:11" ht="12.75">
      <c r="A21" s="184" t="s">
        <v>152</v>
      </c>
      <c r="B21" s="185"/>
      <c r="C21" s="185"/>
      <c r="D21" s="185"/>
      <c r="E21" s="185"/>
      <c r="F21" s="185"/>
      <c r="G21" s="185"/>
      <c r="H21" s="186"/>
      <c r="I21" s="1">
        <v>125</v>
      </c>
      <c r="J21" s="7">
        <v>9864784</v>
      </c>
      <c r="K21" s="7">
        <v>10941057</v>
      </c>
    </row>
    <row r="22" spans="1:11" ht="12.75">
      <c r="A22" s="184" t="s">
        <v>153</v>
      </c>
      <c r="B22" s="185"/>
      <c r="C22" s="185"/>
      <c r="D22" s="185"/>
      <c r="E22" s="185"/>
      <c r="F22" s="185"/>
      <c r="G22" s="185"/>
      <c r="H22" s="186"/>
      <c r="I22" s="1">
        <v>126</v>
      </c>
      <c r="J22" s="111">
        <f>SUM(J23:J24)</f>
        <v>0</v>
      </c>
      <c r="K22" s="111">
        <f>SUM(K23:K24)</f>
        <v>0</v>
      </c>
    </row>
    <row r="23" spans="1:11" ht="12.75">
      <c r="A23" s="193" t="s">
        <v>154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/>
    </row>
    <row r="24" spans="1:11" ht="12.75">
      <c r="A24" s="193" t="s">
        <v>155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/>
      <c r="K24" s="7"/>
    </row>
    <row r="25" spans="1:11" ht="12.75">
      <c r="A25" s="184" t="s">
        <v>156</v>
      </c>
      <c r="B25" s="185"/>
      <c r="C25" s="185"/>
      <c r="D25" s="185"/>
      <c r="E25" s="185"/>
      <c r="F25" s="185"/>
      <c r="G25" s="185"/>
      <c r="H25" s="186"/>
      <c r="I25" s="1">
        <v>129</v>
      </c>
      <c r="J25" s="7"/>
      <c r="K25" s="7"/>
    </row>
    <row r="26" spans="1:11" ht="12.75">
      <c r="A26" s="184" t="s">
        <v>157</v>
      </c>
      <c r="B26" s="185"/>
      <c r="C26" s="185"/>
      <c r="D26" s="185"/>
      <c r="E26" s="185"/>
      <c r="F26" s="185"/>
      <c r="G26" s="185"/>
      <c r="H26" s="186"/>
      <c r="I26" s="1">
        <v>130</v>
      </c>
      <c r="J26" s="7"/>
      <c r="K26" s="7"/>
    </row>
    <row r="27" spans="1:11" ht="12.75">
      <c r="A27" s="184" t="s">
        <v>158</v>
      </c>
      <c r="B27" s="185"/>
      <c r="C27" s="185"/>
      <c r="D27" s="185"/>
      <c r="E27" s="185"/>
      <c r="F27" s="185"/>
      <c r="G27" s="185"/>
      <c r="H27" s="186"/>
      <c r="I27" s="1">
        <v>131</v>
      </c>
      <c r="J27" s="111">
        <f>SUM(J28:J32)</f>
        <v>19920991</v>
      </c>
      <c r="K27" s="111">
        <f>SUM(K28:K32)</f>
        <v>4442532</v>
      </c>
    </row>
    <row r="28" spans="1:11" ht="12.75">
      <c r="A28" s="184" t="s">
        <v>159</v>
      </c>
      <c r="B28" s="185"/>
      <c r="C28" s="185"/>
      <c r="D28" s="185"/>
      <c r="E28" s="185"/>
      <c r="F28" s="185"/>
      <c r="G28" s="185"/>
      <c r="H28" s="186"/>
      <c r="I28" s="1">
        <v>132</v>
      </c>
      <c r="J28" s="7"/>
      <c r="K28" s="7"/>
    </row>
    <row r="29" spans="1:11" ht="12.75">
      <c r="A29" s="184" t="s">
        <v>160</v>
      </c>
      <c r="B29" s="185"/>
      <c r="C29" s="185"/>
      <c r="D29" s="185"/>
      <c r="E29" s="185"/>
      <c r="F29" s="185"/>
      <c r="G29" s="185"/>
      <c r="H29" s="186"/>
      <c r="I29" s="1">
        <v>133</v>
      </c>
      <c r="J29" s="7">
        <v>19920991</v>
      </c>
      <c r="K29" s="7">
        <v>4442532</v>
      </c>
    </row>
    <row r="30" spans="1:11" ht="12.75">
      <c r="A30" s="184" t="s">
        <v>161</v>
      </c>
      <c r="B30" s="185"/>
      <c r="C30" s="185"/>
      <c r="D30" s="185"/>
      <c r="E30" s="185"/>
      <c r="F30" s="185"/>
      <c r="G30" s="185"/>
      <c r="H30" s="186"/>
      <c r="I30" s="1">
        <v>134</v>
      </c>
      <c r="J30" s="7"/>
      <c r="K30" s="7"/>
    </row>
    <row r="31" spans="1:11" ht="12.75">
      <c r="A31" s="184" t="s">
        <v>162</v>
      </c>
      <c r="B31" s="185"/>
      <c r="C31" s="185"/>
      <c r="D31" s="185"/>
      <c r="E31" s="185"/>
      <c r="F31" s="185"/>
      <c r="G31" s="185"/>
      <c r="H31" s="186"/>
      <c r="I31" s="1">
        <v>135</v>
      </c>
      <c r="J31" s="7"/>
      <c r="K31" s="7"/>
    </row>
    <row r="32" spans="1:11" ht="12.75">
      <c r="A32" s="184" t="s">
        <v>163</v>
      </c>
      <c r="B32" s="185"/>
      <c r="C32" s="185"/>
      <c r="D32" s="185"/>
      <c r="E32" s="185"/>
      <c r="F32" s="185"/>
      <c r="G32" s="185"/>
      <c r="H32" s="186"/>
      <c r="I32" s="1">
        <v>136</v>
      </c>
      <c r="J32" s="7"/>
      <c r="K32" s="7"/>
    </row>
    <row r="33" spans="1:11" ht="12.75">
      <c r="A33" s="184" t="s">
        <v>280</v>
      </c>
      <c r="B33" s="185"/>
      <c r="C33" s="185"/>
      <c r="D33" s="185"/>
      <c r="E33" s="185"/>
      <c r="F33" s="185"/>
      <c r="G33" s="185"/>
      <c r="H33" s="186"/>
      <c r="I33" s="1">
        <v>137</v>
      </c>
      <c r="J33" s="111">
        <f>SUM(J34:J37)</f>
        <v>419141</v>
      </c>
      <c r="K33" s="111">
        <f>SUM(K34:K37)</f>
        <v>147496</v>
      </c>
    </row>
    <row r="34" spans="1:11" ht="12.75">
      <c r="A34" s="184" t="s">
        <v>164</v>
      </c>
      <c r="B34" s="185"/>
      <c r="C34" s="185"/>
      <c r="D34" s="185"/>
      <c r="E34" s="185"/>
      <c r="F34" s="185"/>
      <c r="G34" s="185"/>
      <c r="H34" s="186"/>
      <c r="I34" s="1">
        <v>138</v>
      </c>
      <c r="J34" s="7"/>
      <c r="K34" s="7"/>
    </row>
    <row r="35" spans="1:11" ht="12.75">
      <c r="A35" s="184" t="s">
        <v>165</v>
      </c>
      <c r="B35" s="185"/>
      <c r="C35" s="185"/>
      <c r="D35" s="185"/>
      <c r="E35" s="185"/>
      <c r="F35" s="185"/>
      <c r="G35" s="185"/>
      <c r="H35" s="186"/>
      <c r="I35" s="1">
        <v>139</v>
      </c>
      <c r="J35" s="7">
        <v>419141</v>
      </c>
      <c r="K35" s="7">
        <v>147496</v>
      </c>
    </row>
    <row r="36" spans="1:11" ht="12.75">
      <c r="A36" s="184" t="s">
        <v>166</v>
      </c>
      <c r="B36" s="185"/>
      <c r="C36" s="185"/>
      <c r="D36" s="185"/>
      <c r="E36" s="185"/>
      <c r="F36" s="185"/>
      <c r="G36" s="185"/>
      <c r="H36" s="186"/>
      <c r="I36" s="1">
        <v>140</v>
      </c>
      <c r="J36" s="7"/>
      <c r="K36" s="7"/>
    </row>
    <row r="37" spans="1:11" ht="12.75">
      <c r="A37" s="184" t="s">
        <v>167</v>
      </c>
      <c r="B37" s="185"/>
      <c r="C37" s="185"/>
      <c r="D37" s="185"/>
      <c r="E37" s="185"/>
      <c r="F37" s="185"/>
      <c r="G37" s="185"/>
      <c r="H37" s="186"/>
      <c r="I37" s="1">
        <v>141</v>
      </c>
      <c r="J37" s="7"/>
      <c r="K37" s="7"/>
    </row>
    <row r="38" spans="1:11" ht="12.75">
      <c r="A38" s="184" t="s">
        <v>168</v>
      </c>
      <c r="B38" s="185"/>
      <c r="C38" s="185"/>
      <c r="D38" s="185"/>
      <c r="E38" s="185"/>
      <c r="F38" s="185"/>
      <c r="G38" s="185"/>
      <c r="H38" s="186"/>
      <c r="I38" s="1">
        <v>142</v>
      </c>
      <c r="J38" s="7"/>
      <c r="K38" s="7"/>
    </row>
    <row r="39" spans="1:11" ht="12.75">
      <c r="A39" s="184" t="s">
        <v>169</v>
      </c>
      <c r="B39" s="185"/>
      <c r="C39" s="185"/>
      <c r="D39" s="185"/>
      <c r="E39" s="185"/>
      <c r="F39" s="185"/>
      <c r="G39" s="185"/>
      <c r="H39" s="186"/>
      <c r="I39" s="1">
        <v>143</v>
      </c>
      <c r="J39" s="7"/>
      <c r="K39" s="7"/>
    </row>
    <row r="40" spans="1:11" ht="12.75">
      <c r="A40" s="184" t="s">
        <v>170</v>
      </c>
      <c r="B40" s="185"/>
      <c r="C40" s="185"/>
      <c r="D40" s="185"/>
      <c r="E40" s="185"/>
      <c r="F40" s="185"/>
      <c r="G40" s="185"/>
      <c r="H40" s="186"/>
      <c r="I40" s="1">
        <v>144</v>
      </c>
      <c r="J40" s="7"/>
      <c r="K40" s="7"/>
    </row>
    <row r="41" spans="1:11" ht="12.75">
      <c r="A41" s="184" t="s">
        <v>171</v>
      </c>
      <c r="B41" s="185"/>
      <c r="C41" s="185"/>
      <c r="D41" s="185"/>
      <c r="E41" s="185"/>
      <c r="F41" s="185"/>
      <c r="G41" s="185"/>
      <c r="H41" s="186"/>
      <c r="I41" s="1">
        <v>145</v>
      </c>
      <c r="J41" s="7"/>
      <c r="K41" s="7"/>
    </row>
    <row r="42" spans="1:11" ht="12.75">
      <c r="A42" s="184" t="s">
        <v>172</v>
      </c>
      <c r="B42" s="185"/>
      <c r="C42" s="185"/>
      <c r="D42" s="185"/>
      <c r="E42" s="185"/>
      <c r="F42" s="185"/>
      <c r="G42" s="185"/>
      <c r="H42" s="186"/>
      <c r="I42" s="1">
        <v>146</v>
      </c>
      <c r="J42" s="111">
        <f>J7+J27+J38+J40</f>
        <v>156947118</v>
      </c>
      <c r="K42" s="111">
        <f>K7+K27+K38+K40</f>
        <v>175108771</v>
      </c>
    </row>
    <row r="43" spans="1:11" ht="12.75">
      <c r="A43" s="184" t="s">
        <v>173</v>
      </c>
      <c r="B43" s="185"/>
      <c r="C43" s="185"/>
      <c r="D43" s="185"/>
      <c r="E43" s="185"/>
      <c r="F43" s="185"/>
      <c r="G43" s="185"/>
      <c r="H43" s="186"/>
      <c r="I43" s="1">
        <v>147</v>
      </c>
      <c r="J43" s="111">
        <f>J10+J33+J39+J41</f>
        <v>126539080</v>
      </c>
      <c r="K43" s="111">
        <f>K10+K33+K39+K41</f>
        <v>168845623</v>
      </c>
    </row>
    <row r="44" spans="1:11" ht="12.75">
      <c r="A44" s="184" t="s">
        <v>174</v>
      </c>
      <c r="B44" s="185"/>
      <c r="C44" s="185"/>
      <c r="D44" s="185"/>
      <c r="E44" s="185"/>
      <c r="F44" s="185"/>
      <c r="G44" s="185"/>
      <c r="H44" s="186"/>
      <c r="I44" s="1">
        <v>148</v>
      </c>
      <c r="J44" s="111">
        <f>J42-J43</f>
        <v>30408038</v>
      </c>
      <c r="K44" s="111">
        <f>K42-K43</f>
        <v>6263148</v>
      </c>
    </row>
    <row r="45" spans="1:11" ht="12.75">
      <c r="A45" s="202" t="s">
        <v>175</v>
      </c>
      <c r="B45" s="203"/>
      <c r="C45" s="203"/>
      <c r="D45" s="203"/>
      <c r="E45" s="203"/>
      <c r="F45" s="203"/>
      <c r="G45" s="203"/>
      <c r="H45" s="204"/>
      <c r="I45" s="1">
        <v>149</v>
      </c>
      <c r="J45" s="111">
        <f>IF(J42&gt;J43,J42-J43,0)</f>
        <v>30408038</v>
      </c>
      <c r="K45" s="111">
        <f>IF(K42&gt;K43,K42-K43,0)</f>
        <v>6263148</v>
      </c>
    </row>
    <row r="46" spans="1:11" ht="12.75">
      <c r="A46" s="202" t="s">
        <v>176</v>
      </c>
      <c r="B46" s="203"/>
      <c r="C46" s="203"/>
      <c r="D46" s="203"/>
      <c r="E46" s="203"/>
      <c r="F46" s="203"/>
      <c r="G46" s="203"/>
      <c r="H46" s="204"/>
      <c r="I46" s="1">
        <v>150</v>
      </c>
      <c r="J46" s="111">
        <f>IF(J43&gt;J42,J43-J42,0)</f>
        <v>0</v>
      </c>
      <c r="K46" s="111">
        <f>IF(K43&gt;K42,K43-K42,0)</f>
        <v>0</v>
      </c>
    </row>
    <row r="47" spans="1:11" ht="12.75">
      <c r="A47" s="184" t="s">
        <v>177</v>
      </c>
      <c r="B47" s="185"/>
      <c r="C47" s="185"/>
      <c r="D47" s="185"/>
      <c r="E47" s="185"/>
      <c r="F47" s="185"/>
      <c r="G47" s="185"/>
      <c r="H47" s="186"/>
      <c r="I47" s="1">
        <v>151</v>
      </c>
      <c r="J47" s="7"/>
      <c r="K47" s="7"/>
    </row>
    <row r="48" spans="1:11" ht="12.75">
      <c r="A48" s="184" t="s">
        <v>178</v>
      </c>
      <c r="B48" s="185"/>
      <c r="C48" s="185"/>
      <c r="D48" s="185"/>
      <c r="E48" s="185"/>
      <c r="F48" s="185"/>
      <c r="G48" s="185"/>
      <c r="H48" s="186"/>
      <c r="I48" s="1">
        <v>152</v>
      </c>
      <c r="J48" s="111">
        <f>J44-J47</f>
        <v>30408038</v>
      </c>
      <c r="K48" s="111">
        <f>K44-K47</f>
        <v>6263148</v>
      </c>
    </row>
    <row r="49" spans="1:11" ht="12.75">
      <c r="A49" s="202" t="s">
        <v>179</v>
      </c>
      <c r="B49" s="203"/>
      <c r="C49" s="203"/>
      <c r="D49" s="203"/>
      <c r="E49" s="203"/>
      <c r="F49" s="203"/>
      <c r="G49" s="203"/>
      <c r="H49" s="204"/>
      <c r="I49" s="1">
        <v>153</v>
      </c>
      <c r="J49" s="111">
        <f>IF(J48&gt;0,J48,0)</f>
        <v>30408038</v>
      </c>
      <c r="K49" s="111">
        <f>IF(K48&gt;0,K48,0)</f>
        <v>6263148</v>
      </c>
    </row>
    <row r="50" spans="1:11" ht="12.75">
      <c r="A50" s="223" t="s">
        <v>180</v>
      </c>
      <c r="B50" s="224"/>
      <c r="C50" s="224"/>
      <c r="D50" s="224"/>
      <c r="E50" s="224"/>
      <c r="F50" s="224"/>
      <c r="G50" s="224"/>
      <c r="H50" s="225"/>
      <c r="I50" s="4">
        <v>154</v>
      </c>
      <c r="J50" s="110">
        <f>IF(J48&lt;0,-J48,0)</f>
        <v>0</v>
      </c>
      <c r="K50" s="110">
        <f>IF(K48&lt;0,-K48,0)</f>
        <v>0</v>
      </c>
    </row>
    <row r="51" spans="1:11" ht="12.75" customHeight="1">
      <c r="A51" s="199" t="s">
        <v>181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</row>
    <row r="52" spans="1:11" ht="12.75" customHeight="1">
      <c r="A52" s="199" t="s">
        <v>182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</row>
    <row r="53" spans="1:11" ht="12.75">
      <c r="A53" s="226" t="s">
        <v>183</v>
      </c>
      <c r="B53" s="227"/>
      <c r="C53" s="227"/>
      <c r="D53" s="227"/>
      <c r="E53" s="227"/>
      <c r="F53" s="227"/>
      <c r="G53" s="227"/>
      <c r="H53" s="228"/>
      <c r="I53" s="3">
        <v>155</v>
      </c>
      <c r="J53" s="7"/>
      <c r="K53" s="7"/>
    </row>
    <row r="54" spans="1:11" ht="12.75">
      <c r="A54" s="220" t="s">
        <v>184</v>
      </c>
      <c r="B54" s="221"/>
      <c r="C54" s="221"/>
      <c r="D54" s="221"/>
      <c r="E54" s="221"/>
      <c r="F54" s="221"/>
      <c r="G54" s="221"/>
      <c r="H54" s="222"/>
      <c r="I54" s="1">
        <v>156</v>
      </c>
      <c r="J54" s="8"/>
      <c r="K54" s="8"/>
    </row>
    <row r="55" spans="1:11" ht="12.75" customHeight="1">
      <c r="A55" s="199" t="s">
        <v>185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ht="12.75">
      <c r="A56" s="181" t="s">
        <v>186</v>
      </c>
      <c r="B56" s="182"/>
      <c r="C56" s="182"/>
      <c r="D56" s="182"/>
      <c r="E56" s="182"/>
      <c r="F56" s="182"/>
      <c r="G56" s="182"/>
      <c r="H56" s="183"/>
      <c r="I56" s="9">
        <v>157</v>
      </c>
      <c r="J56" s="6">
        <v>30408038</v>
      </c>
      <c r="K56" s="6">
        <v>6263148</v>
      </c>
    </row>
    <row r="57" spans="1:11" ht="12.75">
      <c r="A57" s="184" t="s">
        <v>281</v>
      </c>
      <c r="B57" s="185"/>
      <c r="C57" s="185"/>
      <c r="D57" s="185"/>
      <c r="E57" s="185"/>
      <c r="F57" s="185"/>
      <c r="G57" s="185"/>
      <c r="H57" s="186"/>
      <c r="I57" s="1">
        <v>158</v>
      </c>
      <c r="J57" s="111">
        <f>SUM(J58:J64)</f>
        <v>0</v>
      </c>
      <c r="K57" s="111">
        <f>SUM(K58:K64)</f>
        <v>0</v>
      </c>
    </row>
    <row r="58" spans="1:11" ht="12.75">
      <c r="A58" s="184" t="s">
        <v>187</v>
      </c>
      <c r="B58" s="185"/>
      <c r="C58" s="185"/>
      <c r="D58" s="185"/>
      <c r="E58" s="185"/>
      <c r="F58" s="185"/>
      <c r="G58" s="185"/>
      <c r="H58" s="186"/>
      <c r="I58" s="1">
        <v>159</v>
      </c>
      <c r="J58" s="7"/>
      <c r="K58" s="7"/>
    </row>
    <row r="59" spans="1:11" ht="12.75">
      <c r="A59" s="184" t="s">
        <v>188</v>
      </c>
      <c r="B59" s="185"/>
      <c r="C59" s="185"/>
      <c r="D59" s="185"/>
      <c r="E59" s="185"/>
      <c r="F59" s="185"/>
      <c r="G59" s="185"/>
      <c r="H59" s="186"/>
      <c r="I59" s="1">
        <v>160</v>
      </c>
      <c r="J59" s="7"/>
      <c r="K59" s="7"/>
    </row>
    <row r="60" spans="1:11" ht="12.75">
      <c r="A60" s="184" t="s">
        <v>189</v>
      </c>
      <c r="B60" s="185"/>
      <c r="C60" s="185"/>
      <c r="D60" s="185"/>
      <c r="E60" s="185"/>
      <c r="F60" s="185"/>
      <c r="G60" s="185"/>
      <c r="H60" s="186"/>
      <c r="I60" s="1">
        <v>161</v>
      </c>
      <c r="J60" s="7"/>
      <c r="K60" s="7"/>
    </row>
    <row r="61" spans="1:11" ht="12.75">
      <c r="A61" s="184" t="s">
        <v>190</v>
      </c>
      <c r="B61" s="185"/>
      <c r="C61" s="185"/>
      <c r="D61" s="185"/>
      <c r="E61" s="185"/>
      <c r="F61" s="185"/>
      <c r="G61" s="185"/>
      <c r="H61" s="186"/>
      <c r="I61" s="1">
        <v>162</v>
      </c>
      <c r="J61" s="7"/>
      <c r="K61" s="7"/>
    </row>
    <row r="62" spans="1:11" ht="12.75">
      <c r="A62" s="184" t="s">
        <v>191</v>
      </c>
      <c r="B62" s="185"/>
      <c r="C62" s="185"/>
      <c r="D62" s="185"/>
      <c r="E62" s="185"/>
      <c r="F62" s="185"/>
      <c r="G62" s="185"/>
      <c r="H62" s="186"/>
      <c r="I62" s="1">
        <v>163</v>
      </c>
      <c r="J62" s="7"/>
      <c r="K62" s="7"/>
    </row>
    <row r="63" spans="1:11" ht="12.75">
      <c r="A63" s="184" t="s">
        <v>192</v>
      </c>
      <c r="B63" s="185"/>
      <c r="C63" s="185"/>
      <c r="D63" s="185"/>
      <c r="E63" s="185"/>
      <c r="F63" s="185"/>
      <c r="G63" s="185"/>
      <c r="H63" s="186"/>
      <c r="I63" s="1">
        <v>164</v>
      </c>
      <c r="J63" s="7"/>
      <c r="K63" s="7"/>
    </row>
    <row r="64" spans="1:11" ht="12.75">
      <c r="A64" s="184" t="s">
        <v>193</v>
      </c>
      <c r="B64" s="185"/>
      <c r="C64" s="185"/>
      <c r="D64" s="185"/>
      <c r="E64" s="185"/>
      <c r="F64" s="185"/>
      <c r="G64" s="185"/>
      <c r="H64" s="186"/>
      <c r="I64" s="1">
        <v>165</v>
      </c>
      <c r="J64" s="7"/>
      <c r="K64" s="7"/>
    </row>
    <row r="65" spans="1:11" ht="12.75">
      <c r="A65" s="184" t="s">
        <v>194</v>
      </c>
      <c r="B65" s="185"/>
      <c r="C65" s="185"/>
      <c r="D65" s="185"/>
      <c r="E65" s="185"/>
      <c r="F65" s="185"/>
      <c r="G65" s="185"/>
      <c r="H65" s="186"/>
      <c r="I65" s="1">
        <v>166</v>
      </c>
      <c r="J65" s="7"/>
      <c r="K65" s="7"/>
    </row>
    <row r="66" spans="1:11" ht="12.75">
      <c r="A66" s="184" t="s">
        <v>195</v>
      </c>
      <c r="B66" s="185"/>
      <c r="C66" s="185"/>
      <c r="D66" s="185"/>
      <c r="E66" s="185"/>
      <c r="F66" s="185"/>
      <c r="G66" s="185"/>
      <c r="H66" s="186"/>
      <c r="I66" s="1">
        <v>167</v>
      </c>
      <c r="J66" s="111">
        <f>J57-J65</f>
        <v>0</v>
      </c>
      <c r="K66" s="111">
        <f>K57-K65</f>
        <v>0</v>
      </c>
    </row>
    <row r="67" spans="1:11" ht="12.75">
      <c r="A67" s="184" t="s">
        <v>196</v>
      </c>
      <c r="B67" s="185"/>
      <c r="C67" s="185"/>
      <c r="D67" s="185"/>
      <c r="E67" s="185"/>
      <c r="F67" s="185"/>
      <c r="G67" s="185"/>
      <c r="H67" s="186"/>
      <c r="I67" s="1">
        <v>168</v>
      </c>
      <c r="J67" s="110">
        <f>J56+J66</f>
        <v>30408038</v>
      </c>
      <c r="K67" s="110">
        <f>K56+K66</f>
        <v>6263148</v>
      </c>
    </row>
    <row r="68" spans="1:11" ht="12.75" customHeight="1">
      <c r="A68" s="199" t="s">
        <v>197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ht="12.75" customHeight="1">
      <c r="A69" s="199" t="s">
        <v>198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</row>
    <row r="70" spans="1:11" ht="12.75">
      <c r="A70" s="226" t="s">
        <v>183</v>
      </c>
      <c r="B70" s="227"/>
      <c r="C70" s="227"/>
      <c r="D70" s="227"/>
      <c r="E70" s="227"/>
      <c r="F70" s="227"/>
      <c r="G70" s="227"/>
      <c r="H70" s="228"/>
      <c r="I70" s="3">
        <v>169</v>
      </c>
      <c r="J70" s="7"/>
      <c r="K70" s="7"/>
    </row>
    <row r="71" spans="1:11" ht="12.75">
      <c r="A71" s="231" t="s">
        <v>184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4" t="s">
        <v>199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302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189" t="s">
        <v>287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4.75" thickBot="1">
      <c r="A4" s="192" t="s">
        <v>285</v>
      </c>
      <c r="B4" s="192"/>
      <c r="C4" s="192"/>
      <c r="D4" s="192"/>
      <c r="E4" s="192"/>
      <c r="F4" s="192"/>
      <c r="G4" s="192"/>
      <c r="H4" s="192"/>
      <c r="I4" s="89" t="s">
        <v>286</v>
      </c>
      <c r="J4" s="90" t="s">
        <v>279</v>
      </c>
      <c r="K4" s="90" t="s">
        <v>137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92">
        <v>2</v>
      </c>
      <c r="J5" s="91" t="s">
        <v>3</v>
      </c>
      <c r="K5" s="91" t="s">
        <v>4</v>
      </c>
    </row>
    <row r="6" spans="1:11" ht="12.75">
      <c r="A6" s="199" t="s">
        <v>200</v>
      </c>
      <c r="B6" s="210"/>
      <c r="C6" s="210"/>
      <c r="D6" s="210"/>
      <c r="E6" s="210"/>
      <c r="F6" s="210"/>
      <c r="G6" s="210"/>
      <c r="H6" s="210"/>
      <c r="I6" s="236"/>
      <c r="J6" s="236"/>
      <c r="K6" s="237"/>
    </row>
    <row r="7" spans="1:11" ht="12.75">
      <c r="A7" s="193" t="s">
        <v>201</v>
      </c>
      <c r="B7" s="194"/>
      <c r="C7" s="194"/>
      <c r="D7" s="194"/>
      <c r="E7" s="194"/>
      <c r="F7" s="194"/>
      <c r="G7" s="194"/>
      <c r="H7" s="194"/>
      <c r="I7" s="1">
        <v>1</v>
      </c>
      <c r="J7" s="7">
        <v>30408038</v>
      </c>
      <c r="K7" s="7">
        <v>6263148</v>
      </c>
    </row>
    <row r="8" spans="1:11" ht="12.75">
      <c r="A8" s="193" t="s">
        <v>202</v>
      </c>
      <c r="B8" s="194"/>
      <c r="C8" s="194"/>
      <c r="D8" s="194"/>
      <c r="E8" s="194"/>
      <c r="F8" s="194"/>
      <c r="G8" s="194"/>
      <c r="H8" s="194"/>
      <c r="I8" s="1">
        <v>2</v>
      </c>
      <c r="J8" s="7">
        <v>7668804</v>
      </c>
      <c r="K8" s="7">
        <v>7693810</v>
      </c>
    </row>
    <row r="9" spans="1:11" ht="12.75">
      <c r="A9" s="193" t="s">
        <v>203</v>
      </c>
      <c r="B9" s="194"/>
      <c r="C9" s="194"/>
      <c r="D9" s="194"/>
      <c r="E9" s="194"/>
      <c r="F9" s="194"/>
      <c r="G9" s="194"/>
      <c r="H9" s="194"/>
      <c r="I9" s="1">
        <v>3</v>
      </c>
      <c r="J9" s="7">
        <v>22934417</v>
      </c>
      <c r="K9" s="7"/>
    </row>
    <row r="10" spans="1:11" ht="12.75">
      <c r="A10" s="193" t="s">
        <v>204</v>
      </c>
      <c r="B10" s="194"/>
      <c r="C10" s="194"/>
      <c r="D10" s="194"/>
      <c r="E10" s="194"/>
      <c r="F10" s="194"/>
      <c r="G10" s="194"/>
      <c r="H10" s="194"/>
      <c r="I10" s="1">
        <v>4</v>
      </c>
      <c r="J10" s="7"/>
      <c r="K10" s="7">
        <v>212331</v>
      </c>
    </row>
    <row r="11" spans="1:11" ht="12.75">
      <c r="A11" s="193" t="s">
        <v>205</v>
      </c>
      <c r="B11" s="194"/>
      <c r="C11" s="194"/>
      <c r="D11" s="194"/>
      <c r="E11" s="194"/>
      <c r="F11" s="194"/>
      <c r="G11" s="194"/>
      <c r="H11" s="194"/>
      <c r="I11" s="1">
        <v>5</v>
      </c>
      <c r="J11" s="7"/>
      <c r="K11" s="7"/>
    </row>
    <row r="12" spans="1:11" ht="12.75">
      <c r="A12" s="193" t="s">
        <v>206</v>
      </c>
      <c r="B12" s="194"/>
      <c r="C12" s="194"/>
      <c r="D12" s="194"/>
      <c r="E12" s="194"/>
      <c r="F12" s="194"/>
      <c r="G12" s="194"/>
      <c r="H12" s="194"/>
      <c r="I12" s="1">
        <v>6</v>
      </c>
      <c r="J12" s="7"/>
      <c r="K12" s="7"/>
    </row>
    <row r="13" spans="1:11" ht="12.75">
      <c r="A13" s="184" t="s">
        <v>207</v>
      </c>
      <c r="B13" s="185"/>
      <c r="C13" s="185"/>
      <c r="D13" s="185"/>
      <c r="E13" s="185"/>
      <c r="F13" s="185"/>
      <c r="G13" s="185"/>
      <c r="H13" s="185"/>
      <c r="I13" s="1">
        <v>7</v>
      </c>
      <c r="J13" s="111">
        <f>SUM(J7:J12)</f>
        <v>61011259</v>
      </c>
      <c r="K13" s="111">
        <f>SUM(K7:K12)</f>
        <v>14169289</v>
      </c>
    </row>
    <row r="14" spans="1:11" ht="12.75">
      <c r="A14" s="193" t="s">
        <v>208</v>
      </c>
      <c r="B14" s="194"/>
      <c r="C14" s="194"/>
      <c r="D14" s="194"/>
      <c r="E14" s="194"/>
      <c r="F14" s="194"/>
      <c r="G14" s="194"/>
      <c r="H14" s="194"/>
      <c r="I14" s="1">
        <v>8</v>
      </c>
      <c r="J14" s="7"/>
      <c r="K14" s="7">
        <v>13223429</v>
      </c>
    </row>
    <row r="15" spans="1:11" ht="12.75">
      <c r="A15" s="193" t="s">
        <v>209</v>
      </c>
      <c r="B15" s="194"/>
      <c r="C15" s="194"/>
      <c r="D15" s="194"/>
      <c r="E15" s="194"/>
      <c r="F15" s="194"/>
      <c r="G15" s="194"/>
      <c r="H15" s="194"/>
      <c r="I15" s="1">
        <v>9</v>
      </c>
      <c r="J15" s="7">
        <v>25927763</v>
      </c>
      <c r="K15" s="7"/>
    </row>
    <row r="16" spans="1:11" ht="12.75">
      <c r="A16" s="193" t="s">
        <v>210</v>
      </c>
      <c r="B16" s="194"/>
      <c r="C16" s="194"/>
      <c r="D16" s="194"/>
      <c r="E16" s="194"/>
      <c r="F16" s="194"/>
      <c r="G16" s="194"/>
      <c r="H16" s="194"/>
      <c r="I16" s="1">
        <v>10</v>
      </c>
      <c r="J16" s="7">
        <v>655506</v>
      </c>
      <c r="K16" s="7">
        <v>5499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4"/>
      <c r="I17" s="1">
        <v>11</v>
      </c>
      <c r="J17" s="7">
        <v>23166731</v>
      </c>
      <c r="K17" s="7">
        <v>3590314</v>
      </c>
    </row>
    <row r="18" spans="1:11" ht="12.75">
      <c r="A18" s="184" t="s">
        <v>212</v>
      </c>
      <c r="B18" s="185"/>
      <c r="C18" s="185"/>
      <c r="D18" s="185"/>
      <c r="E18" s="185"/>
      <c r="F18" s="185"/>
      <c r="G18" s="185"/>
      <c r="H18" s="185"/>
      <c r="I18" s="1">
        <v>12</v>
      </c>
      <c r="J18" s="111">
        <f>SUM(J14:J17)</f>
        <v>49750000</v>
      </c>
      <c r="K18" s="111">
        <f>SUM(K14:K17)</f>
        <v>16819242</v>
      </c>
    </row>
    <row r="19" spans="1:11" ht="12.75">
      <c r="A19" s="184" t="s">
        <v>213</v>
      </c>
      <c r="B19" s="185"/>
      <c r="C19" s="185"/>
      <c r="D19" s="185"/>
      <c r="E19" s="185"/>
      <c r="F19" s="185"/>
      <c r="G19" s="185"/>
      <c r="H19" s="185"/>
      <c r="I19" s="1">
        <v>13</v>
      </c>
      <c r="J19" s="111">
        <f>IF(J13&gt;J18,J13-J18,0)</f>
        <v>11261259</v>
      </c>
      <c r="K19" s="111">
        <f>IF(K13&gt;K18,K13-K18,0)</f>
        <v>0</v>
      </c>
    </row>
    <row r="20" spans="1:11" ht="12.75">
      <c r="A20" s="184" t="s">
        <v>214</v>
      </c>
      <c r="B20" s="185"/>
      <c r="C20" s="185"/>
      <c r="D20" s="185"/>
      <c r="E20" s="185"/>
      <c r="F20" s="185"/>
      <c r="G20" s="185"/>
      <c r="H20" s="185"/>
      <c r="I20" s="1">
        <v>14</v>
      </c>
      <c r="J20" s="111">
        <f>IF(J18&gt;J13,J18-J13,0)</f>
        <v>0</v>
      </c>
      <c r="K20" s="111">
        <f>IF(K18&gt;K13,K18-K13,0)</f>
        <v>2649953</v>
      </c>
    </row>
    <row r="21" spans="1:11" ht="12.75">
      <c r="A21" s="199" t="s">
        <v>215</v>
      </c>
      <c r="B21" s="210"/>
      <c r="C21" s="210"/>
      <c r="D21" s="210"/>
      <c r="E21" s="210"/>
      <c r="F21" s="210"/>
      <c r="G21" s="210"/>
      <c r="H21" s="210"/>
      <c r="I21" s="236"/>
      <c r="J21" s="236"/>
      <c r="K21" s="237"/>
    </row>
    <row r="22" spans="1:11" ht="12.75">
      <c r="A22" s="193" t="s">
        <v>216</v>
      </c>
      <c r="B22" s="194"/>
      <c r="C22" s="194"/>
      <c r="D22" s="194"/>
      <c r="E22" s="194"/>
      <c r="F22" s="194"/>
      <c r="G22" s="194"/>
      <c r="H22" s="194"/>
      <c r="I22" s="1">
        <v>15</v>
      </c>
      <c r="J22" s="7"/>
      <c r="K22" s="7"/>
    </row>
    <row r="23" spans="1:11" ht="12.75">
      <c r="A23" s="193" t="s">
        <v>217</v>
      </c>
      <c r="B23" s="194"/>
      <c r="C23" s="194"/>
      <c r="D23" s="194"/>
      <c r="E23" s="194"/>
      <c r="F23" s="194"/>
      <c r="G23" s="194"/>
      <c r="H23" s="194"/>
      <c r="I23" s="1">
        <v>16</v>
      </c>
      <c r="J23" s="7"/>
      <c r="K23" s="7">
        <v>29220000</v>
      </c>
    </row>
    <row r="24" spans="1:11" ht="12.75">
      <c r="A24" s="193" t="s">
        <v>218</v>
      </c>
      <c r="B24" s="194"/>
      <c r="C24" s="194"/>
      <c r="D24" s="194"/>
      <c r="E24" s="194"/>
      <c r="F24" s="194"/>
      <c r="G24" s="194"/>
      <c r="H24" s="194"/>
      <c r="I24" s="1">
        <v>17</v>
      </c>
      <c r="J24" s="7">
        <v>6080268</v>
      </c>
      <c r="K24" s="7"/>
    </row>
    <row r="25" spans="1:11" ht="12.75">
      <c r="A25" s="193" t="s">
        <v>219</v>
      </c>
      <c r="B25" s="194"/>
      <c r="C25" s="194"/>
      <c r="D25" s="194"/>
      <c r="E25" s="194"/>
      <c r="F25" s="194"/>
      <c r="G25" s="194"/>
      <c r="H25" s="194"/>
      <c r="I25" s="1">
        <v>18</v>
      </c>
      <c r="J25" s="7"/>
      <c r="K25" s="7"/>
    </row>
    <row r="26" spans="1:11" ht="12.75">
      <c r="A26" s="193" t="s">
        <v>220</v>
      </c>
      <c r="B26" s="194"/>
      <c r="C26" s="194"/>
      <c r="D26" s="194"/>
      <c r="E26" s="194"/>
      <c r="F26" s="194"/>
      <c r="G26" s="194"/>
      <c r="H26" s="194"/>
      <c r="I26" s="1">
        <v>19</v>
      </c>
      <c r="J26" s="7">
        <v>271699420</v>
      </c>
      <c r="K26" s="7">
        <v>258088305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5"/>
      <c r="I27" s="1">
        <v>20</v>
      </c>
      <c r="J27" s="111">
        <f>SUM(J22:J26)</f>
        <v>277779688</v>
      </c>
      <c r="K27" s="111">
        <f>SUM(K22:K26)</f>
        <v>287308305</v>
      </c>
    </row>
    <row r="28" spans="1:11" ht="12.75">
      <c r="A28" s="193" t="s">
        <v>222</v>
      </c>
      <c r="B28" s="194"/>
      <c r="C28" s="194"/>
      <c r="D28" s="194"/>
      <c r="E28" s="194"/>
      <c r="F28" s="194"/>
      <c r="G28" s="194"/>
      <c r="H28" s="194"/>
      <c r="I28" s="1">
        <v>21</v>
      </c>
      <c r="J28" s="7">
        <v>44754367</v>
      </c>
      <c r="K28" s="7">
        <v>52721285</v>
      </c>
    </row>
    <row r="29" spans="1:11" ht="12.75">
      <c r="A29" s="193" t="s">
        <v>223</v>
      </c>
      <c r="B29" s="194"/>
      <c r="C29" s="194"/>
      <c r="D29" s="194"/>
      <c r="E29" s="194"/>
      <c r="F29" s="194"/>
      <c r="G29" s="194"/>
      <c r="H29" s="194"/>
      <c r="I29" s="1">
        <v>22</v>
      </c>
      <c r="J29" s="7">
        <v>2800000</v>
      </c>
      <c r="K29" s="7"/>
    </row>
    <row r="30" spans="1:11" ht="12.75">
      <c r="A30" s="193" t="s">
        <v>224</v>
      </c>
      <c r="B30" s="194"/>
      <c r="C30" s="194"/>
      <c r="D30" s="194"/>
      <c r="E30" s="194"/>
      <c r="F30" s="194"/>
      <c r="G30" s="194"/>
      <c r="H30" s="194"/>
      <c r="I30" s="1">
        <v>23</v>
      </c>
      <c r="J30" s="7">
        <v>217837976</v>
      </c>
      <c r="K30" s="7">
        <v>214390078</v>
      </c>
    </row>
    <row r="31" spans="1:11" ht="12.75">
      <c r="A31" s="184" t="s">
        <v>282</v>
      </c>
      <c r="B31" s="185"/>
      <c r="C31" s="185"/>
      <c r="D31" s="185"/>
      <c r="E31" s="185"/>
      <c r="F31" s="185"/>
      <c r="G31" s="185"/>
      <c r="H31" s="185"/>
      <c r="I31" s="1">
        <v>24</v>
      </c>
      <c r="J31" s="111">
        <f>SUM(J28:J30)</f>
        <v>265392343</v>
      </c>
      <c r="K31" s="111">
        <f>SUM(K28:K30)</f>
        <v>267111363</v>
      </c>
    </row>
    <row r="32" spans="1:11" ht="12.75">
      <c r="A32" s="184" t="s">
        <v>225</v>
      </c>
      <c r="B32" s="185"/>
      <c r="C32" s="185"/>
      <c r="D32" s="185"/>
      <c r="E32" s="185"/>
      <c r="F32" s="185"/>
      <c r="G32" s="185"/>
      <c r="H32" s="185"/>
      <c r="I32" s="1">
        <v>25</v>
      </c>
      <c r="J32" s="111">
        <f>IF(J27&gt;J31,J27-J31,0)</f>
        <v>12387345</v>
      </c>
      <c r="K32" s="111">
        <f>IF(K27&gt;K31,K27-K31,0)</f>
        <v>20196942</v>
      </c>
    </row>
    <row r="33" spans="1:11" ht="12.75">
      <c r="A33" s="184" t="s">
        <v>226</v>
      </c>
      <c r="B33" s="185"/>
      <c r="C33" s="185"/>
      <c r="D33" s="185"/>
      <c r="E33" s="185"/>
      <c r="F33" s="185"/>
      <c r="G33" s="185"/>
      <c r="H33" s="185"/>
      <c r="I33" s="1">
        <v>26</v>
      </c>
      <c r="J33" s="111">
        <f>IF(J31&gt;J27,J31-J27,0)</f>
        <v>0</v>
      </c>
      <c r="K33" s="111">
        <f>IF(K31&gt;K27,K31-K27,0)</f>
        <v>0</v>
      </c>
    </row>
    <row r="34" spans="1:11" ht="12.75">
      <c r="A34" s="199" t="s">
        <v>227</v>
      </c>
      <c r="B34" s="210"/>
      <c r="C34" s="210"/>
      <c r="D34" s="210"/>
      <c r="E34" s="210"/>
      <c r="F34" s="210"/>
      <c r="G34" s="210"/>
      <c r="H34" s="210"/>
      <c r="I34" s="236"/>
      <c r="J34" s="236"/>
      <c r="K34" s="237"/>
    </row>
    <row r="35" spans="1:11" ht="12.75">
      <c r="A35" s="193" t="s">
        <v>228</v>
      </c>
      <c r="B35" s="194"/>
      <c r="C35" s="194"/>
      <c r="D35" s="194"/>
      <c r="E35" s="194"/>
      <c r="F35" s="194"/>
      <c r="G35" s="194"/>
      <c r="H35" s="194"/>
      <c r="I35" s="1">
        <v>27</v>
      </c>
      <c r="J35" s="5"/>
      <c r="K35" s="7"/>
    </row>
    <row r="36" spans="1:11" ht="12.75">
      <c r="A36" s="193" t="s">
        <v>229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7">
        <v>355967</v>
      </c>
      <c r="K36" s="7">
        <v>16467362</v>
      </c>
    </row>
    <row r="37" spans="1:11" ht="12.75">
      <c r="A37" s="193" t="s">
        <v>230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7"/>
      <c r="K37" s="7"/>
    </row>
    <row r="38" spans="1:11" ht="12.75">
      <c r="A38" s="184" t="s">
        <v>231</v>
      </c>
      <c r="B38" s="185"/>
      <c r="C38" s="185"/>
      <c r="D38" s="185"/>
      <c r="E38" s="185"/>
      <c r="F38" s="185"/>
      <c r="G38" s="185"/>
      <c r="H38" s="185"/>
      <c r="I38" s="1">
        <v>30</v>
      </c>
      <c r="J38" s="111">
        <f>SUM(J35:J37)</f>
        <v>355967</v>
      </c>
      <c r="K38" s="111">
        <f>SUM(K35:K37)</f>
        <v>16467362</v>
      </c>
    </row>
    <row r="39" spans="1:11" ht="12.75">
      <c r="A39" s="193" t="s">
        <v>232</v>
      </c>
      <c r="B39" s="194"/>
      <c r="C39" s="194"/>
      <c r="D39" s="194"/>
      <c r="E39" s="194"/>
      <c r="F39" s="194"/>
      <c r="G39" s="194"/>
      <c r="H39" s="194"/>
      <c r="I39" s="1">
        <v>31</v>
      </c>
      <c r="J39" s="7">
        <v>33033825</v>
      </c>
      <c r="K39" s="7">
        <v>5912159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4"/>
      <c r="I40" s="1">
        <v>32</v>
      </c>
      <c r="J40" s="7"/>
      <c r="K40" s="7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4"/>
      <c r="I41" s="1">
        <v>33</v>
      </c>
      <c r="J41" s="7"/>
      <c r="K41" s="7"/>
    </row>
    <row r="42" spans="1:11" ht="12.75">
      <c r="A42" s="193" t="s">
        <v>235</v>
      </c>
      <c r="B42" s="194"/>
      <c r="C42" s="194"/>
      <c r="D42" s="194"/>
      <c r="E42" s="194"/>
      <c r="F42" s="194"/>
      <c r="G42" s="194"/>
      <c r="H42" s="194"/>
      <c r="I42" s="1">
        <v>34</v>
      </c>
      <c r="J42" s="7"/>
      <c r="K42" s="7"/>
    </row>
    <row r="43" spans="1:11" ht="12.75">
      <c r="A43" s="193" t="s">
        <v>236</v>
      </c>
      <c r="B43" s="194"/>
      <c r="C43" s="194"/>
      <c r="D43" s="194"/>
      <c r="E43" s="194"/>
      <c r="F43" s="194"/>
      <c r="G43" s="194"/>
      <c r="H43" s="194"/>
      <c r="I43" s="1">
        <v>35</v>
      </c>
      <c r="J43" s="7"/>
      <c r="K43" s="7"/>
    </row>
    <row r="44" spans="1:11" ht="12.75">
      <c r="A44" s="184" t="s">
        <v>237</v>
      </c>
      <c r="B44" s="185"/>
      <c r="C44" s="185"/>
      <c r="D44" s="185"/>
      <c r="E44" s="185"/>
      <c r="F44" s="185"/>
      <c r="G44" s="185"/>
      <c r="H44" s="185"/>
      <c r="I44" s="1">
        <v>36</v>
      </c>
      <c r="J44" s="111">
        <f>SUM(J39:J43)</f>
        <v>33033825</v>
      </c>
      <c r="K44" s="111">
        <f>SUM(K39:K43)</f>
        <v>5912159</v>
      </c>
    </row>
    <row r="45" spans="1:11" ht="12.75">
      <c r="A45" s="184" t="s">
        <v>238</v>
      </c>
      <c r="B45" s="185"/>
      <c r="C45" s="185"/>
      <c r="D45" s="185"/>
      <c r="E45" s="185"/>
      <c r="F45" s="185"/>
      <c r="G45" s="185"/>
      <c r="H45" s="185"/>
      <c r="I45" s="1">
        <v>37</v>
      </c>
      <c r="J45" s="111">
        <f>IF(J38&gt;J44,J38-J44,0)</f>
        <v>0</v>
      </c>
      <c r="K45" s="111">
        <f>IF(K38&gt;K44,K38-K44,0)</f>
        <v>10555203</v>
      </c>
    </row>
    <row r="46" spans="1:11" ht="12.75">
      <c r="A46" s="184" t="s">
        <v>239</v>
      </c>
      <c r="B46" s="185"/>
      <c r="C46" s="185"/>
      <c r="D46" s="185"/>
      <c r="E46" s="185"/>
      <c r="F46" s="185"/>
      <c r="G46" s="185"/>
      <c r="H46" s="185"/>
      <c r="I46" s="1">
        <v>38</v>
      </c>
      <c r="J46" s="111">
        <f>IF(J44&gt;J38,J44-J38,0)</f>
        <v>32677858</v>
      </c>
      <c r="K46" s="111">
        <f>IF(K44&gt;K38,K44-K38,0)</f>
        <v>0</v>
      </c>
    </row>
    <row r="47" spans="1:11" ht="12.75">
      <c r="A47" s="193" t="s">
        <v>240</v>
      </c>
      <c r="B47" s="194"/>
      <c r="C47" s="194"/>
      <c r="D47" s="194"/>
      <c r="E47" s="194"/>
      <c r="F47" s="194"/>
      <c r="G47" s="194"/>
      <c r="H47" s="194"/>
      <c r="I47" s="1">
        <v>39</v>
      </c>
      <c r="J47" s="111">
        <f>IF(J19-J20+J32-J33+J45-J46&gt;0,J19-J20+J32-J33+J45-J46,0)</f>
        <v>0</v>
      </c>
      <c r="K47" s="111">
        <f>IF(K19-K20+K32-K33+K45-K46&gt;0,K19-K20+K32-K33+K45-K46,0)</f>
        <v>28102192</v>
      </c>
    </row>
    <row r="48" spans="1:11" ht="12.75">
      <c r="A48" s="193" t="s">
        <v>241</v>
      </c>
      <c r="B48" s="194"/>
      <c r="C48" s="194"/>
      <c r="D48" s="194"/>
      <c r="E48" s="194"/>
      <c r="F48" s="194"/>
      <c r="G48" s="194"/>
      <c r="H48" s="194"/>
      <c r="I48" s="1">
        <v>40</v>
      </c>
      <c r="J48" s="111">
        <f>IF(J20-J19+J33-J32+J46-J45&gt;0,J20-J19+J33-J32+J46-J45,0)</f>
        <v>9029254</v>
      </c>
      <c r="K48" s="111">
        <f>IF(K20-K19+K33-K32+K46-K45&gt;0,K20-K19+K33-K32+K46-K45,0)</f>
        <v>0</v>
      </c>
    </row>
    <row r="49" spans="1:11" ht="12.75">
      <c r="A49" s="193" t="s">
        <v>242</v>
      </c>
      <c r="B49" s="194"/>
      <c r="C49" s="194"/>
      <c r="D49" s="194"/>
      <c r="E49" s="194"/>
      <c r="F49" s="194"/>
      <c r="G49" s="194"/>
      <c r="H49" s="194"/>
      <c r="I49" s="1">
        <v>41</v>
      </c>
      <c r="J49" s="7">
        <v>16424364</v>
      </c>
      <c r="K49" s="7">
        <v>7395110</v>
      </c>
    </row>
    <row r="50" spans="1:11" ht="12.75">
      <c r="A50" s="193" t="s">
        <v>243</v>
      </c>
      <c r="B50" s="194"/>
      <c r="C50" s="194"/>
      <c r="D50" s="194"/>
      <c r="E50" s="194"/>
      <c r="F50" s="194"/>
      <c r="G50" s="194"/>
      <c r="H50" s="194"/>
      <c r="I50" s="1">
        <v>42</v>
      </c>
      <c r="J50" s="7"/>
      <c r="K50" s="7">
        <v>28102192</v>
      </c>
    </row>
    <row r="51" spans="1:11" ht="12.75">
      <c r="A51" s="193" t="s">
        <v>244</v>
      </c>
      <c r="B51" s="194"/>
      <c r="C51" s="194"/>
      <c r="D51" s="194"/>
      <c r="E51" s="194"/>
      <c r="F51" s="194"/>
      <c r="G51" s="194"/>
      <c r="H51" s="194"/>
      <c r="I51" s="1">
        <v>43</v>
      </c>
      <c r="J51" s="7">
        <v>9029254</v>
      </c>
      <c r="K51" s="7"/>
    </row>
    <row r="52" spans="1:11" ht="12.75">
      <c r="A52" s="215" t="s">
        <v>245</v>
      </c>
      <c r="B52" s="216"/>
      <c r="C52" s="216"/>
      <c r="D52" s="216"/>
      <c r="E52" s="216"/>
      <c r="F52" s="216"/>
      <c r="G52" s="216"/>
      <c r="H52" s="216"/>
      <c r="I52" s="4">
        <v>44</v>
      </c>
      <c r="J52" s="113">
        <f>J49+J50-J51</f>
        <v>7395110</v>
      </c>
      <c r="K52" s="113">
        <f>K49+K50-K51</f>
        <v>35497302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14:K17 J28:K30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4" t="s">
        <v>246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45"/>
    </row>
    <row r="2" spans="1:12" ht="15.75">
      <c r="A2" s="34"/>
      <c r="B2" s="44"/>
      <c r="C2" s="253" t="s">
        <v>247</v>
      </c>
      <c r="D2" s="254"/>
      <c r="E2" s="47">
        <v>42370</v>
      </c>
      <c r="F2" s="35" t="s">
        <v>277</v>
      </c>
      <c r="G2" s="255">
        <v>42735</v>
      </c>
      <c r="H2" s="256"/>
      <c r="I2" s="44"/>
      <c r="J2" s="44"/>
      <c r="K2" s="44"/>
      <c r="L2" s="48"/>
    </row>
    <row r="3" spans="1:11" ht="24.75" thickBot="1">
      <c r="A3" s="192" t="s">
        <v>285</v>
      </c>
      <c r="B3" s="192"/>
      <c r="C3" s="192"/>
      <c r="D3" s="192"/>
      <c r="E3" s="192"/>
      <c r="F3" s="192"/>
      <c r="G3" s="192"/>
      <c r="H3" s="192"/>
      <c r="I3" s="89" t="s">
        <v>286</v>
      </c>
      <c r="J3" s="90" t="s">
        <v>279</v>
      </c>
      <c r="K3" s="90" t="s">
        <v>137</v>
      </c>
    </row>
    <row r="4" spans="1:11" ht="12.75">
      <c r="A4" s="177">
        <v>1</v>
      </c>
      <c r="B4" s="177"/>
      <c r="C4" s="177"/>
      <c r="D4" s="177"/>
      <c r="E4" s="177"/>
      <c r="F4" s="177"/>
      <c r="G4" s="177"/>
      <c r="H4" s="177"/>
      <c r="I4" s="92">
        <v>2</v>
      </c>
      <c r="J4" s="91" t="s">
        <v>3</v>
      </c>
      <c r="K4" s="91" t="s">
        <v>4</v>
      </c>
    </row>
    <row r="5" spans="1:11" ht="12.75">
      <c r="A5" s="245" t="s">
        <v>248</v>
      </c>
      <c r="B5" s="246"/>
      <c r="C5" s="246"/>
      <c r="D5" s="246"/>
      <c r="E5" s="246"/>
      <c r="F5" s="246"/>
      <c r="G5" s="246"/>
      <c r="H5" s="246"/>
      <c r="I5" s="36">
        <v>1</v>
      </c>
      <c r="J5" s="114">
        <v>169186800</v>
      </c>
      <c r="K5" s="114">
        <f>'[1]Bilanca'!K71</f>
        <v>169186800</v>
      </c>
    </row>
    <row r="6" spans="1:11" ht="12.75">
      <c r="A6" s="245" t="s">
        <v>249</v>
      </c>
      <c r="B6" s="246"/>
      <c r="C6" s="246"/>
      <c r="D6" s="246"/>
      <c r="E6" s="246"/>
      <c r="F6" s="246"/>
      <c r="G6" s="246"/>
      <c r="H6" s="246"/>
      <c r="I6" s="36">
        <v>2</v>
      </c>
      <c r="J6" s="115">
        <v>88107087</v>
      </c>
      <c r="K6" s="115">
        <f>'[1]Bilanca'!K72</f>
        <v>88107087</v>
      </c>
    </row>
    <row r="7" spans="1:11" ht="12.75">
      <c r="A7" s="245" t="s">
        <v>250</v>
      </c>
      <c r="B7" s="246"/>
      <c r="C7" s="246"/>
      <c r="D7" s="246"/>
      <c r="E7" s="246"/>
      <c r="F7" s="246"/>
      <c r="G7" s="246"/>
      <c r="H7" s="246"/>
      <c r="I7" s="36">
        <v>3</v>
      </c>
      <c r="J7" s="115">
        <v>37491076</v>
      </c>
      <c r="K7" s="115">
        <f>'[1]Bilanca'!K73</f>
        <v>39011478</v>
      </c>
    </row>
    <row r="8" spans="1:11" ht="12.75">
      <c r="A8" s="245" t="s">
        <v>251</v>
      </c>
      <c r="B8" s="246"/>
      <c r="C8" s="246"/>
      <c r="D8" s="246"/>
      <c r="E8" s="246"/>
      <c r="F8" s="246"/>
      <c r="G8" s="246"/>
      <c r="H8" s="246"/>
      <c r="I8" s="36">
        <v>4</v>
      </c>
      <c r="J8" s="115">
        <v>77665100</v>
      </c>
      <c r="K8" s="115">
        <f>'[1]Bilanca'!K80</f>
        <v>106552736</v>
      </c>
    </row>
    <row r="9" spans="1:11" ht="12.75">
      <c r="A9" s="245" t="s">
        <v>252</v>
      </c>
      <c r="B9" s="246"/>
      <c r="C9" s="246"/>
      <c r="D9" s="246"/>
      <c r="E9" s="246"/>
      <c r="F9" s="246"/>
      <c r="G9" s="246"/>
      <c r="H9" s="246"/>
      <c r="I9" s="36">
        <v>5</v>
      </c>
      <c r="J9" s="115">
        <v>30408038</v>
      </c>
      <c r="K9" s="115">
        <f>'[1]Bilanca'!K83</f>
        <v>6263148</v>
      </c>
    </row>
    <row r="10" spans="1:11" ht="12.75">
      <c r="A10" s="245" t="s">
        <v>253</v>
      </c>
      <c r="B10" s="246"/>
      <c r="C10" s="246"/>
      <c r="D10" s="246"/>
      <c r="E10" s="246"/>
      <c r="F10" s="246"/>
      <c r="G10" s="246"/>
      <c r="H10" s="246"/>
      <c r="I10" s="36">
        <v>6</v>
      </c>
      <c r="J10" s="115"/>
      <c r="K10" s="115"/>
    </row>
    <row r="11" spans="1:11" ht="12.75">
      <c r="A11" s="245" t="s">
        <v>254</v>
      </c>
      <c r="B11" s="246"/>
      <c r="C11" s="246"/>
      <c r="D11" s="246"/>
      <c r="E11" s="246"/>
      <c r="F11" s="246"/>
      <c r="G11" s="246"/>
      <c r="H11" s="246"/>
      <c r="I11" s="36">
        <v>7</v>
      </c>
      <c r="J11" s="115"/>
      <c r="K11" s="115"/>
    </row>
    <row r="12" spans="1:11" ht="12.75">
      <c r="A12" s="245" t="s">
        <v>255</v>
      </c>
      <c r="B12" s="246"/>
      <c r="C12" s="246"/>
      <c r="D12" s="246"/>
      <c r="E12" s="246"/>
      <c r="F12" s="246"/>
      <c r="G12" s="246"/>
      <c r="H12" s="246"/>
      <c r="I12" s="36">
        <v>8</v>
      </c>
      <c r="J12" s="115"/>
      <c r="K12" s="115"/>
    </row>
    <row r="13" spans="1:11" ht="12.75">
      <c r="A13" s="245" t="s">
        <v>256</v>
      </c>
      <c r="B13" s="246"/>
      <c r="C13" s="246"/>
      <c r="D13" s="246"/>
      <c r="E13" s="246"/>
      <c r="F13" s="246"/>
      <c r="G13" s="246"/>
      <c r="H13" s="246"/>
      <c r="I13" s="36">
        <v>9</v>
      </c>
      <c r="J13" s="115"/>
      <c r="K13" s="115"/>
    </row>
    <row r="14" spans="1:11" ht="12.75">
      <c r="A14" s="247" t="s">
        <v>284</v>
      </c>
      <c r="B14" s="248"/>
      <c r="C14" s="248"/>
      <c r="D14" s="248"/>
      <c r="E14" s="248"/>
      <c r="F14" s="248"/>
      <c r="G14" s="248"/>
      <c r="H14" s="248"/>
      <c r="I14" s="36">
        <v>10</v>
      </c>
      <c r="J14" s="116">
        <f>SUM(J5:J13)</f>
        <v>402858101</v>
      </c>
      <c r="K14" s="116">
        <f>SUM(K5:K13)</f>
        <v>409121249</v>
      </c>
    </row>
    <row r="15" spans="1:11" ht="12.75">
      <c r="A15" s="245" t="s">
        <v>257</v>
      </c>
      <c r="B15" s="246"/>
      <c r="C15" s="246"/>
      <c r="D15" s="246"/>
      <c r="E15" s="246"/>
      <c r="F15" s="246"/>
      <c r="G15" s="246"/>
      <c r="H15" s="246"/>
      <c r="I15" s="36">
        <v>11</v>
      </c>
      <c r="J15" s="115"/>
      <c r="K15" s="115"/>
    </row>
    <row r="16" spans="1:11" ht="12.75">
      <c r="A16" s="245" t="s">
        <v>258</v>
      </c>
      <c r="B16" s="246"/>
      <c r="C16" s="246"/>
      <c r="D16" s="246"/>
      <c r="E16" s="246"/>
      <c r="F16" s="246"/>
      <c r="G16" s="246"/>
      <c r="H16" s="246"/>
      <c r="I16" s="36">
        <v>12</v>
      </c>
      <c r="J16" s="115"/>
      <c r="K16" s="115"/>
    </row>
    <row r="17" spans="1:11" ht="12.75">
      <c r="A17" s="245" t="s">
        <v>259</v>
      </c>
      <c r="B17" s="246"/>
      <c r="C17" s="246"/>
      <c r="D17" s="246"/>
      <c r="E17" s="246"/>
      <c r="F17" s="246"/>
      <c r="G17" s="246"/>
      <c r="H17" s="246"/>
      <c r="I17" s="36">
        <v>13</v>
      </c>
      <c r="J17" s="115"/>
      <c r="K17" s="115"/>
    </row>
    <row r="18" spans="1:11" ht="12.75">
      <c r="A18" s="245" t="s">
        <v>260</v>
      </c>
      <c r="B18" s="246"/>
      <c r="C18" s="246"/>
      <c r="D18" s="246"/>
      <c r="E18" s="246"/>
      <c r="F18" s="246"/>
      <c r="G18" s="246"/>
      <c r="H18" s="246"/>
      <c r="I18" s="36">
        <v>14</v>
      </c>
      <c r="J18" s="115"/>
      <c r="K18" s="115"/>
    </row>
    <row r="19" spans="1:11" ht="12.75">
      <c r="A19" s="245" t="s">
        <v>261</v>
      </c>
      <c r="B19" s="246"/>
      <c r="C19" s="246"/>
      <c r="D19" s="246"/>
      <c r="E19" s="246"/>
      <c r="F19" s="246"/>
      <c r="G19" s="246"/>
      <c r="H19" s="246"/>
      <c r="I19" s="36">
        <v>15</v>
      </c>
      <c r="J19" s="115"/>
      <c r="K19" s="115"/>
    </row>
    <row r="20" spans="1:11" ht="12.75">
      <c r="A20" s="245" t="s">
        <v>262</v>
      </c>
      <c r="B20" s="246"/>
      <c r="C20" s="246"/>
      <c r="D20" s="246"/>
      <c r="E20" s="246"/>
      <c r="F20" s="246"/>
      <c r="G20" s="246"/>
      <c r="H20" s="246"/>
      <c r="I20" s="36">
        <v>16</v>
      </c>
      <c r="J20" s="115"/>
      <c r="K20" s="115"/>
    </row>
    <row r="21" spans="1:11" ht="12.75">
      <c r="A21" s="247" t="s">
        <v>283</v>
      </c>
      <c r="B21" s="248"/>
      <c r="C21" s="248"/>
      <c r="D21" s="248"/>
      <c r="E21" s="248"/>
      <c r="F21" s="248"/>
      <c r="G21" s="248"/>
      <c r="H21" s="248"/>
      <c r="I21" s="36">
        <v>17</v>
      </c>
      <c r="J21" s="117">
        <f>SUM(J15:J20)</f>
        <v>0</v>
      </c>
      <c r="K21" s="117">
        <f>SUM(K15:K20)</f>
        <v>0</v>
      </c>
    </row>
    <row r="22" spans="1:11" ht="12.75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38" t="s">
        <v>263</v>
      </c>
      <c r="B23" s="239"/>
      <c r="C23" s="239"/>
      <c r="D23" s="239"/>
      <c r="E23" s="239"/>
      <c r="F23" s="239"/>
      <c r="G23" s="239"/>
      <c r="H23" s="239"/>
      <c r="I23" s="37">
        <v>18</v>
      </c>
      <c r="J23" s="6"/>
      <c r="K23" s="6"/>
    </row>
    <row r="24" spans="1:11" ht="17.25" customHeight="1">
      <c r="A24" s="240" t="s">
        <v>264</v>
      </c>
      <c r="B24" s="241"/>
      <c r="C24" s="241"/>
      <c r="D24" s="241"/>
      <c r="E24" s="241"/>
      <c r="F24" s="241"/>
      <c r="G24" s="241"/>
      <c r="H24" s="241"/>
      <c r="I24" s="38">
        <v>19</v>
      </c>
      <c r="J24" s="110"/>
      <c r="K24" s="110"/>
    </row>
    <row r="25" spans="1:11" ht="30" customHeight="1">
      <c r="A25" s="242" t="s">
        <v>291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ht="12.75">
      <c r="A26" s="46" t="s">
        <v>294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2015-02-18T07:08:04Z</cp:lastPrinted>
  <dcterms:created xsi:type="dcterms:W3CDTF">2008-10-17T11:51:54Z</dcterms:created>
  <dcterms:modified xsi:type="dcterms:W3CDTF">2017-03-01T14:08:12Z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