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<sst xmlns="http://schemas.openxmlformats.org/spreadsheetml/2006/main" count="338" uniqueCount="306">
  <si>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</si>
  <si>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</si>
  <si>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</si>
  <si>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</si>
  <si>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</si>
  <si>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</si>
  <si>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</si>
  <si>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</si>
  <si>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</si>
  <si>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</si>
  <si>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</si>
  <si>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</si>
  <si>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</si>
  <si>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</si>
  <si>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</si>
  <si>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</si>
  <si>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</si>
  <si>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</si>
  <si>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</si>
  <si>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</si>
  <si>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</si>
  <si>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</si>
  <si>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</si>
  <si>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</si>
  <si>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</si>
  <si>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</si>
  <si>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</si>
  <si>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</si>
  <si>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</si>
  <si>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</si>
  <si>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</si>
  <si>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</si>
  <si>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</si>
  <si>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</si>
  <si>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</si>
  <si>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</si>
  <si>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</si>
  <si>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</si>
  <si>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</si>
  <si>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</si>
  <si>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</si>
  <si>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</si>
  <si>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</si>
  <si>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</si>
  <si>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</si>
  <si>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</si>
  <si>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</si>
  <si>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</si>
  <si>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</si>
  <si>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</si>
  <si>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</si>
  <si>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</si>
  <si>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</si>
  <si>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</si>
  <si>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</si>
  <si>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</si>
  <si>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</si>
  <si>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</si>
  <si>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</si>
  <si>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</si>
  <si>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</si>
  <si>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</si>
  <si>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</si>
  <si>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</si>
  <si>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</si>
  <si>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</si>
  <si>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</si>
  <si>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</si>
  <si>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</si>
  <si>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</si>
  <si>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</si>
  <si>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</si>
  <si>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</si>
  <si>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</si>
  <si>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</si>
  <si>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</si>
  <si>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</si>
  <si>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</si>
  <si>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</si>
  <si>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</si>
  <si>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</si>
  <si>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</si>
  <si>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</si>
  <si>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</si>
  <si>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</si>
  <si>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</si>
  <si>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</si>
  <si>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</si>
  <si>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</si>
  <si>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</si>
  <si>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</si>
  <si>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</si>
  <si>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</si>
  <si>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</si>
  <si>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</si>
  <si>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</si>
  <si>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</si>
  <si>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</si>
  <si>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</si>
  <si>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</si>
  <si>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</si>
  <si>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</si>
  <si>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</si>
  <si>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</si>
  <si>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</si>
  <si>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</si>
  <si>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</si>
  <si>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</si>
  <si>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</si>
  <si>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</si>
  <si>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</si>
  <si>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</si>
  <si>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</si>
  <si>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</si>
  <si>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</si>
  <si>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</si>
  <si>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</si>
  <si>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</si>
  <si>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</si>
  <si>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</si>
  <si>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</si>
  <si>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</si>
  <si>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</si>
  <si>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</si>
  <si>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</si>
  <si>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</si>
  <si>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</si>
  <si>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</si>
  <si>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</si>
  <si>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</si>
  <si>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</si>
  <si>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</si>
  <si>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</si>
  <si>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</si>
  <si>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</si>
  <si>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</si>
  <si>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</si>
  <si>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</si>
  <si>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</si>
  <si>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</si>
  <si>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</si>
  <si>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</si>
  <si>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</si>
  <si>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</si>
  <si>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</si>
  <si>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</si>
  <si>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</si>
  <si>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</si>
  <si>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</si>
  <si>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</si>
  <si>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</si>
  <si>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</si>
  <si>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</si>
  <si>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</si>
  <si>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</si>
  <si>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</si>
  <si>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</si>
  <si>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</si>
  <si>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</si>
  <si>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</si>
  <si>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</si>
  <si>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</si>
  <si>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</si>
  <si>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</si>
  <si>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</si>
  <si>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</si>
  <si>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</si>
  <si>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</si>
  <si>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</si>
  <si>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</si>
  <si>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</si>
  <si>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</si>
  <si>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</si>
  <si>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</si>
  <si>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</si>
  <si>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</si>
  <si>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</si>
  <si>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</si>
  <si>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</si>
  <si>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</si>
  <si>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</si>
  <si>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</si>
  <si>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</si>
  <si>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</si>
  <si>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</si>
  <si>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</si>
  <si>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</si>
  <si>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</si>
  <si>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</si>
  <si>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</si>
  <si>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</si>
  <si>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</si>
  <si>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</si>
  <si>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</si>
  <si>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</si>
  <si>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</si>
  <si>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</si>
  <si>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</si>
  <si>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</si>
  <si>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</si>
  <si>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</si>
  <si>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</si>
  <si>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</si>
  <si>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</si>
  <si>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</si>
  <si>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</si>
  <si>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</si>
  <si>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</si>
  <si>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</si>
  <si>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</si>
  <si>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</si>
  <si>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</si>
  <si>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</si>
  <si>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</si>
  <si>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</si>
  <si>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</si>
  <si>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</si>
  <si>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</si>
  <si>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</si>
  <si>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</si>
  <si>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</si>
  <si>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</si>
  <si>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</si>
  <si>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</si>
  <si>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</si>
  <si>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</si>
  <si>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</si>
  <si>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</si>
  <si>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</si>
  <si>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</si>
  <si>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</si>
  <si>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</si>
  <si>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</si>
  <si>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</si>
  <si>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</si>
  <si>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</si>
  <si>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</si>
  <si>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</si>
  <si>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</si>
  <si>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</si>
  <si>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</si>
  <si>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</si>
  <si>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</si>
  <si>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</si>
  <si>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</si>
  <si>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</si>
  <si>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</si>
  <si>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</si>
  <si>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</si>
  <si>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</si>
  <si>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</si>
  <si>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</si>
  <si>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</si>
  <si>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</si>
  <si>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</si>
  <si>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</si>
  <si>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</si>
  <si>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</si>
  <si>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</si>
  <si>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</si>
  <si>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</si>
  <si>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</si>
  <si>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</si>
  <si>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</si>
  <si>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</si>
  <si>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</si>
  <si>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</si>
  <si>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</si>
  <si>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</si>
  <si>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</si>
  <si>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</si>
  <si>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</si>
  <si>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</si>
  <si>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</si>
  <si>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</si>
  <si>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</si>
  <si>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</si>
  <si>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</si>
  <si>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</si>
  <si>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</si>
  <si>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</si>
  <si>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</si>
  <si>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</si>
  <si>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</si>
  <si>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</si>
  <si>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</si>
  <si>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</si>
  <si>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</si>
  <si>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</si>
  <si>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</si>
  <si>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</si>
  <si>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</si>
  <si>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</si>
  <si>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</si>
  <si>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</si>
  <si>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</si>
  <si>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</si>
  <si>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01.01.2014.</t>
  </si>
  <si>
    <t>shareholder's equity</t>
  </si>
  <si>
    <t>previous period cumulative</t>
  </si>
  <si>
    <t>previous period quarter</t>
  </si>
  <si>
    <t>current period cumulative</t>
  </si>
  <si>
    <t>30.09.2014.</t>
  </si>
  <si>
    <t>1. Financial statements (balance sheet, profit and loss account, cash flow statement, statement of changes in</t>
  </si>
  <si>
    <t>as of 30.09.2014.</t>
  </si>
  <si>
    <t>from 01.01.2014. until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</si>
</sst>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4" xfId="60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2" fillId="34" borderId="34" xfId="53" applyFont="1" applyFill="1" applyBorder="1" applyAlignment="1" applyProtection="1">
      <alignment horizontal="left" vertical="center"/>
      <protection hidden="1" locked="0"/>
    </xf>
    <xf numFmtId="0" fontId="3" fillId="0" borderId="35" xfId="53" applyFont="1" applyBorder="1" applyAlignment="1">
      <alignment horizontal="left"/>
      <protection/>
    </xf>
    <xf numFmtId="0" fontId="3" fillId="0" borderId="37" xfId="53" applyFont="1" applyBorder="1" applyAlignment="1">
      <alignment horizontal="left"/>
      <protection/>
    </xf>
    <xf numFmtId="49" fontId="2" fillId="34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Border="1" applyAlignment="1" applyProtection="1">
      <alignment horizontal="center" vertical="center"/>
      <protection hidden="1" locked="0"/>
    </xf>
    <xf numFmtId="0" fontId="9" fillId="0" borderId="38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4" fillId="0" borderId="34" xfId="35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12" fillId="0" borderId="36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3" xfId="53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5</v>
      </c>
      <c r="B1" s="151"/>
      <c r="C1" s="151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69" t="s">
        <v>6</v>
      </c>
      <c r="B2" s="170"/>
      <c r="C2" s="170"/>
      <c r="D2" s="171"/>
      <c r="E2" s="52" t="s">
        <v>297</v>
      </c>
      <c r="F2" s="12"/>
      <c r="G2" s="13" t="s">
        <v>277</v>
      </c>
      <c r="H2" s="52" t="s">
        <v>302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72" t="s">
        <v>278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6" t="s">
        <v>7</v>
      </c>
      <c r="B6" s="127"/>
      <c r="C6" s="143" t="s">
        <v>265</v>
      </c>
      <c r="D6" s="144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67" t="s">
        <v>8</v>
      </c>
      <c r="B8" s="168"/>
      <c r="C8" s="143" t="s">
        <v>266</v>
      </c>
      <c r="D8" s="144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21" t="s">
        <v>9</v>
      </c>
      <c r="B10" s="164"/>
      <c r="C10" s="143" t="s">
        <v>267</v>
      </c>
      <c r="D10" s="144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21"/>
      <c r="B11" s="164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6" t="s">
        <v>10</v>
      </c>
      <c r="B12" s="127"/>
      <c r="C12" s="138" t="s">
        <v>288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6" t="s">
        <v>11</v>
      </c>
      <c r="B14" s="127"/>
      <c r="C14" s="165">
        <v>20340</v>
      </c>
      <c r="D14" s="166"/>
      <c r="E14" s="16"/>
      <c r="F14" s="138" t="s">
        <v>268</v>
      </c>
      <c r="G14" s="139"/>
      <c r="H14" s="139"/>
      <c r="I14" s="140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6" t="s">
        <v>12</v>
      </c>
      <c r="B16" s="127"/>
      <c r="C16" s="138" t="s">
        <v>269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6" t="s">
        <v>13</v>
      </c>
      <c r="B18" s="127"/>
      <c r="C18" s="160" t="s">
        <v>292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63" t="s">
        <v>31</v>
      </c>
      <c r="B20" s="127"/>
      <c r="C20" s="160" t="s">
        <v>270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6" t="s">
        <v>14</v>
      </c>
      <c r="B22" s="127"/>
      <c r="C22" s="53">
        <v>335</v>
      </c>
      <c r="D22" s="138" t="s">
        <v>268</v>
      </c>
      <c r="E22" s="139"/>
      <c r="F22" s="158"/>
      <c r="G22" s="159"/>
      <c r="H22" s="152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6" t="s">
        <v>15</v>
      </c>
      <c r="B24" s="127"/>
      <c r="C24" s="53">
        <v>19</v>
      </c>
      <c r="D24" s="138" t="s">
        <v>271</v>
      </c>
      <c r="E24" s="139"/>
      <c r="F24" s="139"/>
      <c r="G24" s="158"/>
      <c r="H24" s="41" t="s">
        <v>16</v>
      </c>
      <c r="I24" s="70">
        <v>454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6" t="s">
        <v>18</v>
      </c>
      <c r="B26" s="127"/>
      <c r="C26" s="54" t="s">
        <v>294</v>
      </c>
      <c r="D26" s="24"/>
      <c r="E26" s="29"/>
      <c r="F26" s="23"/>
      <c r="G26" s="152" t="s">
        <v>19</v>
      </c>
      <c r="H26" s="127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3" t="s">
        <v>9</v>
      </c>
      <c r="I28" s="154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16"/>
      <c r="B30" s="117"/>
      <c r="C30" s="117"/>
      <c r="D30" s="117"/>
      <c r="E30" s="116"/>
      <c r="F30" s="117"/>
      <c r="G30" s="117"/>
      <c r="H30" s="141"/>
      <c r="I30" s="142"/>
      <c r="J30" s="98"/>
      <c r="K30" s="98"/>
      <c r="L30" s="98"/>
    </row>
    <row r="31" spans="1:12" ht="12.75">
      <c r="A31" s="99"/>
      <c r="B31" s="99"/>
      <c r="C31" s="100"/>
      <c r="D31" s="156"/>
      <c r="E31" s="156"/>
      <c r="F31" s="156"/>
      <c r="G31" s="157"/>
      <c r="H31" s="103"/>
      <c r="I31" s="104"/>
      <c r="J31" s="98"/>
      <c r="K31" s="98"/>
      <c r="L31" s="98"/>
    </row>
    <row r="32" spans="1:12" ht="12.75">
      <c r="A32" s="116"/>
      <c r="B32" s="117"/>
      <c r="C32" s="117"/>
      <c r="D32" s="117"/>
      <c r="E32" s="116"/>
      <c r="F32" s="117"/>
      <c r="G32" s="117"/>
      <c r="H32" s="141"/>
      <c r="I32" s="142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16"/>
      <c r="B34" s="117"/>
      <c r="C34" s="117"/>
      <c r="D34" s="117"/>
      <c r="E34" s="116"/>
      <c r="F34" s="117"/>
      <c r="G34" s="117"/>
      <c r="H34" s="141"/>
      <c r="I34" s="142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16"/>
      <c r="B36" s="117"/>
      <c r="C36" s="117"/>
      <c r="D36" s="117"/>
      <c r="E36" s="116"/>
      <c r="F36" s="117"/>
      <c r="G36" s="117"/>
      <c r="H36" s="141"/>
      <c r="I36" s="142"/>
      <c r="J36" s="98"/>
      <c r="K36" s="98"/>
      <c r="L36" s="98"/>
    </row>
    <row r="37" spans="1:12" ht="12.75">
      <c r="A37" s="106"/>
      <c r="B37" s="106"/>
      <c r="C37" s="118"/>
      <c r="D37" s="119"/>
      <c r="E37" s="103"/>
      <c r="F37" s="118"/>
      <c r="G37" s="119"/>
      <c r="H37" s="103"/>
      <c r="I37" s="103"/>
      <c r="J37" s="98"/>
      <c r="K37" s="98"/>
      <c r="L37" s="98"/>
    </row>
    <row r="38" spans="1:12" ht="12.75">
      <c r="A38" s="116"/>
      <c r="B38" s="117"/>
      <c r="C38" s="117"/>
      <c r="D38" s="117"/>
      <c r="E38" s="116"/>
      <c r="F38" s="117"/>
      <c r="G38" s="117"/>
      <c r="H38" s="141"/>
      <c r="I38" s="142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16"/>
      <c r="B40" s="117"/>
      <c r="C40" s="117"/>
      <c r="D40" s="117"/>
      <c r="E40" s="116"/>
      <c r="F40" s="117"/>
      <c r="G40" s="117"/>
      <c r="H40" s="141"/>
      <c r="I40" s="142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16"/>
      <c r="B42" s="117"/>
      <c r="C42" s="117"/>
      <c r="D42" s="117"/>
      <c r="E42" s="116"/>
      <c r="F42" s="117"/>
      <c r="G42" s="117"/>
      <c r="H42" s="141"/>
      <c r="I42" s="142"/>
      <c r="J42" s="98"/>
      <c r="K42" s="98"/>
      <c r="L42" s="98"/>
    </row>
    <row r="43" spans="1:12" ht="12.75">
      <c r="A43" s="145"/>
      <c r="B43" s="146"/>
      <c r="C43" s="146"/>
      <c r="D43" s="147"/>
      <c r="E43" s="145"/>
      <c r="F43" s="146"/>
      <c r="G43" s="146"/>
      <c r="H43" s="148"/>
      <c r="I43" s="149"/>
      <c r="J43" s="10"/>
      <c r="K43" s="10"/>
      <c r="L43" s="10"/>
    </row>
    <row r="44" spans="1:12" ht="12.75" customHeight="1">
      <c r="A44" s="121" t="s">
        <v>21</v>
      </c>
      <c r="B44" s="122"/>
      <c r="C44" s="143"/>
      <c r="D44" s="144"/>
      <c r="E44" s="25"/>
      <c r="F44" s="138"/>
      <c r="G44" s="139"/>
      <c r="H44" s="139"/>
      <c r="I44" s="140"/>
      <c r="J44" s="10"/>
      <c r="K44" s="10"/>
      <c r="L44" s="10"/>
    </row>
    <row r="45" spans="1:12" ht="12.75">
      <c r="A45" s="76"/>
      <c r="B45" s="27"/>
      <c r="C45" s="137"/>
      <c r="D45" s="137"/>
      <c r="E45" s="16"/>
      <c r="F45" s="137"/>
      <c r="G45" s="137"/>
      <c r="H45" s="30"/>
      <c r="I45" s="77"/>
      <c r="J45" s="10"/>
      <c r="K45" s="10"/>
      <c r="L45" s="10"/>
    </row>
    <row r="46" spans="1:12" ht="12.75" customHeight="1">
      <c r="A46" s="121" t="s">
        <v>22</v>
      </c>
      <c r="B46" s="122"/>
      <c r="C46" s="138" t="s">
        <v>273</v>
      </c>
      <c r="D46" s="139"/>
      <c r="E46" s="139"/>
      <c r="F46" s="139"/>
      <c r="G46" s="139"/>
      <c r="H46" s="139"/>
      <c r="I46" s="140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21" t="s">
        <v>24</v>
      </c>
      <c r="B48" s="122"/>
      <c r="C48" s="128" t="s">
        <v>274</v>
      </c>
      <c r="D48" s="129"/>
      <c r="E48" s="136"/>
      <c r="F48" s="16"/>
      <c r="G48" s="41" t="s">
        <v>25</v>
      </c>
      <c r="H48" s="128" t="s">
        <v>275</v>
      </c>
      <c r="I48" s="130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21" t="s">
        <v>26</v>
      </c>
      <c r="B50" s="122"/>
      <c r="C50" s="123"/>
      <c r="D50" s="124"/>
      <c r="E50" s="124"/>
      <c r="F50" s="124"/>
      <c r="G50" s="124"/>
      <c r="H50" s="124"/>
      <c r="I50" s="125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6" t="s">
        <v>27</v>
      </c>
      <c r="B52" s="127"/>
      <c r="C52" s="128" t="s">
        <v>276</v>
      </c>
      <c r="D52" s="129"/>
      <c r="E52" s="129"/>
      <c r="F52" s="129"/>
      <c r="G52" s="129"/>
      <c r="H52" s="129"/>
      <c r="I52" s="130"/>
      <c r="J52" s="10"/>
      <c r="K52" s="10"/>
      <c r="L52" s="10"/>
    </row>
    <row r="53" spans="1:12" ht="12.75">
      <c r="A53" s="78"/>
      <c r="B53" s="20"/>
      <c r="C53" s="155" t="s">
        <v>28</v>
      </c>
      <c r="D53" s="155"/>
      <c r="E53" s="155"/>
      <c r="F53" s="155"/>
      <c r="G53" s="155"/>
      <c r="H53" s="155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31" t="s">
        <v>29</v>
      </c>
      <c r="C55" s="131"/>
      <c r="D55" s="131"/>
      <c r="E55" s="131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32" t="s">
        <v>303</v>
      </c>
      <c r="C56" s="132"/>
      <c r="D56" s="132"/>
      <c r="E56" s="132"/>
      <c r="F56" s="132"/>
      <c r="G56" s="132"/>
      <c r="H56" s="132"/>
      <c r="I56" s="133"/>
      <c r="J56" s="10"/>
      <c r="K56" s="10"/>
      <c r="L56" s="10"/>
    </row>
    <row r="57" spans="1:12" ht="12.75">
      <c r="A57" s="78"/>
      <c r="B57" s="132" t="s">
        <v>298</v>
      </c>
      <c r="C57" s="132"/>
      <c r="D57" s="132"/>
      <c r="E57" s="132"/>
      <c r="F57" s="132"/>
      <c r="G57" s="132"/>
      <c r="H57" s="132"/>
      <c r="I57" s="80"/>
      <c r="J57" s="10"/>
      <c r="K57" s="10"/>
      <c r="L57" s="10"/>
    </row>
    <row r="58" spans="1:12" ht="12.75">
      <c r="A58" s="78"/>
      <c r="B58" s="132" t="s">
        <v>289</v>
      </c>
      <c r="C58" s="132"/>
      <c r="D58" s="132"/>
      <c r="E58" s="132"/>
      <c r="F58" s="132"/>
      <c r="G58" s="132"/>
      <c r="H58" s="132"/>
      <c r="I58" s="133"/>
      <c r="J58" s="10"/>
      <c r="K58" s="10"/>
      <c r="L58" s="10"/>
    </row>
    <row r="59" spans="1:12" ht="12.75">
      <c r="A59" s="78"/>
      <c r="B59" s="132" t="s">
        <v>290</v>
      </c>
      <c r="C59" s="132"/>
      <c r="D59" s="132"/>
      <c r="E59" s="132"/>
      <c r="F59" s="132"/>
      <c r="G59" s="132"/>
      <c r="H59" s="132"/>
      <c r="I59" s="133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34" t="s">
        <v>30</v>
      </c>
      <c r="H63" s="134"/>
      <c r="I63" s="135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20"/>
      <c r="H65" s="120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C44:D44"/>
    <mergeCell ref="F44:I44"/>
    <mergeCell ref="E42:G42"/>
    <mergeCell ref="H42:I42"/>
    <mergeCell ref="A43:D43"/>
    <mergeCell ref="E43:G43"/>
    <mergeCell ref="H43:I43"/>
    <mergeCell ref="A44:B4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40:D40"/>
    <mergeCell ref="A42:D42"/>
    <mergeCell ref="F37:G37"/>
    <mergeCell ref="A38:D38"/>
    <mergeCell ref="E38:G38"/>
    <mergeCell ref="C37:D3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N112" sqref="N112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85" t="s">
        <v>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304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295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4.75" thickBot="1">
      <c r="A4" s="190" t="s">
        <v>285</v>
      </c>
      <c r="B4" s="190"/>
      <c r="C4" s="190"/>
      <c r="D4" s="190"/>
      <c r="E4" s="190"/>
      <c r="F4" s="190"/>
      <c r="G4" s="190"/>
      <c r="H4" s="190"/>
      <c r="I4" s="89" t="s">
        <v>286</v>
      </c>
      <c r="J4" s="90" t="s">
        <v>279</v>
      </c>
      <c r="K4" s="90" t="s">
        <v>137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92">
        <v>2</v>
      </c>
      <c r="J5" s="91" t="s">
        <v>3</v>
      </c>
      <c r="K5" s="91" t="s">
        <v>4</v>
      </c>
    </row>
    <row r="6" spans="1:11" ht="12.75">
      <c r="A6" s="176" t="s">
        <v>131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</row>
    <row r="7" spans="1:11" ht="12.75">
      <c r="A7" s="179" t="s">
        <v>33</v>
      </c>
      <c r="B7" s="180"/>
      <c r="C7" s="180"/>
      <c r="D7" s="180"/>
      <c r="E7" s="180"/>
      <c r="F7" s="180"/>
      <c r="G7" s="180"/>
      <c r="H7" s="181"/>
      <c r="I7" s="3">
        <v>1</v>
      </c>
      <c r="J7" s="6"/>
      <c r="K7" s="6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4"/>
      <c r="I8" s="1">
        <v>2</v>
      </c>
      <c r="J8" s="111">
        <f>J9+J16+J26+J35+J39</f>
        <v>135435872</v>
      </c>
      <c r="K8" s="111">
        <f>K9+K16+K26+K35+K39</f>
        <v>144946593</v>
      </c>
    </row>
    <row r="9" spans="1:11" ht="12.75">
      <c r="A9" s="191" t="s">
        <v>35</v>
      </c>
      <c r="B9" s="192"/>
      <c r="C9" s="192"/>
      <c r="D9" s="192"/>
      <c r="E9" s="192"/>
      <c r="F9" s="192"/>
      <c r="G9" s="192"/>
      <c r="H9" s="193"/>
      <c r="I9" s="1">
        <v>3</v>
      </c>
      <c r="J9" s="111">
        <f>SUM(J10:J15)</f>
        <v>6119326</v>
      </c>
      <c r="K9" s="111">
        <f>SUM(K10:K15)</f>
        <v>6458679</v>
      </c>
    </row>
    <row r="10" spans="1:11" ht="12.75">
      <c r="A10" s="191" t="s">
        <v>36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37</v>
      </c>
      <c r="B11" s="192"/>
      <c r="C11" s="192"/>
      <c r="D11" s="192"/>
      <c r="E11" s="192"/>
      <c r="F11" s="192"/>
      <c r="G11" s="192"/>
      <c r="H11" s="193"/>
      <c r="I11" s="1">
        <v>5</v>
      </c>
      <c r="J11" s="7">
        <v>6119326</v>
      </c>
      <c r="K11" s="7">
        <v>6458679</v>
      </c>
    </row>
    <row r="12" spans="1:11" ht="12.75">
      <c r="A12" s="191" t="s">
        <v>0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38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39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40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41</v>
      </c>
      <c r="B16" s="192"/>
      <c r="C16" s="192"/>
      <c r="D16" s="192"/>
      <c r="E16" s="192"/>
      <c r="F16" s="192"/>
      <c r="G16" s="192"/>
      <c r="H16" s="193"/>
      <c r="I16" s="1">
        <v>10</v>
      </c>
      <c r="J16" s="111">
        <f>SUM(J17:J25)</f>
        <v>89085537</v>
      </c>
      <c r="K16" s="111">
        <f>SUM(K17:K25)</f>
        <v>83297492</v>
      </c>
    </row>
    <row r="17" spans="1:11" ht="12.75">
      <c r="A17" s="191" t="s">
        <v>42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2138881</v>
      </c>
      <c r="K17" s="7">
        <v>2138881</v>
      </c>
    </row>
    <row r="18" spans="1:11" ht="12.75">
      <c r="A18" s="191" t="s">
        <v>43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8908802</v>
      </c>
      <c r="K18" s="7">
        <v>8925206</v>
      </c>
    </row>
    <row r="19" spans="1:11" ht="12.75">
      <c r="A19" s="191" t="s">
        <v>44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64117515</v>
      </c>
      <c r="K19" s="7">
        <v>59705404</v>
      </c>
    </row>
    <row r="20" spans="1:11" ht="12.75">
      <c r="A20" s="191" t="s">
        <v>45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5789478</v>
      </c>
      <c r="K20" s="7">
        <v>4851629</v>
      </c>
    </row>
    <row r="21" spans="1:11" ht="12.75">
      <c r="A21" s="191" t="s">
        <v>46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47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>
        <v>9000</v>
      </c>
      <c r="K22" s="7"/>
    </row>
    <row r="23" spans="1:11" ht="12.75">
      <c r="A23" s="191" t="s">
        <v>48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>
        <v>3063094</v>
      </c>
      <c r="K23" s="7">
        <v>2689649</v>
      </c>
    </row>
    <row r="24" spans="1:11" ht="12.75">
      <c r="A24" s="191" t="s">
        <v>49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50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>
        <v>5058767</v>
      </c>
      <c r="K25" s="7">
        <v>4986723</v>
      </c>
    </row>
    <row r="26" spans="1:11" ht="12.75">
      <c r="A26" s="191" t="s">
        <v>51</v>
      </c>
      <c r="B26" s="192"/>
      <c r="C26" s="192"/>
      <c r="D26" s="192"/>
      <c r="E26" s="192"/>
      <c r="F26" s="192"/>
      <c r="G26" s="192"/>
      <c r="H26" s="193"/>
      <c r="I26" s="1">
        <v>20</v>
      </c>
      <c r="J26" s="111">
        <f>SUM(J27:J34)</f>
        <v>36863686</v>
      </c>
      <c r="K26" s="111">
        <f>SUM(K27:K34)</f>
        <v>51823099</v>
      </c>
    </row>
    <row r="27" spans="1:11" ht="12.75">
      <c r="A27" s="191" t="s">
        <v>52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>
        <v>22337876</v>
      </c>
      <c r="K27" s="7">
        <v>37266476</v>
      </c>
    </row>
    <row r="28" spans="1:11" ht="12.75">
      <c r="A28" s="191" t="s">
        <v>53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>
        <v>14446310</v>
      </c>
      <c r="K28" s="7">
        <v>14477123</v>
      </c>
    </row>
    <row r="29" spans="1:11" ht="12.75">
      <c r="A29" s="191" t="s">
        <v>54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79500</v>
      </c>
      <c r="K29" s="7">
        <v>79500</v>
      </c>
    </row>
    <row r="30" spans="1:11" ht="12.75">
      <c r="A30" s="191" t="s">
        <v>55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56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57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58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/>
      <c r="K33" s="7"/>
    </row>
    <row r="34" spans="1:11" ht="12.75">
      <c r="A34" s="191" t="s">
        <v>59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60</v>
      </c>
      <c r="B35" s="192"/>
      <c r="C35" s="192"/>
      <c r="D35" s="192"/>
      <c r="E35" s="192"/>
      <c r="F35" s="192"/>
      <c r="G35" s="192"/>
      <c r="H35" s="193"/>
      <c r="I35" s="1">
        <v>29</v>
      </c>
      <c r="J35" s="111">
        <f>SUM(J36:J38)</f>
        <v>3367323</v>
      </c>
      <c r="K35" s="111">
        <f>SUM(K36:K38)</f>
        <v>3367323</v>
      </c>
    </row>
    <row r="36" spans="1:11" ht="12.75">
      <c r="A36" s="191" t="s">
        <v>61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62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>
        <v>3367323</v>
      </c>
      <c r="K37" s="7">
        <v>3367323</v>
      </c>
    </row>
    <row r="38" spans="1:11" ht="12.75">
      <c r="A38" s="191" t="s">
        <v>63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64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182" t="s">
        <v>65</v>
      </c>
      <c r="B40" s="183"/>
      <c r="C40" s="183"/>
      <c r="D40" s="183"/>
      <c r="E40" s="183"/>
      <c r="F40" s="183"/>
      <c r="G40" s="183"/>
      <c r="H40" s="184"/>
      <c r="I40" s="1">
        <v>34</v>
      </c>
      <c r="J40" s="111">
        <f>J41+J49+J56+J64</f>
        <v>260295283</v>
      </c>
      <c r="K40" s="111">
        <f>K41+K49+K56+K64</f>
        <v>252216312</v>
      </c>
    </row>
    <row r="41" spans="1:11" ht="12.75">
      <c r="A41" s="191" t="s">
        <v>66</v>
      </c>
      <c r="B41" s="192"/>
      <c r="C41" s="192"/>
      <c r="D41" s="192"/>
      <c r="E41" s="192"/>
      <c r="F41" s="192"/>
      <c r="G41" s="192"/>
      <c r="H41" s="193"/>
      <c r="I41" s="1">
        <v>35</v>
      </c>
      <c r="J41" s="111">
        <f>SUM(J42:J48)</f>
        <v>228059</v>
      </c>
      <c r="K41" s="111">
        <f>SUM(K42:K48)</f>
        <v>674599</v>
      </c>
    </row>
    <row r="42" spans="1:11" ht="12.75">
      <c r="A42" s="191" t="s">
        <v>67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228059</v>
      </c>
      <c r="K42" s="7">
        <v>674599</v>
      </c>
    </row>
    <row r="43" spans="1:11" ht="12.75">
      <c r="A43" s="191" t="s">
        <v>68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70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71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72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73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74</v>
      </c>
      <c r="B49" s="192"/>
      <c r="C49" s="192"/>
      <c r="D49" s="192"/>
      <c r="E49" s="192"/>
      <c r="F49" s="192"/>
      <c r="G49" s="192"/>
      <c r="H49" s="193"/>
      <c r="I49" s="1">
        <v>43</v>
      </c>
      <c r="J49" s="111">
        <f>SUM(J50:J55)</f>
        <v>36706698</v>
      </c>
      <c r="K49" s="111">
        <f>SUM(K50:K55)</f>
        <v>38516759</v>
      </c>
    </row>
    <row r="50" spans="1:11" ht="12.75">
      <c r="A50" s="191" t="s">
        <v>75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4282708</v>
      </c>
      <c r="K50" s="7">
        <v>5218000</v>
      </c>
    </row>
    <row r="51" spans="1:11" ht="12.75">
      <c r="A51" s="191" t="s">
        <v>76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29630344</v>
      </c>
      <c r="K51" s="7">
        <v>27749311</v>
      </c>
    </row>
    <row r="52" spans="1:11" ht="12.75">
      <c r="A52" s="191" t="s">
        <v>77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>
        <v>68</v>
      </c>
      <c r="K52" s="7">
        <v>43458</v>
      </c>
    </row>
    <row r="53" spans="1:11" ht="12.75">
      <c r="A53" s="191" t="s">
        <v>78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>
        <v>21032</v>
      </c>
      <c r="K53" s="7">
        <v>31232</v>
      </c>
    </row>
    <row r="54" spans="1:11" ht="12.75">
      <c r="A54" s="191" t="s">
        <v>79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890752</v>
      </c>
      <c r="K54" s="7">
        <v>1087168</v>
      </c>
    </row>
    <row r="55" spans="1:11" ht="12.75">
      <c r="A55" s="191" t="s">
        <v>80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1881794</v>
      </c>
      <c r="K55" s="7">
        <v>4387590</v>
      </c>
    </row>
    <row r="56" spans="1:11" ht="12.75">
      <c r="A56" s="191" t="s">
        <v>81</v>
      </c>
      <c r="B56" s="192"/>
      <c r="C56" s="192"/>
      <c r="D56" s="192"/>
      <c r="E56" s="192"/>
      <c r="F56" s="192"/>
      <c r="G56" s="192"/>
      <c r="H56" s="193"/>
      <c r="I56" s="1">
        <v>50</v>
      </c>
      <c r="J56" s="111">
        <f>SUM(J57:J63)</f>
        <v>198608116</v>
      </c>
      <c r="K56" s="111">
        <f>SUM(K57:K63)</f>
        <v>197303393</v>
      </c>
    </row>
    <row r="57" spans="1:11" ht="12.75">
      <c r="A57" s="191" t="s">
        <v>82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83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84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>
        <v>459260</v>
      </c>
      <c r="K59" s="7">
        <v>104260</v>
      </c>
    </row>
    <row r="60" spans="1:11" ht="12.75">
      <c r="A60" s="191" t="s">
        <v>55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56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198148856</v>
      </c>
      <c r="K62" s="7">
        <v>197199133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87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24752410</v>
      </c>
      <c r="K64" s="7">
        <v>15721561</v>
      </c>
    </row>
    <row r="65" spans="1:11" ht="12.75">
      <c r="A65" s="182" t="s">
        <v>88</v>
      </c>
      <c r="B65" s="183"/>
      <c r="C65" s="183"/>
      <c r="D65" s="183"/>
      <c r="E65" s="183"/>
      <c r="F65" s="183"/>
      <c r="G65" s="183"/>
      <c r="H65" s="184"/>
      <c r="I65" s="1">
        <v>59</v>
      </c>
      <c r="J65" s="7"/>
      <c r="K65" s="7"/>
    </row>
    <row r="66" spans="1:11" ht="12.75">
      <c r="A66" s="182" t="s">
        <v>89</v>
      </c>
      <c r="B66" s="183"/>
      <c r="C66" s="183"/>
      <c r="D66" s="183"/>
      <c r="E66" s="183"/>
      <c r="F66" s="183"/>
      <c r="G66" s="183"/>
      <c r="H66" s="184"/>
      <c r="I66" s="1">
        <v>60</v>
      </c>
      <c r="J66" s="111">
        <f>J7+J8+J40+J65</f>
        <v>395731155</v>
      </c>
      <c r="K66" s="111">
        <f>K7+K8+K40+K65</f>
        <v>397162905</v>
      </c>
    </row>
    <row r="67" spans="1:11" ht="12.75">
      <c r="A67" s="194" t="s">
        <v>90</v>
      </c>
      <c r="B67" s="195"/>
      <c r="C67" s="195"/>
      <c r="D67" s="195"/>
      <c r="E67" s="195"/>
      <c r="F67" s="195"/>
      <c r="G67" s="195"/>
      <c r="H67" s="196"/>
      <c r="I67" s="4">
        <v>61</v>
      </c>
      <c r="J67" s="8"/>
      <c r="K67" s="8"/>
    </row>
    <row r="68" spans="1:11" ht="12.75">
      <c r="A68" s="197" t="s">
        <v>130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9"/>
    </row>
    <row r="69" spans="1:11" ht="12.75">
      <c r="A69" s="179" t="s">
        <v>91</v>
      </c>
      <c r="B69" s="180"/>
      <c r="C69" s="180"/>
      <c r="D69" s="180"/>
      <c r="E69" s="180"/>
      <c r="F69" s="180"/>
      <c r="G69" s="180"/>
      <c r="H69" s="181"/>
      <c r="I69" s="3">
        <v>62</v>
      </c>
      <c r="J69" s="112">
        <f>J70+J71+J72+J78+J79+J82+J85</f>
        <v>346063885</v>
      </c>
      <c r="K69" s="112">
        <f>K70+K71+K72+K78+K79+K82+K85</f>
        <v>358042905</v>
      </c>
    </row>
    <row r="70" spans="1:11" ht="12.75">
      <c r="A70" s="191" t="s">
        <v>92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169186800</v>
      </c>
      <c r="K70" s="7">
        <v>169186800</v>
      </c>
    </row>
    <row r="71" spans="1:11" ht="12.75">
      <c r="A71" s="191" t="s">
        <v>93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>
        <v>88107087</v>
      </c>
      <c r="K71" s="7">
        <v>88107087</v>
      </c>
    </row>
    <row r="72" spans="1:11" ht="12.75">
      <c r="A72" s="191" t="s">
        <v>94</v>
      </c>
      <c r="B72" s="192"/>
      <c r="C72" s="192"/>
      <c r="D72" s="192"/>
      <c r="E72" s="192"/>
      <c r="F72" s="192"/>
      <c r="G72" s="192"/>
      <c r="H72" s="193"/>
      <c r="I72" s="1">
        <v>65</v>
      </c>
      <c r="J72" s="111">
        <f>J73+J74-J75+J76+J77</f>
        <v>36171767</v>
      </c>
      <c r="K72" s="111">
        <f>K73+K74-K75+K76+K77</f>
        <v>36171767</v>
      </c>
    </row>
    <row r="73" spans="1:11" ht="12.75">
      <c r="A73" s="191" t="s">
        <v>95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5443738</v>
      </c>
      <c r="K73" s="7">
        <v>5443738</v>
      </c>
    </row>
    <row r="74" spans="1:11" ht="12.75">
      <c r="A74" s="191" t="s">
        <v>96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7838243</v>
      </c>
      <c r="K74" s="7">
        <v>7838243</v>
      </c>
    </row>
    <row r="75" spans="1:11" ht="12.75">
      <c r="A75" s="191" t="s">
        <v>97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98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99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22889786</v>
      </c>
      <c r="K77" s="7">
        <v>22889786</v>
      </c>
    </row>
    <row r="78" spans="1:11" ht="12.75">
      <c r="A78" s="191" t="s">
        <v>100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101</v>
      </c>
      <c r="B79" s="192"/>
      <c r="C79" s="192"/>
      <c r="D79" s="192"/>
      <c r="E79" s="192"/>
      <c r="F79" s="192"/>
      <c r="G79" s="192"/>
      <c r="H79" s="193"/>
      <c r="I79" s="1">
        <v>72</v>
      </c>
      <c r="J79" s="111">
        <f>J80-J81</f>
        <v>57946839</v>
      </c>
      <c r="K79" s="111">
        <f>K80-K81</f>
        <v>52598230</v>
      </c>
    </row>
    <row r="80" spans="1:11" ht="12.75">
      <c r="A80" s="200" t="s">
        <v>102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57946839</v>
      </c>
      <c r="K80" s="7">
        <v>52598230</v>
      </c>
    </row>
    <row r="81" spans="1:11" ht="12.75">
      <c r="A81" s="200" t="s">
        <v>103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/>
      <c r="K81" s="7"/>
    </row>
    <row r="82" spans="1:11" ht="12.75">
      <c r="A82" s="191" t="s">
        <v>104</v>
      </c>
      <c r="B82" s="192"/>
      <c r="C82" s="192"/>
      <c r="D82" s="192"/>
      <c r="E82" s="192"/>
      <c r="F82" s="192"/>
      <c r="G82" s="192"/>
      <c r="H82" s="193"/>
      <c r="I82" s="1">
        <v>75</v>
      </c>
      <c r="J82" s="111">
        <f>J83-J84</f>
        <v>-5348608</v>
      </c>
      <c r="K82" s="111">
        <f>K83-K84</f>
        <v>11979021</v>
      </c>
    </row>
    <row r="83" spans="1:11" ht="12.75">
      <c r="A83" s="200" t="s">
        <v>105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/>
      <c r="K83" s="7">
        <v>11979021</v>
      </c>
    </row>
    <row r="84" spans="1:11" ht="12.75">
      <c r="A84" s="200" t="s">
        <v>106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>
        <v>5348608</v>
      </c>
      <c r="K84" s="7"/>
    </row>
    <row r="85" spans="1:11" ht="12.75">
      <c r="A85" s="191" t="s">
        <v>291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182" t="s">
        <v>107</v>
      </c>
      <c r="B86" s="183"/>
      <c r="C86" s="183"/>
      <c r="D86" s="183"/>
      <c r="E86" s="183"/>
      <c r="F86" s="183"/>
      <c r="G86" s="183"/>
      <c r="H86" s="184"/>
      <c r="I86" s="1">
        <v>79</v>
      </c>
      <c r="J86" s="111">
        <f>SUM(J87:J89)</f>
        <v>2157919</v>
      </c>
      <c r="K86" s="111">
        <f>SUM(K87:K89)</f>
        <v>1826238</v>
      </c>
    </row>
    <row r="87" spans="1:11" ht="12.75">
      <c r="A87" s="191" t="s">
        <v>108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1766051</v>
      </c>
      <c r="K87" s="7">
        <v>1766051</v>
      </c>
    </row>
    <row r="88" spans="1:11" ht="12.75">
      <c r="A88" s="191" t="s">
        <v>109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110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>
        <v>391868</v>
      </c>
      <c r="K89" s="7">
        <v>60187</v>
      </c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1">
        <v>83</v>
      </c>
      <c r="J90" s="111">
        <f>SUM(J91:J99)</f>
        <v>21464054</v>
      </c>
      <c r="K90" s="111">
        <f>SUM(K91:K99)</f>
        <v>21464053</v>
      </c>
    </row>
    <row r="91" spans="1:11" ht="12.75">
      <c r="A91" s="191" t="s">
        <v>112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113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114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19274518</v>
      </c>
      <c r="K93" s="7">
        <v>19274518</v>
      </c>
    </row>
    <row r="94" spans="1:11" ht="12.75">
      <c r="A94" s="191" t="s">
        <v>115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116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117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118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119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>
        <v>2189536</v>
      </c>
      <c r="K98" s="7">
        <v>2189535</v>
      </c>
    </row>
    <row r="99" spans="1:11" ht="12.75">
      <c r="A99" s="191" t="s">
        <v>120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182" t="s">
        <v>121</v>
      </c>
      <c r="B100" s="183"/>
      <c r="C100" s="183"/>
      <c r="D100" s="183"/>
      <c r="E100" s="183"/>
      <c r="F100" s="183"/>
      <c r="G100" s="183"/>
      <c r="H100" s="184"/>
      <c r="I100" s="1">
        <v>93</v>
      </c>
      <c r="J100" s="111">
        <f>SUM(J101:J112)</f>
        <v>26045297</v>
      </c>
      <c r="K100" s="111">
        <f>SUM(K101:K112)</f>
        <v>15829709</v>
      </c>
    </row>
    <row r="101" spans="1:11" ht="12.75">
      <c r="A101" s="191" t="s">
        <v>112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3709339</v>
      </c>
      <c r="K101" s="7">
        <v>5152181</v>
      </c>
    </row>
    <row r="102" spans="1:11" ht="12.75">
      <c r="A102" s="191" t="s">
        <v>113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114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12044904</v>
      </c>
      <c r="K103" s="7">
        <v>2621048</v>
      </c>
    </row>
    <row r="104" spans="1:11" ht="12.75">
      <c r="A104" s="191" t="s">
        <v>115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/>
      <c r="K104" s="7"/>
    </row>
    <row r="105" spans="1:11" ht="12.75">
      <c r="A105" s="191" t="s">
        <v>116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4653407</v>
      </c>
      <c r="K105" s="7">
        <v>3365989</v>
      </c>
    </row>
    <row r="106" spans="1:11" ht="12.75">
      <c r="A106" s="191" t="s">
        <v>117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118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>
        <v>789145</v>
      </c>
      <c r="K107" s="7">
        <v>693196</v>
      </c>
    </row>
    <row r="108" spans="1:11" ht="12.75">
      <c r="A108" s="191" t="s">
        <v>122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2575665</v>
      </c>
      <c r="K108" s="7">
        <v>2517327</v>
      </c>
    </row>
    <row r="109" spans="1:11" ht="12.75">
      <c r="A109" s="191" t="s">
        <v>123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2024369</v>
      </c>
      <c r="K109" s="7">
        <v>1413500</v>
      </c>
    </row>
    <row r="110" spans="1:11" ht="12.75">
      <c r="A110" s="191" t="s">
        <v>124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125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126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248468</v>
      </c>
      <c r="K112" s="7">
        <v>66468</v>
      </c>
    </row>
    <row r="113" spans="1:11" ht="12.75">
      <c r="A113" s="182" t="s">
        <v>127</v>
      </c>
      <c r="B113" s="183"/>
      <c r="C113" s="183"/>
      <c r="D113" s="183"/>
      <c r="E113" s="183"/>
      <c r="F113" s="183"/>
      <c r="G113" s="183"/>
      <c r="H113" s="184"/>
      <c r="I113" s="1">
        <v>106</v>
      </c>
      <c r="J113" s="7"/>
      <c r="K113" s="7"/>
    </row>
    <row r="114" spans="1:11" ht="12.75">
      <c r="A114" s="182" t="s">
        <v>128</v>
      </c>
      <c r="B114" s="183"/>
      <c r="C114" s="183"/>
      <c r="D114" s="183"/>
      <c r="E114" s="183"/>
      <c r="F114" s="183"/>
      <c r="G114" s="183"/>
      <c r="H114" s="184"/>
      <c r="I114" s="1">
        <v>107</v>
      </c>
      <c r="J114" s="111">
        <f>J69+J86+J90+J100+J113</f>
        <v>395731155</v>
      </c>
      <c r="K114" s="111">
        <f>K69+K86+K90+K100+K113</f>
        <v>397162905</v>
      </c>
    </row>
    <row r="115" spans="1:11" ht="12.75">
      <c r="A115" s="205" t="s">
        <v>129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 ht="12.75">
      <c r="A116" s="197" t="s">
        <v>132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179" t="s">
        <v>135</v>
      </c>
      <c r="B117" s="180"/>
      <c r="C117" s="180"/>
      <c r="D117" s="180"/>
      <c r="E117" s="180"/>
      <c r="F117" s="180"/>
      <c r="G117" s="180"/>
      <c r="H117" s="180"/>
      <c r="I117" s="211"/>
      <c r="J117" s="211"/>
      <c r="K117" s="212"/>
    </row>
    <row r="118" spans="1:11" ht="12.75">
      <c r="A118" s="191" t="s">
        <v>133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13" t="s">
        <v>134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f>J85</f>
        <v>0</v>
      </c>
      <c r="K119" s="8">
        <f>K85</f>
        <v>0</v>
      </c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">
      <selection activeCell="R51" sqref="R51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0.421875" style="42" customWidth="1"/>
    <col min="11" max="11" width="10.421875" style="43" customWidth="1"/>
    <col min="12" max="16384" width="9.140625" style="42" customWidth="1"/>
  </cols>
  <sheetData>
    <row r="1" spans="1:11" ht="12.75" customHeight="1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7" t="s">
        <v>305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87" t="s">
        <v>295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3" ht="45.75" thickBot="1">
      <c r="A5" s="190" t="s">
        <v>285</v>
      </c>
      <c r="B5" s="190"/>
      <c r="C5" s="190"/>
      <c r="D5" s="190"/>
      <c r="E5" s="190"/>
      <c r="F5" s="190"/>
      <c r="G5" s="190"/>
      <c r="H5" s="190"/>
      <c r="I5" s="89" t="s">
        <v>286</v>
      </c>
      <c r="J5" s="90" t="s">
        <v>299</v>
      </c>
      <c r="K5" s="90" t="s">
        <v>300</v>
      </c>
      <c r="L5" s="90" t="s">
        <v>301</v>
      </c>
      <c r="M5" s="90" t="s">
        <v>301</v>
      </c>
    </row>
    <row r="6" spans="1:13" ht="13.5" thickBot="1">
      <c r="A6" s="175">
        <v>1</v>
      </c>
      <c r="B6" s="175"/>
      <c r="C6" s="175"/>
      <c r="D6" s="175"/>
      <c r="E6" s="175"/>
      <c r="F6" s="175"/>
      <c r="G6" s="175"/>
      <c r="H6" s="175"/>
      <c r="I6" s="92">
        <v>2</v>
      </c>
      <c r="J6" s="91" t="s">
        <v>3</v>
      </c>
      <c r="K6" s="90">
        <v>4</v>
      </c>
      <c r="L6" s="90">
        <v>5</v>
      </c>
      <c r="M6" s="90">
        <v>6</v>
      </c>
    </row>
    <row r="7" spans="1:13" ht="12.75">
      <c r="A7" s="179" t="s">
        <v>138</v>
      </c>
      <c r="B7" s="180"/>
      <c r="C7" s="180"/>
      <c r="D7" s="180"/>
      <c r="E7" s="180"/>
      <c r="F7" s="180"/>
      <c r="G7" s="180"/>
      <c r="H7" s="181"/>
      <c r="I7" s="3">
        <v>111</v>
      </c>
      <c r="J7" s="112">
        <f>SUM(J8:J9)</f>
        <v>72128593</v>
      </c>
      <c r="K7" s="112">
        <f>SUM(K8:K9)</f>
        <v>21569251</v>
      </c>
      <c r="L7" s="112">
        <f>SUM(L8:L9)</f>
        <v>77461182</v>
      </c>
      <c r="M7" s="112">
        <f>SUM(M8:M9)</f>
        <v>23883111</v>
      </c>
    </row>
    <row r="8" spans="1:13" ht="12.75">
      <c r="A8" s="182" t="s">
        <v>139</v>
      </c>
      <c r="B8" s="183"/>
      <c r="C8" s="183"/>
      <c r="D8" s="183"/>
      <c r="E8" s="183"/>
      <c r="F8" s="183"/>
      <c r="G8" s="183"/>
      <c r="H8" s="184"/>
      <c r="I8" s="1">
        <v>112</v>
      </c>
      <c r="J8" s="7">
        <v>71635682</v>
      </c>
      <c r="K8" s="7">
        <v>21364099</v>
      </c>
      <c r="L8" s="7">
        <v>75961912</v>
      </c>
      <c r="M8" s="7">
        <v>23738749</v>
      </c>
    </row>
    <row r="9" spans="1:13" ht="12.75">
      <c r="A9" s="182" t="s">
        <v>140</v>
      </c>
      <c r="B9" s="183"/>
      <c r="C9" s="183"/>
      <c r="D9" s="183"/>
      <c r="E9" s="183"/>
      <c r="F9" s="183"/>
      <c r="G9" s="183"/>
      <c r="H9" s="184"/>
      <c r="I9" s="1">
        <v>113</v>
      </c>
      <c r="J9" s="7">
        <v>492911</v>
      </c>
      <c r="K9" s="7">
        <v>205152</v>
      </c>
      <c r="L9" s="7">
        <v>1499270</v>
      </c>
      <c r="M9" s="7">
        <v>144362</v>
      </c>
    </row>
    <row r="10" spans="1:13" ht="12.75">
      <c r="A10" s="182" t="s">
        <v>141</v>
      </c>
      <c r="B10" s="183"/>
      <c r="C10" s="183"/>
      <c r="D10" s="183"/>
      <c r="E10" s="183"/>
      <c r="F10" s="183"/>
      <c r="G10" s="183"/>
      <c r="H10" s="184"/>
      <c r="I10" s="1">
        <v>114</v>
      </c>
      <c r="J10" s="111">
        <f>J11+J12+J16+J20+J21+J22+J25+J26</f>
        <v>80354436</v>
      </c>
      <c r="K10" s="111">
        <f>K11+K12+K16+K20+K21+K22+K25+K26</f>
        <v>29072751</v>
      </c>
      <c r="L10" s="111">
        <f>L11+L12+L16+L20+L21+L22+L25+L26</f>
        <v>72853053</v>
      </c>
      <c r="M10" s="111">
        <f>M11+M12+M16+M20+M21+M22+M25+M26</f>
        <v>24518388</v>
      </c>
    </row>
    <row r="11" spans="1:13" ht="12.75">
      <c r="A11" s="182" t="s">
        <v>142</v>
      </c>
      <c r="B11" s="183"/>
      <c r="C11" s="183"/>
      <c r="D11" s="183"/>
      <c r="E11" s="183"/>
      <c r="F11" s="183"/>
      <c r="G11" s="183"/>
      <c r="H11" s="184"/>
      <c r="I11" s="1">
        <v>115</v>
      </c>
      <c r="J11" s="7"/>
      <c r="K11" s="7"/>
      <c r="L11" s="7"/>
      <c r="M11" s="7"/>
    </row>
    <row r="12" spans="1:13" ht="12.75">
      <c r="A12" s="182" t="s">
        <v>143</v>
      </c>
      <c r="B12" s="183"/>
      <c r="C12" s="183"/>
      <c r="D12" s="183"/>
      <c r="E12" s="183"/>
      <c r="F12" s="183"/>
      <c r="G12" s="183"/>
      <c r="H12" s="184"/>
      <c r="I12" s="1">
        <v>116</v>
      </c>
      <c r="J12" s="111">
        <f>SUM(J13:J15)</f>
        <v>25783999</v>
      </c>
      <c r="K12" s="111">
        <f>SUM(K13:K15)</f>
        <v>9247208</v>
      </c>
      <c r="L12" s="111">
        <f>SUM(L13:L15)</f>
        <v>26800898</v>
      </c>
      <c r="M12" s="111">
        <f>SUM(M13:M15)</f>
        <v>9157279</v>
      </c>
    </row>
    <row r="13" spans="1:13" ht="12.75">
      <c r="A13" s="191" t="s">
        <v>144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6862971</v>
      </c>
      <c r="K13" s="7">
        <v>2334976</v>
      </c>
      <c r="L13" s="7">
        <v>7491302</v>
      </c>
      <c r="M13" s="7">
        <v>2468179</v>
      </c>
    </row>
    <row r="14" spans="1:13" ht="12.75">
      <c r="A14" s="191" t="s">
        <v>145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  <c r="L14" s="7"/>
      <c r="M14" s="7"/>
    </row>
    <row r="15" spans="1:13" ht="12.75">
      <c r="A15" s="191" t="s">
        <v>146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18921028</v>
      </c>
      <c r="K15" s="7">
        <v>6912232</v>
      </c>
      <c r="L15" s="7">
        <v>19309596</v>
      </c>
      <c r="M15" s="7">
        <v>6689100</v>
      </c>
    </row>
    <row r="16" spans="1:13" ht="12.75">
      <c r="A16" s="182" t="s">
        <v>147</v>
      </c>
      <c r="B16" s="183"/>
      <c r="C16" s="183"/>
      <c r="D16" s="183"/>
      <c r="E16" s="183"/>
      <c r="F16" s="183"/>
      <c r="G16" s="183"/>
      <c r="H16" s="184"/>
      <c r="I16" s="1">
        <v>120</v>
      </c>
      <c r="J16" s="111">
        <f>SUM(J17:J19)</f>
        <v>33505121</v>
      </c>
      <c r="K16" s="111">
        <f>SUM(K17:K19)</f>
        <v>10330286</v>
      </c>
      <c r="L16" s="111">
        <f>SUM(L17:L19)</f>
        <v>34107489</v>
      </c>
      <c r="M16" s="111">
        <f>SUM(M17:M19)</f>
        <v>11288234</v>
      </c>
    </row>
    <row r="17" spans="1:13" ht="12.75">
      <c r="A17" s="191" t="s">
        <v>148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21614629</v>
      </c>
      <c r="K17" s="7">
        <v>6658941</v>
      </c>
      <c r="L17" s="7">
        <v>21526582</v>
      </c>
      <c r="M17" s="7">
        <v>7127243</v>
      </c>
    </row>
    <row r="18" spans="1:13" ht="12.75">
      <c r="A18" s="191" t="s">
        <v>149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7430828</v>
      </c>
      <c r="K18" s="7">
        <v>2300433</v>
      </c>
      <c r="L18" s="7">
        <v>7694785</v>
      </c>
      <c r="M18" s="7">
        <v>2480248</v>
      </c>
    </row>
    <row r="19" spans="1:13" ht="12.75">
      <c r="A19" s="191" t="s">
        <v>150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4459664</v>
      </c>
      <c r="K19" s="7">
        <v>1370912</v>
      </c>
      <c r="L19" s="7">
        <v>4886122</v>
      </c>
      <c r="M19" s="7">
        <v>1680743</v>
      </c>
    </row>
    <row r="20" spans="1:13" ht="12.75">
      <c r="A20" s="182" t="s">
        <v>151</v>
      </c>
      <c r="B20" s="183"/>
      <c r="C20" s="183"/>
      <c r="D20" s="183"/>
      <c r="E20" s="183"/>
      <c r="F20" s="183"/>
      <c r="G20" s="183"/>
      <c r="H20" s="184"/>
      <c r="I20" s="1">
        <v>124</v>
      </c>
      <c r="J20" s="7">
        <v>7593892</v>
      </c>
      <c r="K20" s="7">
        <v>2548332</v>
      </c>
      <c r="L20" s="7">
        <v>6514758</v>
      </c>
      <c r="M20" s="7">
        <v>2262599</v>
      </c>
    </row>
    <row r="21" spans="1:13" ht="12.75">
      <c r="A21" s="182" t="s">
        <v>152</v>
      </c>
      <c r="B21" s="183"/>
      <c r="C21" s="183"/>
      <c r="D21" s="183"/>
      <c r="E21" s="183"/>
      <c r="F21" s="183"/>
      <c r="G21" s="183"/>
      <c r="H21" s="184"/>
      <c r="I21" s="1">
        <v>125</v>
      </c>
      <c r="J21" s="7">
        <v>13471424</v>
      </c>
      <c r="K21" s="7">
        <v>6946925</v>
      </c>
      <c r="L21" s="7">
        <v>5429908</v>
      </c>
      <c r="M21" s="7">
        <v>1810276</v>
      </c>
    </row>
    <row r="22" spans="1:13" ht="12.75">
      <c r="A22" s="182" t="s">
        <v>153</v>
      </c>
      <c r="B22" s="183"/>
      <c r="C22" s="183"/>
      <c r="D22" s="183"/>
      <c r="E22" s="183"/>
      <c r="F22" s="183"/>
      <c r="G22" s="183"/>
      <c r="H22" s="184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91" t="s">
        <v>154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155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182" t="s">
        <v>156</v>
      </c>
      <c r="B25" s="183"/>
      <c r="C25" s="183"/>
      <c r="D25" s="183"/>
      <c r="E25" s="183"/>
      <c r="F25" s="183"/>
      <c r="G25" s="183"/>
      <c r="H25" s="184"/>
      <c r="I25" s="1">
        <v>129</v>
      </c>
      <c r="J25" s="7"/>
      <c r="K25" s="7"/>
      <c r="L25" s="7"/>
      <c r="M25" s="7"/>
    </row>
    <row r="26" spans="1:13" ht="12.75">
      <c r="A26" s="182" t="s">
        <v>157</v>
      </c>
      <c r="B26" s="183"/>
      <c r="C26" s="183"/>
      <c r="D26" s="183"/>
      <c r="E26" s="183"/>
      <c r="F26" s="183"/>
      <c r="G26" s="183"/>
      <c r="H26" s="184"/>
      <c r="I26" s="1">
        <v>130</v>
      </c>
      <c r="J26" s="7"/>
      <c r="K26" s="7"/>
      <c r="L26" s="7"/>
      <c r="M26" s="7"/>
    </row>
    <row r="27" spans="1:13" ht="12.75">
      <c r="A27" s="182" t="s">
        <v>158</v>
      </c>
      <c r="B27" s="183"/>
      <c r="C27" s="183"/>
      <c r="D27" s="183"/>
      <c r="E27" s="183"/>
      <c r="F27" s="183"/>
      <c r="G27" s="183"/>
      <c r="H27" s="184"/>
      <c r="I27" s="1">
        <v>131</v>
      </c>
      <c r="J27" s="111">
        <f>SUM(J28:J32)</f>
        <v>4014264</v>
      </c>
      <c r="K27" s="111">
        <f>SUM(K28:K32)</f>
        <v>1365109</v>
      </c>
      <c r="L27" s="111">
        <f>SUM(L28:L32)</f>
        <v>11023625</v>
      </c>
      <c r="M27" s="111">
        <f>SUM(M28:M32)</f>
        <v>5014231</v>
      </c>
    </row>
    <row r="28" spans="1:13" ht="12.75">
      <c r="A28" s="182" t="s">
        <v>159</v>
      </c>
      <c r="B28" s="183"/>
      <c r="C28" s="183"/>
      <c r="D28" s="183"/>
      <c r="E28" s="183"/>
      <c r="F28" s="183"/>
      <c r="G28" s="183"/>
      <c r="H28" s="184"/>
      <c r="I28" s="1">
        <v>132</v>
      </c>
      <c r="J28" s="7"/>
      <c r="K28" s="7"/>
      <c r="L28" s="7"/>
      <c r="M28" s="7"/>
    </row>
    <row r="29" spans="1:13" ht="12.75">
      <c r="A29" s="182" t="s">
        <v>160</v>
      </c>
      <c r="B29" s="183"/>
      <c r="C29" s="183"/>
      <c r="D29" s="183"/>
      <c r="E29" s="183"/>
      <c r="F29" s="183"/>
      <c r="G29" s="183"/>
      <c r="H29" s="184"/>
      <c r="I29" s="1">
        <v>133</v>
      </c>
      <c r="J29" s="7">
        <v>4014264</v>
      </c>
      <c r="K29" s="7">
        <v>1365109</v>
      </c>
      <c r="L29" s="7">
        <v>10951470</v>
      </c>
      <c r="M29" s="7">
        <v>4942076</v>
      </c>
    </row>
    <row r="30" spans="1:13" ht="12.75">
      <c r="A30" s="182" t="s">
        <v>161</v>
      </c>
      <c r="B30" s="183"/>
      <c r="C30" s="183"/>
      <c r="D30" s="183"/>
      <c r="E30" s="183"/>
      <c r="F30" s="183"/>
      <c r="G30" s="183"/>
      <c r="H30" s="184"/>
      <c r="I30" s="1">
        <v>134</v>
      </c>
      <c r="J30" s="7"/>
      <c r="K30" s="7"/>
      <c r="L30" s="7">
        <v>72155</v>
      </c>
      <c r="M30" s="7">
        <v>72155</v>
      </c>
    </row>
    <row r="31" spans="1:13" ht="12.75">
      <c r="A31" s="182" t="s">
        <v>162</v>
      </c>
      <c r="B31" s="183"/>
      <c r="C31" s="183"/>
      <c r="D31" s="183"/>
      <c r="E31" s="183"/>
      <c r="F31" s="183"/>
      <c r="G31" s="183"/>
      <c r="H31" s="184"/>
      <c r="I31" s="1">
        <v>135</v>
      </c>
      <c r="J31" s="7"/>
      <c r="K31" s="7"/>
      <c r="L31" s="7"/>
      <c r="M31" s="7"/>
    </row>
    <row r="32" spans="1:13" ht="12.75">
      <c r="A32" s="182" t="s">
        <v>163</v>
      </c>
      <c r="B32" s="183"/>
      <c r="C32" s="183"/>
      <c r="D32" s="183"/>
      <c r="E32" s="183"/>
      <c r="F32" s="183"/>
      <c r="G32" s="183"/>
      <c r="H32" s="184"/>
      <c r="I32" s="1">
        <v>136</v>
      </c>
      <c r="J32" s="7"/>
      <c r="K32" s="7"/>
      <c r="L32" s="7"/>
      <c r="M32" s="7"/>
    </row>
    <row r="33" spans="1:13" ht="12.75">
      <c r="A33" s="182" t="s">
        <v>280</v>
      </c>
      <c r="B33" s="183"/>
      <c r="C33" s="183"/>
      <c r="D33" s="183"/>
      <c r="E33" s="183"/>
      <c r="F33" s="183"/>
      <c r="G33" s="183"/>
      <c r="H33" s="184"/>
      <c r="I33" s="1">
        <v>137</v>
      </c>
      <c r="J33" s="111">
        <f>SUM(J34:J37)</f>
        <v>1028189</v>
      </c>
      <c r="K33" s="111">
        <f>SUM(K34:K37)</f>
        <v>522850</v>
      </c>
      <c r="L33" s="111">
        <f>SUM(L34:L37)</f>
        <v>3652733</v>
      </c>
      <c r="M33" s="111">
        <f>SUM(M34:M37)</f>
        <v>212037</v>
      </c>
    </row>
    <row r="34" spans="1:13" ht="12.75">
      <c r="A34" s="182" t="s">
        <v>164</v>
      </c>
      <c r="B34" s="183"/>
      <c r="C34" s="183"/>
      <c r="D34" s="183"/>
      <c r="E34" s="183"/>
      <c r="F34" s="183"/>
      <c r="G34" s="183"/>
      <c r="H34" s="184"/>
      <c r="I34" s="1">
        <v>138</v>
      </c>
      <c r="J34" s="7"/>
      <c r="K34" s="7"/>
      <c r="L34" s="7"/>
      <c r="M34" s="7"/>
    </row>
    <row r="35" spans="1:13" ht="12.75">
      <c r="A35" s="182" t="s">
        <v>165</v>
      </c>
      <c r="B35" s="183"/>
      <c r="C35" s="183"/>
      <c r="D35" s="183"/>
      <c r="E35" s="183"/>
      <c r="F35" s="183"/>
      <c r="G35" s="183"/>
      <c r="H35" s="184"/>
      <c r="I35" s="1">
        <v>139</v>
      </c>
      <c r="J35" s="7">
        <v>728189</v>
      </c>
      <c r="K35" s="7">
        <v>222850</v>
      </c>
      <c r="L35" s="7">
        <v>3652733</v>
      </c>
      <c r="M35" s="7">
        <v>212037</v>
      </c>
    </row>
    <row r="36" spans="1:13" ht="12.75">
      <c r="A36" s="182" t="s">
        <v>166</v>
      </c>
      <c r="B36" s="183"/>
      <c r="C36" s="183"/>
      <c r="D36" s="183"/>
      <c r="E36" s="183"/>
      <c r="F36" s="183"/>
      <c r="G36" s="183"/>
      <c r="H36" s="184"/>
      <c r="I36" s="1">
        <v>140</v>
      </c>
      <c r="J36" s="7"/>
      <c r="K36" s="7"/>
      <c r="L36" s="7"/>
      <c r="M36" s="7"/>
    </row>
    <row r="37" spans="1:13" ht="12.75">
      <c r="A37" s="182" t="s">
        <v>167</v>
      </c>
      <c r="B37" s="183"/>
      <c r="C37" s="183"/>
      <c r="D37" s="183"/>
      <c r="E37" s="183"/>
      <c r="F37" s="183"/>
      <c r="G37" s="183"/>
      <c r="H37" s="184"/>
      <c r="I37" s="1">
        <v>141</v>
      </c>
      <c r="J37" s="7">
        <v>300000</v>
      </c>
      <c r="K37" s="7">
        <v>300000</v>
      </c>
      <c r="L37" s="7"/>
      <c r="M37" s="7"/>
    </row>
    <row r="38" spans="1:13" ht="12.75">
      <c r="A38" s="182" t="s">
        <v>168</v>
      </c>
      <c r="B38" s="183"/>
      <c r="C38" s="183"/>
      <c r="D38" s="183"/>
      <c r="E38" s="183"/>
      <c r="F38" s="183"/>
      <c r="G38" s="183"/>
      <c r="H38" s="184"/>
      <c r="I38" s="1">
        <v>142</v>
      </c>
      <c r="J38" s="7"/>
      <c r="K38" s="7"/>
      <c r="L38" s="7"/>
      <c r="M38" s="7"/>
    </row>
    <row r="39" spans="1:13" ht="12.75">
      <c r="A39" s="182" t="s">
        <v>169</v>
      </c>
      <c r="B39" s="183"/>
      <c r="C39" s="183"/>
      <c r="D39" s="183"/>
      <c r="E39" s="183"/>
      <c r="F39" s="183"/>
      <c r="G39" s="183"/>
      <c r="H39" s="184"/>
      <c r="I39" s="1">
        <v>143</v>
      </c>
      <c r="J39" s="7"/>
      <c r="K39" s="7"/>
      <c r="L39" s="7"/>
      <c r="M39" s="7"/>
    </row>
    <row r="40" spans="1:13" ht="12.75">
      <c r="A40" s="182" t="s">
        <v>170</v>
      </c>
      <c r="B40" s="183"/>
      <c r="C40" s="183"/>
      <c r="D40" s="183"/>
      <c r="E40" s="183"/>
      <c r="F40" s="183"/>
      <c r="G40" s="183"/>
      <c r="H40" s="184"/>
      <c r="I40" s="1">
        <v>144</v>
      </c>
      <c r="J40" s="7"/>
      <c r="K40" s="7"/>
      <c r="L40" s="7"/>
      <c r="M40" s="7"/>
    </row>
    <row r="41" spans="1:13" ht="12.75">
      <c r="A41" s="182" t="s">
        <v>171</v>
      </c>
      <c r="B41" s="183"/>
      <c r="C41" s="183"/>
      <c r="D41" s="183"/>
      <c r="E41" s="183"/>
      <c r="F41" s="183"/>
      <c r="G41" s="183"/>
      <c r="H41" s="184"/>
      <c r="I41" s="1">
        <v>145</v>
      </c>
      <c r="J41" s="7"/>
      <c r="K41" s="7"/>
      <c r="L41" s="7"/>
      <c r="M41" s="7"/>
    </row>
    <row r="42" spans="1:13" ht="12.75">
      <c r="A42" s="182" t="s">
        <v>172</v>
      </c>
      <c r="B42" s="183"/>
      <c r="C42" s="183"/>
      <c r="D42" s="183"/>
      <c r="E42" s="183"/>
      <c r="F42" s="183"/>
      <c r="G42" s="183"/>
      <c r="H42" s="184"/>
      <c r="I42" s="1">
        <v>146</v>
      </c>
      <c r="J42" s="111">
        <f>J7+J27+J38+J40</f>
        <v>76142857</v>
      </c>
      <c r="K42" s="111">
        <f>K7+K27+K38+K40</f>
        <v>22934360</v>
      </c>
      <c r="L42" s="111">
        <f>L7+L27+L38+L40</f>
        <v>88484807</v>
      </c>
      <c r="M42" s="111">
        <f>M7+M27+M38+M40</f>
        <v>28897342</v>
      </c>
    </row>
    <row r="43" spans="1:13" ht="12.75">
      <c r="A43" s="182" t="s">
        <v>173</v>
      </c>
      <c r="B43" s="183"/>
      <c r="C43" s="183"/>
      <c r="D43" s="183"/>
      <c r="E43" s="183"/>
      <c r="F43" s="183"/>
      <c r="G43" s="183"/>
      <c r="H43" s="184"/>
      <c r="I43" s="1">
        <v>147</v>
      </c>
      <c r="J43" s="111">
        <f>J10+J33+J39+J41</f>
        <v>81382625</v>
      </c>
      <c r="K43" s="111">
        <f>K10+K33+K39+K41</f>
        <v>29595601</v>
      </c>
      <c r="L43" s="111">
        <f>L10+L33+L39+L41</f>
        <v>76505786</v>
      </c>
      <c r="M43" s="111">
        <f>M10+M33+M39+M41</f>
        <v>24730425</v>
      </c>
    </row>
    <row r="44" spans="1:13" ht="12.75">
      <c r="A44" s="182" t="s">
        <v>174</v>
      </c>
      <c r="B44" s="183"/>
      <c r="C44" s="183"/>
      <c r="D44" s="183"/>
      <c r="E44" s="183"/>
      <c r="F44" s="183"/>
      <c r="G44" s="183"/>
      <c r="H44" s="184"/>
      <c r="I44" s="1">
        <v>148</v>
      </c>
      <c r="J44" s="111">
        <f>J42-J43</f>
        <v>-5239768</v>
      </c>
      <c r="K44" s="111">
        <f>K42-K43</f>
        <v>-6661241</v>
      </c>
      <c r="L44" s="111">
        <f>L42-L43</f>
        <v>11979021</v>
      </c>
      <c r="M44" s="111">
        <f>M42-M43</f>
        <v>4166917</v>
      </c>
    </row>
    <row r="45" spans="1:13" ht="12.75">
      <c r="A45" s="200" t="s">
        <v>175</v>
      </c>
      <c r="B45" s="201"/>
      <c r="C45" s="201"/>
      <c r="D45" s="201"/>
      <c r="E45" s="201"/>
      <c r="F45" s="201"/>
      <c r="G45" s="201"/>
      <c r="H45" s="202"/>
      <c r="I45" s="1">
        <v>149</v>
      </c>
      <c r="J45" s="111">
        <f>IF(J42&gt;J43,J42-J43,0)</f>
        <v>0</v>
      </c>
      <c r="K45" s="111">
        <f>IF(K42&gt;K43,K42-K43,0)</f>
        <v>0</v>
      </c>
      <c r="L45" s="111">
        <f>IF(L42&gt;L43,L42-L43,0)</f>
        <v>11979021</v>
      </c>
      <c r="M45" s="111">
        <f>IF(M42&gt;M43,M42-M43,0)</f>
        <v>4166917</v>
      </c>
    </row>
    <row r="46" spans="1:13" ht="12.75">
      <c r="A46" s="200" t="s">
        <v>176</v>
      </c>
      <c r="B46" s="201"/>
      <c r="C46" s="201"/>
      <c r="D46" s="201"/>
      <c r="E46" s="201"/>
      <c r="F46" s="201"/>
      <c r="G46" s="201"/>
      <c r="H46" s="202"/>
      <c r="I46" s="1">
        <v>150</v>
      </c>
      <c r="J46" s="111">
        <f>IF(J43&gt;J42,J43-J42,0)</f>
        <v>5239768</v>
      </c>
      <c r="K46" s="111">
        <f>IF(K43&gt;K42,K43-K42,0)</f>
        <v>6661241</v>
      </c>
      <c r="L46" s="111">
        <f>IF(L43&gt;L42,L43-L42,0)</f>
        <v>0</v>
      </c>
      <c r="M46" s="111">
        <f>IF(M43&gt;M42,M43-M42,0)</f>
        <v>0</v>
      </c>
    </row>
    <row r="47" spans="1:13" ht="12.75">
      <c r="A47" s="182" t="s">
        <v>177</v>
      </c>
      <c r="B47" s="183"/>
      <c r="C47" s="183"/>
      <c r="D47" s="183"/>
      <c r="E47" s="183"/>
      <c r="F47" s="183"/>
      <c r="G47" s="183"/>
      <c r="H47" s="184"/>
      <c r="I47" s="1">
        <v>151</v>
      </c>
      <c r="J47" s="7"/>
      <c r="K47" s="7"/>
      <c r="L47" s="7"/>
      <c r="M47" s="7"/>
    </row>
    <row r="48" spans="1:13" ht="12.75">
      <c r="A48" s="182" t="s">
        <v>178</v>
      </c>
      <c r="B48" s="183"/>
      <c r="C48" s="183"/>
      <c r="D48" s="183"/>
      <c r="E48" s="183"/>
      <c r="F48" s="183"/>
      <c r="G48" s="183"/>
      <c r="H48" s="184"/>
      <c r="I48" s="1">
        <v>152</v>
      </c>
      <c r="J48" s="111">
        <f>J44-J47</f>
        <v>-5239768</v>
      </c>
      <c r="K48" s="111">
        <f>K44-K47</f>
        <v>-6661241</v>
      </c>
      <c r="L48" s="111">
        <f>L44-L47</f>
        <v>11979021</v>
      </c>
      <c r="M48" s="111">
        <f>M44-M47</f>
        <v>4166917</v>
      </c>
    </row>
    <row r="49" spans="1:13" ht="12.75">
      <c r="A49" s="200" t="s">
        <v>179</v>
      </c>
      <c r="B49" s="201"/>
      <c r="C49" s="201"/>
      <c r="D49" s="201"/>
      <c r="E49" s="201"/>
      <c r="F49" s="201"/>
      <c r="G49" s="201"/>
      <c r="H49" s="202"/>
      <c r="I49" s="1">
        <v>153</v>
      </c>
      <c r="J49" s="111">
        <f>IF(J48&gt;0,J48,0)</f>
        <v>0</v>
      </c>
      <c r="K49" s="111">
        <f>IF(K48&gt;0,K48,0)</f>
        <v>0</v>
      </c>
      <c r="L49" s="111">
        <f>IF(L48&gt;0,L48,0)</f>
        <v>11979021</v>
      </c>
      <c r="M49" s="111">
        <f>IF(M48&gt;0,M48,0)</f>
        <v>4166917</v>
      </c>
    </row>
    <row r="50" spans="1:13" ht="12.75">
      <c r="A50" s="221" t="s">
        <v>180</v>
      </c>
      <c r="B50" s="222"/>
      <c r="C50" s="222"/>
      <c r="D50" s="222"/>
      <c r="E50" s="222"/>
      <c r="F50" s="222"/>
      <c r="G50" s="222"/>
      <c r="H50" s="223"/>
      <c r="I50" s="4">
        <v>154</v>
      </c>
      <c r="J50" s="113">
        <f>IF(J48&lt;0,-J48,0)</f>
        <v>5239768</v>
      </c>
      <c r="K50" s="113">
        <f>IF(K48&lt;0,-K48,0)</f>
        <v>6661241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197" t="s">
        <v>181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</row>
    <row r="52" spans="1:11" ht="12.75" customHeight="1">
      <c r="A52" s="197" t="s">
        <v>182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</row>
    <row r="53" spans="1:13" ht="12.75">
      <c r="A53" s="224" t="s">
        <v>183</v>
      </c>
      <c r="B53" s="225"/>
      <c r="C53" s="225"/>
      <c r="D53" s="225"/>
      <c r="E53" s="225"/>
      <c r="F53" s="225"/>
      <c r="G53" s="225"/>
      <c r="H53" s="226"/>
      <c r="I53" s="3">
        <v>155</v>
      </c>
      <c r="J53" s="7"/>
      <c r="K53" s="7"/>
      <c r="L53" s="7"/>
      <c r="M53" s="7"/>
    </row>
    <row r="54" spans="1:13" ht="12.75">
      <c r="A54" s="218" t="s">
        <v>184</v>
      </c>
      <c r="B54" s="219"/>
      <c r="C54" s="219"/>
      <c r="D54" s="219"/>
      <c r="E54" s="219"/>
      <c r="F54" s="219"/>
      <c r="G54" s="219"/>
      <c r="H54" s="220"/>
      <c r="I54" s="1">
        <v>156</v>
      </c>
      <c r="J54" s="8"/>
      <c r="K54" s="8"/>
      <c r="L54" s="8"/>
      <c r="M54" s="8"/>
    </row>
    <row r="55" spans="1:11" ht="12.75" customHeight="1">
      <c r="A55" s="197" t="s">
        <v>185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</row>
    <row r="56" spans="1:13" ht="12.75">
      <c r="A56" s="179" t="s">
        <v>186</v>
      </c>
      <c r="B56" s="180"/>
      <c r="C56" s="180"/>
      <c r="D56" s="180"/>
      <c r="E56" s="180"/>
      <c r="F56" s="180"/>
      <c r="G56" s="180"/>
      <c r="H56" s="181"/>
      <c r="I56" s="9">
        <v>157</v>
      </c>
      <c r="J56" s="6">
        <f>J48</f>
        <v>-5239768</v>
      </c>
      <c r="K56" s="6">
        <f>K48</f>
        <v>-6661241</v>
      </c>
      <c r="L56" s="6">
        <f>L48</f>
        <v>11979021</v>
      </c>
      <c r="M56" s="6">
        <f>M48</f>
        <v>4166917</v>
      </c>
    </row>
    <row r="57" spans="1:13" ht="12.75">
      <c r="A57" s="182" t="s">
        <v>281</v>
      </c>
      <c r="B57" s="183"/>
      <c r="C57" s="183"/>
      <c r="D57" s="183"/>
      <c r="E57" s="183"/>
      <c r="F57" s="183"/>
      <c r="G57" s="183"/>
      <c r="H57" s="184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82" t="s">
        <v>187</v>
      </c>
      <c r="B58" s="183"/>
      <c r="C58" s="183"/>
      <c r="D58" s="183"/>
      <c r="E58" s="183"/>
      <c r="F58" s="183"/>
      <c r="G58" s="183"/>
      <c r="H58" s="184"/>
      <c r="I58" s="1">
        <v>159</v>
      </c>
      <c r="J58" s="7"/>
      <c r="K58" s="7"/>
      <c r="L58" s="7"/>
      <c r="M58" s="7"/>
    </row>
    <row r="59" spans="1:13" ht="12.75">
      <c r="A59" s="182" t="s">
        <v>188</v>
      </c>
      <c r="B59" s="183"/>
      <c r="C59" s="183"/>
      <c r="D59" s="183"/>
      <c r="E59" s="183"/>
      <c r="F59" s="183"/>
      <c r="G59" s="183"/>
      <c r="H59" s="184"/>
      <c r="I59" s="1">
        <v>160</v>
      </c>
      <c r="J59" s="7"/>
      <c r="K59" s="7"/>
      <c r="L59" s="7"/>
      <c r="M59" s="7"/>
    </row>
    <row r="60" spans="1:13" ht="12.75">
      <c r="A60" s="182" t="s">
        <v>189</v>
      </c>
      <c r="B60" s="183"/>
      <c r="C60" s="183"/>
      <c r="D60" s="183"/>
      <c r="E60" s="183"/>
      <c r="F60" s="183"/>
      <c r="G60" s="183"/>
      <c r="H60" s="184"/>
      <c r="I60" s="1">
        <v>161</v>
      </c>
      <c r="J60" s="7"/>
      <c r="K60" s="7"/>
      <c r="L60" s="7"/>
      <c r="M60" s="7"/>
    </row>
    <row r="61" spans="1:13" ht="12.75">
      <c r="A61" s="182" t="s">
        <v>190</v>
      </c>
      <c r="B61" s="183"/>
      <c r="C61" s="183"/>
      <c r="D61" s="183"/>
      <c r="E61" s="183"/>
      <c r="F61" s="183"/>
      <c r="G61" s="183"/>
      <c r="H61" s="184"/>
      <c r="I61" s="1">
        <v>162</v>
      </c>
      <c r="J61" s="7"/>
      <c r="K61" s="7"/>
      <c r="L61" s="7"/>
      <c r="M61" s="7"/>
    </row>
    <row r="62" spans="1:13" ht="12.75">
      <c r="A62" s="182" t="s">
        <v>191</v>
      </c>
      <c r="B62" s="183"/>
      <c r="C62" s="183"/>
      <c r="D62" s="183"/>
      <c r="E62" s="183"/>
      <c r="F62" s="183"/>
      <c r="G62" s="183"/>
      <c r="H62" s="184"/>
      <c r="I62" s="1">
        <v>163</v>
      </c>
      <c r="J62" s="7"/>
      <c r="K62" s="7"/>
      <c r="L62" s="7"/>
      <c r="M62" s="7"/>
    </row>
    <row r="63" spans="1:13" ht="12.75">
      <c r="A63" s="182" t="s">
        <v>192</v>
      </c>
      <c r="B63" s="183"/>
      <c r="C63" s="183"/>
      <c r="D63" s="183"/>
      <c r="E63" s="183"/>
      <c r="F63" s="183"/>
      <c r="G63" s="183"/>
      <c r="H63" s="184"/>
      <c r="I63" s="1">
        <v>164</v>
      </c>
      <c r="J63" s="7"/>
      <c r="K63" s="7"/>
      <c r="L63" s="7"/>
      <c r="M63" s="7"/>
    </row>
    <row r="64" spans="1:13" ht="12.75">
      <c r="A64" s="182" t="s">
        <v>193</v>
      </c>
      <c r="B64" s="183"/>
      <c r="C64" s="183"/>
      <c r="D64" s="183"/>
      <c r="E64" s="183"/>
      <c r="F64" s="183"/>
      <c r="G64" s="183"/>
      <c r="H64" s="184"/>
      <c r="I64" s="1">
        <v>165</v>
      </c>
      <c r="J64" s="7"/>
      <c r="K64" s="7"/>
      <c r="L64" s="7"/>
      <c r="M64" s="7"/>
    </row>
    <row r="65" spans="1:13" ht="12.75">
      <c r="A65" s="182" t="s">
        <v>194</v>
      </c>
      <c r="B65" s="183"/>
      <c r="C65" s="183"/>
      <c r="D65" s="183"/>
      <c r="E65" s="183"/>
      <c r="F65" s="183"/>
      <c r="G65" s="183"/>
      <c r="H65" s="184"/>
      <c r="I65" s="1">
        <v>166</v>
      </c>
      <c r="J65" s="7"/>
      <c r="K65" s="7"/>
      <c r="L65" s="7"/>
      <c r="M65" s="7"/>
    </row>
    <row r="66" spans="1:13" ht="12.75">
      <c r="A66" s="182" t="s">
        <v>195</v>
      </c>
      <c r="B66" s="183"/>
      <c r="C66" s="183"/>
      <c r="D66" s="183"/>
      <c r="E66" s="183"/>
      <c r="F66" s="183"/>
      <c r="G66" s="183"/>
      <c r="H66" s="184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82" t="s">
        <v>196</v>
      </c>
      <c r="B67" s="183"/>
      <c r="C67" s="183"/>
      <c r="D67" s="183"/>
      <c r="E67" s="183"/>
      <c r="F67" s="183"/>
      <c r="G67" s="183"/>
      <c r="H67" s="184"/>
      <c r="I67" s="1">
        <v>168</v>
      </c>
      <c r="J67" s="113">
        <f>J56+J66</f>
        <v>-5239768</v>
      </c>
      <c r="K67" s="113">
        <f>K56+K66</f>
        <v>-6661241</v>
      </c>
      <c r="L67" s="113">
        <f>L56+L66</f>
        <v>11979021</v>
      </c>
      <c r="M67" s="113">
        <f>M56+M66</f>
        <v>4166917</v>
      </c>
    </row>
    <row r="68" spans="1:11" ht="12.75" customHeight="1">
      <c r="A68" s="197" t="s">
        <v>197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</row>
    <row r="69" spans="1:11" ht="12.75" customHeight="1">
      <c r="A69" s="197" t="s">
        <v>198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</row>
    <row r="70" spans="1:13" ht="12.75">
      <c r="A70" s="224" t="s">
        <v>183</v>
      </c>
      <c r="B70" s="225"/>
      <c r="C70" s="225"/>
      <c r="D70" s="225"/>
      <c r="E70" s="225"/>
      <c r="F70" s="225"/>
      <c r="G70" s="225"/>
      <c r="H70" s="226"/>
      <c r="I70" s="3">
        <v>169</v>
      </c>
      <c r="J70" s="7"/>
      <c r="K70" s="7"/>
      <c r="L70" s="7"/>
      <c r="M70" s="7"/>
    </row>
    <row r="71" spans="1:13" ht="12.75">
      <c r="A71" s="229" t="s">
        <v>184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M54 J70:L71 J47:L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6">
      <selection activeCell="F59" sqref="F59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2" t="s">
        <v>199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187" t="s">
        <v>287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4.75" thickBot="1">
      <c r="A4" s="190" t="s">
        <v>285</v>
      </c>
      <c r="B4" s="190"/>
      <c r="C4" s="190"/>
      <c r="D4" s="190"/>
      <c r="E4" s="190"/>
      <c r="F4" s="190"/>
      <c r="G4" s="190"/>
      <c r="H4" s="190"/>
      <c r="I4" s="89" t="s">
        <v>286</v>
      </c>
      <c r="J4" s="90" t="s">
        <v>279</v>
      </c>
      <c r="K4" s="90" t="s">
        <v>137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92">
        <v>2</v>
      </c>
      <c r="J5" s="91" t="s">
        <v>3</v>
      </c>
      <c r="K5" s="91" t="s">
        <v>4</v>
      </c>
    </row>
    <row r="6" spans="1:11" ht="12.75">
      <c r="A6" s="197" t="s">
        <v>200</v>
      </c>
      <c r="B6" s="208"/>
      <c r="C6" s="208"/>
      <c r="D6" s="208"/>
      <c r="E6" s="208"/>
      <c r="F6" s="208"/>
      <c r="G6" s="208"/>
      <c r="H6" s="208"/>
      <c r="I6" s="234"/>
      <c r="J6" s="234"/>
      <c r="K6" s="235"/>
    </row>
    <row r="7" spans="1:11" ht="12.75">
      <c r="A7" s="191" t="s">
        <v>201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-5348608</v>
      </c>
      <c r="K7" s="7">
        <v>11979021</v>
      </c>
    </row>
    <row r="8" spans="1:11" ht="12.75">
      <c r="A8" s="191" t="s">
        <v>202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v>9675732</v>
      </c>
      <c r="K8" s="7">
        <v>6514758</v>
      </c>
    </row>
    <row r="9" spans="1:11" ht="12.75">
      <c r="A9" s="191" t="s">
        <v>203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204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205</v>
      </c>
      <c r="B11" s="192"/>
      <c r="C11" s="192"/>
      <c r="D11" s="192"/>
      <c r="E11" s="192"/>
      <c r="F11" s="192"/>
      <c r="G11" s="192"/>
      <c r="H11" s="192"/>
      <c r="I11" s="1">
        <v>5</v>
      </c>
      <c r="J11" s="5">
        <v>37422</v>
      </c>
      <c r="K11" s="7"/>
    </row>
    <row r="12" spans="1:11" ht="12.75">
      <c r="A12" s="191" t="s">
        <v>206</v>
      </c>
      <c r="B12" s="192"/>
      <c r="C12" s="192"/>
      <c r="D12" s="192"/>
      <c r="E12" s="192"/>
      <c r="F12" s="192"/>
      <c r="G12" s="192"/>
      <c r="H12" s="192"/>
      <c r="I12" s="1">
        <v>6</v>
      </c>
      <c r="J12" s="5">
        <v>3532825</v>
      </c>
      <c r="K12" s="7"/>
    </row>
    <row r="13" spans="1:11" ht="12.75">
      <c r="A13" s="182" t="s">
        <v>207</v>
      </c>
      <c r="B13" s="183"/>
      <c r="C13" s="183"/>
      <c r="D13" s="183"/>
      <c r="E13" s="183"/>
      <c r="F13" s="183"/>
      <c r="G13" s="183"/>
      <c r="H13" s="183"/>
      <c r="I13" s="1">
        <v>7</v>
      </c>
      <c r="J13" s="114">
        <f>SUM(J7:J12)</f>
        <v>7897371</v>
      </c>
      <c r="K13" s="111">
        <f>SUM(K7:K12)</f>
        <v>18493779</v>
      </c>
    </row>
    <row r="14" spans="1:11" ht="12.75">
      <c r="A14" s="191" t="s">
        <v>208</v>
      </c>
      <c r="B14" s="192"/>
      <c r="C14" s="192"/>
      <c r="D14" s="192"/>
      <c r="E14" s="192"/>
      <c r="F14" s="192"/>
      <c r="G14" s="192"/>
      <c r="H14" s="192"/>
      <c r="I14" s="1">
        <v>8</v>
      </c>
      <c r="J14" s="5">
        <v>1170745</v>
      </c>
      <c r="K14" s="7">
        <v>307869</v>
      </c>
    </row>
    <row r="15" spans="1:11" ht="12.75">
      <c r="A15" s="191" t="s">
        <v>209</v>
      </c>
      <c r="B15" s="192"/>
      <c r="C15" s="192"/>
      <c r="D15" s="192"/>
      <c r="E15" s="192"/>
      <c r="F15" s="192"/>
      <c r="G15" s="192"/>
      <c r="H15" s="192"/>
      <c r="I15" s="1">
        <v>9</v>
      </c>
      <c r="J15" s="5">
        <v>2156908</v>
      </c>
      <c r="K15" s="7">
        <v>1643369</v>
      </c>
    </row>
    <row r="16" spans="1:11" ht="12.75">
      <c r="A16" s="191" t="s">
        <v>210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>
        <v>446540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14603076</v>
      </c>
      <c r="K17" s="7"/>
    </row>
    <row r="18" spans="1:11" ht="12.75">
      <c r="A18" s="182" t="s">
        <v>212</v>
      </c>
      <c r="B18" s="183"/>
      <c r="C18" s="183"/>
      <c r="D18" s="183"/>
      <c r="E18" s="183"/>
      <c r="F18" s="183"/>
      <c r="G18" s="183"/>
      <c r="H18" s="183"/>
      <c r="I18" s="1">
        <v>12</v>
      </c>
      <c r="J18" s="114">
        <f>SUM(J14:J17)</f>
        <v>17930729</v>
      </c>
      <c r="K18" s="111">
        <f>SUM(K14:K17)</f>
        <v>2397778</v>
      </c>
    </row>
    <row r="19" spans="1:11" ht="12.75">
      <c r="A19" s="182" t="s">
        <v>213</v>
      </c>
      <c r="B19" s="183"/>
      <c r="C19" s="183"/>
      <c r="D19" s="183"/>
      <c r="E19" s="183"/>
      <c r="F19" s="183"/>
      <c r="G19" s="183"/>
      <c r="H19" s="183"/>
      <c r="I19" s="1">
        <v>13</v>
      </c>
      <c r="J19" s="114">
        <f>IF(J13&gt;J18,J13-J18,0)</f>
        <v>0</v>
      </c>
      <c r="K19" s="111">
        <f>IF(K13&gt;K18,K13-K18,0)</f>
        <v>16096001</v>
      </c>
    </row>
    <row r="20" spans="1:11" ht="12.75">
      <c r="A20" s="182" t="s">
        <v>214</v>
      </c>
      <c r="B20" s="183"/>
      <c r="C20" s="183"/>
      <c r="D20" s="183"/>
      <c r="E20" s="183"/>
      <c r="F20" s="183"/>
      <c r="G20" s="183"/>
      <c r="H20" s="183"/>
      <c r="I20" s="1">
        <v>14</v>
      </c>
      <c r="J20" s="114">
        <f>IF(J18&gt;J13,J18-J13,0)</f>
        <v>10033358</v>
      </c>
      <c r="K20" s="111">
        <f>IF(K18&gt;K13,K18-K13,0)</f>
        <v>0</v>
      </c>
    </row>
    <row r="21" spans="1:11" ht="12.75">
      <c r="A21" s="197" t="s">
        <v>215</v>
      </c>
      <c r="B21" s="208"/>
      <c r="C21" s="208"/>
      <c r="D21" s="208"/>
      <c r="E21" s="208"/>
      <c r="F21" s="208"/>
      <c r="G21" s="208"/>
      <c r="H21" s="208"/>
      <c r="I21" s="234"/>
      <c r="J21" s="234"/>
      <c r="K21" s="235"/>
    </row>
    <row r="22" spans="1:11" ht="12.75">
      <c r="A22" s="191" t="s">
        <v>216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>
        <v>32000</v>
      </c>
      <c r="K22" s="7"/>
    </row>
    <row r="23" spans="1:11" ht="12.75">
      <c r="A23" s="191" t="s">
        <v>217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218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219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220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>
        <v>236976475</v>
      </c>
      <c r="K26" s="7"/>
    </row>
    <row r="27" spans="1:11" ht="12.75">
      <c r="A27" s="182" t="s">
        <v>221</v>
      </c>
      <c r="B27" s="183"/>
      <c r="C27" s="183"/>
      <c r="D27" s="183"/>
      <c r="E27" s="183"/>
      <c r="F27" s="183"/>
      <c r="G27" s="183"/>
      <c r="H27" s="183"/>
      <c r="I27" s="1">
        <v>20</v>
      </c>
      <c r="J27" s="114">
        <f>SUM(J22:J26)</f>
        <v>237008475</v>
      </c>
      <c r="K27" s="111">
        <f>SUM(K22:K26)</f>
        <v>0</v>
      </c>
    </row>
    <row r="28" spans="1:11" ht="12.75">
      <c r="A28" s="191" t="s">
        <v>222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4410232</v>
      </c>
      <c r="K28" s="7">
        <v>1058018</v>
      </c>
    </row>
    <row r="29" spans="1:11" ht="12.75">
      <c r="A29" s="191" t="s">
        <v>223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>
        <v>1300000</v>
      </c>
      <c r="K29" s="7"/>
    </row>
    <row r="30" spans="1:11" ht="12.75">
      <c r="A30" s="191" t="s">
        <v>224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>
        <v>197430875</v>
      </c>
      <c r="K30" s="7">
        <v>14928600</v>
      </c>
    </row>
    <row r="31" spans="1:11" ht="12.75">
      <c r="A31" s="182" t="s">
        <v>282</v>
      </c>
      <c r="B31" s="183"/>
      <c r="C31" s="183"/>
      <c r="D31" s="183"/>
      <c r="E31" s="183"/>
      <c r="F31" s="183"/>
      <c r="G31" s="183"/>
      <c r="H31" s="183"/>
      <c r="I31" s="1">
        <v>24</v>
      </c>
      <c r="J31" s="114">
        <f>SUM(J28:J30)</f>
        <v>203141107</v>
      </c>
      <c r="K31" s="111">
        <f>SUM(K28:K30)</f>
        <v>15986618</v>
      </c>
    </row>
    <row r="32" spans="1:11" ht="12.75">
      <c r="A32" s="182" t="s">
        <v>225</v>
      </c>
      <c r="B32" s="183"/>
      <c r="C32" s="183"/>
      <c r="D32" s="183"/>
      <c r="E32" s="183"/>
      <c r="F32" s="183"/>
      <c r="G32" s="183"/>
      <c r="H32" s="183"/>
      <c r="I32" s="1">
        <v>25</v>
      </c>
      <c r="J32" s="114">
        <f>IF(J27&gt;J31,J27-J31,0)</f>
        <v>33867368</v>
      </c>
      <c r="K32" s="111">
        <f>IF(K27&gt;K31,K27-K31,0)</f>
        <v>0</v>
      </c>
    </row>
    <row r="33" spans="1:11" ht="12.75">
      <c r="A33" s="182" t="s">
        <v>226</v>
      </c>
      <c r="B33" s="183"/>
      <c r="C33" s="183"/>
      <c r="D33" s="183"/>
      <c r="E33" s="183"/>
      <c r="F33" s="183"/>
      <c r="G33" s="183"/>
      <c r="H33" s="183"/>
      <c r="I33" s="1">
        <v>26</v>
      </c>
      <c r="J33" s="114">
        <f>IF(J31&gt;J27,J31-J27,0)</f>
        <v>0</v>
      </c>
      <c r="K33" s="111">
        <f>IF(K31&gt;K27,K31-K27,0)</f>
        <v>15986618</v>
      </c>
    </row>
    <row r="34" spans="1:11" ht="12.75">
      <c r="A34" s="197" t="s">
        <v>227</v>
      </c>
      <c r="B34" s="208"/>
      <c r="C34" s="208"/>
      <c r="D34" s="208"/>
      <c r="E34" s="208"/>
      <c r="F34" s="208"/>
      <c r="G34" s="208"/>
      <c r="H34" s="208"/>
      <c r="I34" s="234"/>
      <c r="J34" s="234"/>
      <c r="K34" s="235"/>
    </row>
    <row r="35" spans="1:11" ht="12.75">
      <c r="A35" s="191" t="s">
        <v>228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>
        <v>414316</v>
      </c>
      <c r="K36" s="7">
        <v>250078</v>
      </c>
    </row>
    <row r="37" spans="1:11" ht="12.75">
      <c r="A37" s="191" t="s">
        <v>230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82" t="s">
        <v>231</v>
      </c>
      <c r="B38" s="183"/>
      <c r="C38" s="183"/>
      <c r="D38" s="183"/>
      <c r="E38" s="183"/>
      <c r="F38" s="183"/>
      <c r="G38" s="183"/>
      <c r="H38" s="183"/>
      <c r="I38" s="1">
        <v>30</v>
      </c>
      <c r="J38" s="114">
        <f>SUM(J35:J37)</f>
        <v>414316</v>
      </c>
      <c r="K38" s="111">
        <f>SUM(K35:K37)</f>
        <v>250078</v>
      </c>
    </row>
    <row r="39" spans="1:11" ht="12.75">
      <c r="A39" s="191" t="s">
        <v>232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>
        <v>8938009</v>
      </c>
      <c r="K39" s="7"/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>
        <v>9390310</v>
      </c>
    </row>
    <row r="42" spans="1:11" ht="12.75">
      <c r="A42" s="191" t="s">
        <v>235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>
        <v>419556</v>
      </c>
      <c r="K42" s="7"/>
    </row>
    <row r="43" spans="1:11" ht="12.75">
      <c r="A43" s="191" t="s">
        <v>236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>
        <v>10260060</v>
      </c>
      <c r="K43" s="7"/>
    </row>
    <row r="44" spans="1:11" ht="12.75">
      <c r="A44" s="182" t="s">
        <v>237</v>
      </c>
      <c r="B44" s="183"/>
      <c r="C44" s="183"/>
      <c r="D44" s="183"/>
      <c r="E44" s="183"/>
      <c r="F44" s="183"/>
      <c r="G44" s="183"/>
      <c r="H44" s="183"/>
      <c r="I44" s="1">
        <v>36</v>
      </c>
      <c r="J44" s="114">
        <f>SUM(J39:J43)</f>
        <v>19617625</v>
      </c>
      <c r="K44" s="111">
        <f>SUM(K39:K43)</f>
        <v>9390310</v>
      </c>
    </row>
    <row r="45" spans="1:11" ht="12.75">
      <c r="A45" s="182" t="s">
        <v>238</v>
      </c>
      <c r="B45" s="183"/>
      <c r="C45" s="183"/>
      <c r="D45" s="183"/>
      <c r="E45" s="183"/>
      <c r="F45" s="183"/>
      <c r="G45" s="183"/>
      <c r="H45" s="183"/>
      <c r="I45" s="1">
        <v>37</v>
      </c>
      <c r="J45" s="114">
        <f>IF(J38&gt;J44,J38-J44,0)</f>
        <v>0</v>
      </c>
      <c r="K45" s="111">
        <f>IF(K38&gt;K44,K38-K44,0)</f>
        <v>0</v>
      </c>
    </row>
    <row r="46" spans="1:11" ht="12.75">
      <c r="A46" s="182" t="s">
        <v>239</v>
      </c>
      <c r="B46" s="183"/>
      <c r="C46" s="183"/>
      <c r="D46" s="183"/>
      <c r="E46" s="183"/>
      <c r="F46" s="183"/>
      <c r="G46" s="183"/>
      <c r="H46" s="183"/>
      <c r="I46" s="1">
        <v>38</v>
      </c>
      <c r="J46" s="114">
        <f>IF(J44&gt;J38,J44-J38,0)</f>
        <v>19203309</v>
      </c>
      <c r="K46" s="111">
        <f>IF(K44&gt;K38,K44-K38,0)</f>
        <v>9140232</v>
      </c>
    </row>
    <row r="47" spans="1:11" ht="12.75">
      <c r="A47" s="191" t="s">
        <v>240</v>
      </c>
      <c r="B47" s="192"/>
      <c r="C47" s="192"/>
      <c r="D47" s="192"/>
      <c r="E47" s="192"/>
      <c r="F47" s="192"/>
      <c r="G47" s="192"/>
      <c r="H47" s="192"/>
      <c r="I47" s="1">
        <v>39</v>
      </c>
      <c r="J47" s="114">
        <f>IF(J19-J20+J32-J33+J45-J46&gt;0,J19-J20+J32-J33+J45-J46,0)</f>
        <v>4630701</v>
      </c>
      <c r="K47" s="111">
        <f>IF(K19-K20+K32-K33+K45-K46&gt;0,K19-K20+K32-K33+K45-K46,0)</f>
        <v>0</v>
      </c>
    </row>
    <row r="48" spans="1:11" ht="12.75">
      <c r="A48" s="191" t="s">
        <v>241</v>
      </c>
      <c r="B48" s="192"/>
      <c r="C48" s="192"/>
      <c r="D48" s="192"/>
      <c r="E48" s="192"/>
      <c r="F48" s="192"/>
      <c r="G48" s="192"/>
      <c r="H48" s="192"/>
      <c r="I48" s="1">
        <v>40</v>
      </c>
      <c r="J48" s="114">
        <f>IF(J20-J19+J33-J32+J46-J45&gt;0,J20-J19+J33-J32+J46-J45,0)</f>
        <v>0</v>
      </c>
      <c r="K48" s="111">
        <f>IF(K20-K19+K33-K32+K46-K45&gt;0,K20-K19+K33-K32+K46-K45,0)</f>
        <v>9030849</v>
      </c>
    </row>
    <row r="49" spans="1:11" ht="12.75">
      <c r="A49" s="191" t="s">
        <v>242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>
        <v>20121709</v>
      </c>
      <c r="K49" s="7">
        <v>24752410</v>
      </c>
    </row>
    <row r="50" spans="1:11" ht="12.75">
      <c r="A50" s="191" t="s">
        <v>243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>
        <f>J47</f>
        <v>4630701</v>
      </c>
      <c r="K50" s="7">
        <f>K47</f>
        <v>0</v>
      </c>
    </row>
    <row r="51" spans="1:11" ht="12.75">
      <c r="A51" s="191" t="s">
        <v>244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>
        <f>J48</f>
        <v>0</v>
      </c>
      <c r="K51" s="7">
        <f>K48</f>
        <v>9030849</v>
      </c>
    </row>
    <row r="52" spans="1:11" ht="12.75">
      <c r="A52" s="213" t="s">
        <v>245</v>
      </c>
      <c r="B52" s="214"/>
      <c r="C52" s="214"/>
      <c r="D52" s="214"/>
      <c r="E52" s="214"/>
      <c r="F52" s="214"/>
      <c r="G52" s="214"/>
      <c r="H52" s="214"/>
      <c r="I52" s="4">
        <v>44</v>
      </c>
      <c r="J52" s="115">
        <f>J49+J50-J51</f>
        <v>24752410</v>
      </c>
      <c r="K52" s="113">
        <f>K49+K50-K51</f>
        <v>15721561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5"/>
    </row>
    <row r="2" spans="1:12" ht="15.75">
      <c r="A2" s="34"/>
      <c r="B2" s="44"/>
      <c r="C2" s="251" t="s">
        <v>247</v>
      </c>
      <c r="D2" s="252"/>
      <c r="E2" s="47">
        <v>41640</v>
      </c>
      <c r="F2" s="35" t="s">
        <v>277</v>
      </c>
      <c r="G2" s="253">
        <v>41912</v>
      </c>
      <c r="H2" s="254"/>
      <c r="I2" s="44"/>
      <c r="J2" s="44"/>
      <c r="K2" s="44"/>
      <c r="L2" s="48"/>
    </row>
    <row r="3" spans="1:11" ht="24.75" thickBot="1">
      <c r="A3" s="190" t="s">
        <v>285</v>
      </c>
      <c r="B3" s="190"/>
      <c r="C3" s="190"/>
      <c r="D3" s="190"/>
      <c r="E3" s="190"/>
      <c r="F3" s="190"/>
      <c r="G3" s="190"/>
      <c r="H3" s="190"/>
      <c r="I3" s="89" t="s">
        <v>286</v>
      </c>
      <c r="J3" s="90" t="s">
        <v>279</v>
      </c>
      <c r="K3" s="90" t="s">
        <v>137</v>
      </c>
    </row>
    <row r="4" spans="1:11" ht="12.75">
      <c r="A4" s="175">
        <v>1</v>
      </c>
      <c r="B4" s="175"/>
      <c r="C4" s="175"/>
      <c r="D4" s="175"/>
      <c r="E4" s="175"/>
      <c r="F4" s="175"/>
      <c r="G4" s="175"/>
      <c r="H4" s="175"/>
      <c r="I4" s="92">
        <v>2</v>
      </c>
      <c r="J4" s="91" t="s">
        <v>3</v>
      </c>
      <c r="K4" s="91" t="s">
        <v>4</v>
      </c>
    </row>
    <row r="5" spans="1:11" ht="12.75">
      <c r="A5" s="243" t="s">
        <v>248</v>
      </c>
      <c r="B5" s="244"/>
      <c r="C5" s="244"/>
      <c r="D5" s="244"/>
      <c r="E5" s="244"/>
      <c r="F5" s="244"/>
      <c r="G5" s="244"/>
      <c r="H5" s="244"/>
      <c r="I5" s="36">
        <v>1</v>
      </c>
      <c r="J5" s="6">
        <v>169186800</v>
      </c>
      <c r="K5" s="6">
        <v>169186800</v>
      </c>
    </row>
    <row r="6" spans="1:11" ht="12.75">
      <c r="A6" s="243" t="s">
        <v>249</v>
      </c>
      <c r="B6" s="244"/>
      <c r="C6" s="244"/>
      <c r="D6" s="244"/>
      <c r="E6" s="244"/>
      <c r="F6" s="244"/>
      <c r="G6" s="244"/>
      <c r="H6" s="244"/>
      <c r="I6" s="36">
        <v>2</v>
      </c>
      <c r="J6" s="7">
        <v>88107087</v>
      </c>
      <c r="K6" s="7">
        <v>88107087</v>
      </c>
    </row>
    <row r="7" spans="1:11" ht="12.75">
      <c r="A7" s="243" t="s">
        <v>250</v>
      </c>
      <c r="B7" s="244"/>
      <c r="C7" s="244"/>
      <c r="D7" s="244"/>
      <c r="E7" s="244"/>
      <c r="F7" s="244"/>
      <c r="G7" s="244"/>
      <c r="H7" s="244"/>
      <c r="I7" s="36">
        <v>3</v>
      </c>
      <c r="J7" s="7">
        <v>36171767</v>
      </c>
      <c r="K7" s="7">
        <v>36171767</v>
      </c>
    </row>
    <row r="8" spans="1:11" ht="12.75">
      <c r="A8" s="243" t="s">
        <v>251</v>
      </c>
      <c r="B8" s="244"/>
      <c r="C8" s="244"/>
      <c r="D8" s="244"/>
      <c r="E8" s="244"/>
      <c r="F8" s="244"/>
      <c r="G8" s="244"/>
      <c r="H8" s="244"/>
      <c r="I8" s="36">
        <v>4</v>
      </c>
      <c r="J8" s="7">
        <v>57946839</v>
      </c>
      <c r="K8" s="7">
        <v>52598230</v>
      </c>
    </row>
    <row r="9" spans="1:11" ht="12.75">
      <c r="A9" s="243" t="s">
        <v>252</v>
      </c>
      <c r="B9" s="244"/>
      <c r="C9" s="244"/>
      <c r="D9" s="244"/>
      <c r="E9" s="244"/>
      <c r="F9" s="244"/>
      <c r="G9" s="244"/>
      <c r="H9" s="244"/>
      <c r="I9" s="36">
        <v>5</v>
      </c>
      <c r="J9" s="7">
        <v>-5348608</v>
      </c>
      <c r="K9" s="7">
        <v>11979021</v>
      </c>
    </row>
    <row r="10" spans="1:11" ht="12.75">
      <c r="A10" s="243" t="s">
        <v>253</v>
      </c>
      <c r="B10" s="244"/>
      <c r="C10" s="244"/>
      <c r="D10" s="244"/>
      <c r="E10" s="244"/>
      <c r="F10" s="244"/>
      <c r="G10" s="244"/>
      <c r="H10" s="244"/>
      <c r="I10" s="36">
        <v>6</v>
      </c>
      <c r="J10" s="7"/>
      <c r="K10" s="7"/>
    </row>
    <row r="11" spans="1:11" ht="12.75">
      <c r="A11" s="243" t="s">
        <v>254</v>
      </c>
      <c r="B11" s="244"/>
      <c r="C11" s="244"/>
      <c r="D11" s="244"/>
      <c r="E11" s="244"/>
      <c r="F11" s="244"/>
      <c r="G11" s="244"/>
      <c r="H11" s="244"/>
      <c r="I11" s="36">
        <v>7</v>
      </c>
      <c r="J11" s="7"/>
      <c r="K11" s="7"/>
    </row>
    <row r="12" spans="1:11" ht="12.75">
      <c r="A12" s="243" t="s">
        <v>255</v>
      </c>
      <c r="B12" s="244"/>
      <c r="C12" s="244"/>
      <c r="D12" s="244"/>
      <c r="E12" s="244"/>
      <c r="F12" s="244"/>
      <c r="G12" s="244"/>
      <c r="H12" s="244"/>
      <c r="I12" s="36">
        <v>8</v>
      </c>
      <c r="J12" s="7"/>
      <c r="K12" s="7"/>
    </row>
    <row r="13" spans="1:11" ht="12.75">
      <c r="A13" s="243" t="s">
        <v>256</v>
      </c>
      <c r="B13" s="244"/>
      <c r="C13" s="244"/>
      <c r="D13" s="244"/>
      <c r="E13" s="244"/>
      <c r="F13" s="244"/>
      <c r="G13" s="244"/>
      <c r="H13" s="244"/>
      <c r="I13" s="36">
        <v>9</v>
      </c>
      <c r="J13" s="7"/>
      <c r="K13" s="7"/>
    </row>
    <row r="14" spans="1:11" ht="12.75">
      <c r="A14" s="245" t="s">
        <v>284</v>
      </c>
      <c r="B14" s="246"/>
      <c r="C14" s="246"/>
      <c r="D14" s="246"/>
      <c r="E14" s="246"/>
      <c r="F14" s="246"/>
      <c r="G14" s="246"/>
      <c r="H14" s="246"/>
      <c r="I14" s="36">
        <v>10</v>
      </c>
      <c r="J14" s="111">
        <f>SUM(J5:J13)</f>
        <v>346063885</v>
      </c>
      <c r="K14" s="111">
        <f>SUM(K5:K13)</f>
        <v>358042905</v>
      </c>
    </row>
    <row r="15" spans="1:11" ht="12.75">
      <c r="A15" s="243" t="s">
        <v>257</v>
      </c>
      <c r="B15" s="244"/>
      <c r="C15" s="244"/>
      <c r="D15" s="244"/>
      <c r="E15" s="244"/>
      <c r="F15" s="244"/>
      <c r="G15" s="244"/>
      <c r="H15" s="244"/>
      <c r="I15" s="36">
        <v>11</v>
      </c>
      <c r="J15" s="7"/>
      <c r="K15" s="7"/>
    </row>
    <row r="16" spans="1:11" ht="12.75">
      <c r="A16" s="243" t="s">
        <v>258</v>
      </c>
      <c r="B16" s="244"/>
      <c r="C16" s="244"/>
      <c r="D16" s="244"/>
      <c r="E16" s="244"/>
      <c r="F16" s="244"/>
      <c r="G16" s="244"/>
      <c r="H16" s="244"/>
      <c r="I16" s="36">
        <v>12</v>
      </c>
      <c r="J16" s="7"/>
      <c r="K16" s="7"/>
    </row>
    <row r="17" spans="1:11" ht="12.75">
      <c r="A17" s="243" t="s">
        <v>259</v>
      </c>
      <c r="B17" s="244"/>
      <c r="C17" s="244"/>
      <c r="D17" s="244"/>
      <c r="E17" s="244"/>
      <c r="F17" s="244"/>
      <c r="G17" s="244"/>
      <c r="H17" s="244"/>
      <c r="I17" s="36">
        <v>13</v>
      </c>
      <c r="J17" s="7"/>
      <c r="K17" s="7"/>
    </row>
    <row r="18" spans="1:11" ht="12.75">
      <c r="A18" s="243" t="s">
        <v>260</v>
      </c>
      <c r="B18" s="244"/>
      <c r="C18" s="244"/>
      <c r="D18" s="244"/>
      <c r="E18" s="244"/>
      <c r="F18" s="244"/>
      <c r="G18" s="244"/>
      <c r="H18" s="244"/>
      <c r="I18" s="36">
        <v>14</v>
      </c>
      <c r="J18" s="7"/>
      <c r="K18" s="7"/>
    </row>
    <row r="19" spans="1:11" ht="12.75">
      <c r="A19" s="243" t="s">
        <v>261</v>
      </c>
      <c r="B19" s="244"/>
      <c r="C19" s="244"/>
      <c r="D19" s="244"/>
      <c r="E19" s="244"/>
      <c r="F19" s="244"/>
      <c r="G19" s="244"/>
      <c r="H19" s="244"/>
      <c r="I19" s="36">
        <v>15</v>
      </c>
      <c r="J19" s="7"/>
      <c r="K19" s="7"/>
    </row>
    <row r="20" spans="1:11" ht="12.75">
      <c r="A20" s="243" t="s">
        <v>262</v>
      </c>
      <c r="B20" s="244"/>
      <c r="C20" s="244"/>
      <c r="D20" s="244"/>
      <c r="E20" s="244"/>
      <c r="F20" s="244"/>
      <c r="G20" s="244"/>
      <c r="H20" s="244"/>
      <c r="I20" s="36">
        <v>16</v>
      </c>
      <c r="J20" s="7"/>
      <c r="K20" s="7"/>
    </row>
    <row r="21" spans="1:11" ht="12.75">
      <c r="A21" s="245" t="s">
        <v>283</v>
      </c>
      <c r="B21" s="246"/>
      <c r="C21" s="246"/>
      <c r="D21" s="246"/>
      <c r="E21" s="246"/>
      <c r="F21" s="246"/>
      <c r="G21" s="246"/>
      <c r="H21" s="246"/>
      <c r="I21" s="36">
        <v>17</v>
      </c>
      <c r="J21" s="113">
        <f>SUM(J15:J20)</f>
        <v>0</v>
      </c>
      <c r="K21" s="113">
        <f>SUM(K15:K20)</f>
        <v>0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36" t="s">
        <v>263</v>
      </c>
      <c r="B23" s="237"/>
      <c r="C23" s="237"/>
      <c r="D23" s="237"/>
      <c r="E23" s="237"/>
      <c r="F23" s="237"/>
      <c r="G23" s="237"/>
      <c r="H23" s="237"/>
      <c r="I23" s="37">
        <v>18</v>
      </c>
      <c r="J23" s="6"/>
      <c r="K23" s="6"/>
    </row>
    <row r="24" spans="1:11" ht="17.25" customHeight="1">
      <c r="A24" s="238" t="s">
        <v>264</v>
      </c>
      <c r="B24" s="239"/>
      <c r="C24" s="239"/>
      <c r="D24" s="239"/>
      <c r="E24" s="239"/>
      <c r="F24" s="239"/>
      <c r="G24" s="239"/>
      <c r="H24" s="239"/>
      <c r="I24" s="38">
        <v>19</v>
      </c>
      <c r="J24" s="110"/>
      <c r="K24" s="110"/>
    </row>
    <row r="25" spans="1:11" ht="30" customHeight="1">
      <c r="A25" s="240" t="s">
        <v>293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2014-11-04T08:12:38Z</cp:lastPrinted>
  <dcterms:created xsi:type="dcterms:W3CDTF">2008-10-17T11:51:54Z</dcterms:created>
  <dcterms:modified xsi:type="dcterms:W3CDTF">2014-11-04T08:12:43Z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