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360" windowHeight="867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<sst xmlns="http://schemas.openxmlformats.org/spreadsheetml/2006/main" count="340" uniqueCount="310">
  <si>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</si>
  <si>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</si>
  <si>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</si>
  <si>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</si>
  <si>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</si>
  <si>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</si>
  <si>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</si>
  <si>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</si>
  <si>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</si>
  <si>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</si>
  <si>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</si>
  <si>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</si>
  <si>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</si>
  <si>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</si>
  <si>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</si>
  <si>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</si>
  <si>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</si>
  <si>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</si>
  <si>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</si>
  <si>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</si>
  <si>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</si>
  <si>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</si>
  <si>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</si>
  <si>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</si>
  <si>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</si>
  <si>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</si>
  <si>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</si>
  <si>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</si>
  <si>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</si>
  <si>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</si>
  <si>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</si>
  <si>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</si>
  <si>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</si>
  <si>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</si>
  <si>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</si>
  <si>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</si>
  <si>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</si>
  <si>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</si>
  <si>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</si>
  <si>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</si>
  <si>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</si>
  <si>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</si>
  <si>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</si>
  <si>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</si>
  <si>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</si>
  <si>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</si>
  <si>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</si>
  <si>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</si>
  <si>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</si>
  <si>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</si>
  <si>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</si>
  <si>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</si>
  <si>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</si>
  <si>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</si>
  <si>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</si>
  <si>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</si>
  <si>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</si>
  <si>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</si>
  <si>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</si>
  <si>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</si>
  <si>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</si>
  <si>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</si>
  <si>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</si>
  <si>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</si>
  <si>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</si>
  <si>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</si>
  <si>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</si>
  <si>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</si>
  <si>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</si>
  <si>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</si>
  <si>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</si>
  <si>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</si>
  <si>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</si>
  <si>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</si>
  <si>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</si>
  <si>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</si>
  <si>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</si>
  <si>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</si>
  <si>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</si>
  <si>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</si>
  <si>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</si>
  <si>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</si>
  <si>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</si>
  <si>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</si>
  <si>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</si>
  <si>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</si>
  <si>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</si>
  <si>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</si>
  <si>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</si>
  <si>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</si>
  <si>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</si>
  <si>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</si>
  <si>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</si>
  <si>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</si>
  <si>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</si>
  <si>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</si>
  <si>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</si>
  <si>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</si>
  <si>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</si>
  <si>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</si>
  <si>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</si>
  <si>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</si>
  <si>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</si>
  <si>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</si>
  <si>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</si>
  <si>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</si>
  <si>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</si>
  <si>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</si>
  <si>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</si>
  <si>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</si>
  <si>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</si>
  <si>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</si>
  <si>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</si>
  <si>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</si>
  <si>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</si>
  <si>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</si>
  <si>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</si>
  <si>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</si>
  <si>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</si>
  <si>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</si>
  <si>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</si>
  <si>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</si>
  <si>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</si>
  <si>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</si>
  <si>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</si>
  <si>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</si>
  <si>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</si>
  <si>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</si>
  <si>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</si>
  <si>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</si>
  <si>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</si>
  <si>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</si>
  <si>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</si>
  <si>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</si>
  <si>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</si>
  <si>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</si>
  <si>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</si>
  <si>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</si>
  <si>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</si>
  <si>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</si>
  <si>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</si>
  <si>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</si>
  <si>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</si>
  <si>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</si>
  <si>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</si>
  <si>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</si>
  <si>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</si>
  <si>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</si>
  <si>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</si>
  <si>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</si>
  <si>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</si>
  <si>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</si>
  <si>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</si>
  <si>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</si>
  <si>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</si>
  <si>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</si>
  <si>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</si>
  <si>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</si>
  <si>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</si>
  <si>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</si>
  <si>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</si>
  <si>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</si>
  <si>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</si>
  <si>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</si>
  <si>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</si>
  <si>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</si>
  <si>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</si>
  <si>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</si>
  <si>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</si>
  <si>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</si>
  <si>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</si>
  <si>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</si>
  <si>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</si>
  <si>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</si>
  <si>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</si>
  <si>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</si>
  <si>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</si>
  <si>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</si>
  <si>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</si>
  <si>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</si>
  <si>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</si>
  <si>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</si>
  <si>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</si>
  <si>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</si>
  <si>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</si>
  <si>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</si>
  <si>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</si>
  <si>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</si>
  <si>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</si>
  <si>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</si>
  <si>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</si>
  <si>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</si>
  <si>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</si>
  <si>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</si>
  <si>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</si>
  <si>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</si>
  <si>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</si>
  <si>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</si>
  <si>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</si>
  <si>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</si>
  <si>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</si>
  <si>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</si>
  <si>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</si>
  <si>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</si>
  <si>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</si>
  <si>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</si>
  <si>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</si>
  <si>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</si>
  <si>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</si>
  <si>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</si>
  <si>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</si>
  <si>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</si>
  <si>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</si>
  <si>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</si>
  <si>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</si>
  <si>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</si>
  <si>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</si>
  <si>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</si>
  <si>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</si>
  <si>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</si>
  <si>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</si>
  <si>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</si>
  <si>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</si>
  <si>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</si>
  <si>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</si>
  <si>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</si>
  <si>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</si>
  <si>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</si>
  <si>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</si>
  <si>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</si>
  <si>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</si>
  <si>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</si>
  <si>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</si>
  <si>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</si>
  <si>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</si>
  <si>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</si>
  <si>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</si>
  <si>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</si>
  <si>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</si>
  <si>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</si>
  <si>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</si>
  <si>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</si>
  <si>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</si>
  <si>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</si>
  <si>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</si>
  <si>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</si>
  <si>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</si>
  <si>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</si>
  <si>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</si>
  <si>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</si>
  <si>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</si>
  <si>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</si>
  <si>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</si>
  <si>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</si>
  <si>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</si>
  <si>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</si>
  <si>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</si>
  <si>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</si>
  <si>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</si>
  <si>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</si>
  <si>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</si>
  <si>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</si>
  <si>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</si>
  <si>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</si>
  <si>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</si>
  <si>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</si>
  <si>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</si>
  <si>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</si>
  <si>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</si>
  <si>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</si>
  <si>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</si>
  <si>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</si>
  <si>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</si>
  <si>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</si>
  <si>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</si>
  <si>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</si>
  <si>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</si>
  <si>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</si>
  <si>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</si>
  <si>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</si>
  <si>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</si>
  <si>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</si>
  <si>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</si>
  <si>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</si>
  <si>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Obveznik: Luka Ploče d.d.                                                                                                     _____________________________________________________________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</si>
  <si>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</si>
  <si>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</si>
  <si>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</si>
  <si>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</si>
  <si>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</si>
  <si>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</si>
  <si>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</si>
  <si>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</si>
  <si>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</si>
  <si>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</si>
  <si>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</si>
  <si>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</si>
  <si>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</si>
  <si>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</si>
  <si>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</si>
  <si>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Obveznik: Luka Ploče d.d.</t>
  </si>
  <si>
    <t xml:space="preserve">      za razdoblje od</t>
  </si>
  <si>
    <t>Obveznik:  Luka Ploče d.d.</t>
  </si>
  <si>
    <t>NE</t>
  </si>
  <si>
    <t>OIB:</t>
  </si>
  <si>
    <t>01.01.2014.</t>
  </si>
  <si>
    <t>31.03.2014.</t>
  </si>
  <si>
    <r>
      <t xml:space="preserve">                                                                         stanje na dan 31.03.2014.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</si>
  <si>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                  u razdoblju 01.01.2014. do 31.03.2014.  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</si>
  <si>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u razdoblju 01.01.2014. do 31.03.2014.                                      </t>
    </r>
    <r>
      <rPr>
        <b/>
        <sz val="8"/>
        <rFont val="Arial"/>
        <family val="2"/>
      </rPr>
      <t>u kunama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</si>
</sst>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6" fillId="0" borderId="0" xfId="57" applyFont="1" applyBorder="1" applyAlignment="1">
      <alignment vertical="top" wrapText="1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Protection="1">
      <alignment vertical="top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 applyProtection="1">
      <alignment horizontal="center"/>
      <protection hidden="1"/>
    </xf>
    <xf numFmtId="0" fontId="2" fillId="0" borderId="28" xfId="51" applyFont="1" applyBorder="1" applyProtection="1">
      <alignment vertical="top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33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>
      <alignment horizontal="left"/>
      <protection/>
    </xf>
    <xf numFmtId="0" fontId="3" fillId="0" borderId="29" xfId="51" applyFont="1" applyBorder="1" applyAlignment="1">
      <alignment horizontal="left"/>
      <protection/>
    </xf>
    <xf numFmtId="49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18" fillId="0" borderId="0" xfId="57" applyFont="1" applyBorder="1" applyAlignment="1" applyProtection="1">
      <alignment horizontal="left"/>
      <protection hidden="1"/>
    </xf>
    <xf numFmtId="0" fontId="19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Border="1" applyAlignment="1" applyProtection="1">
      <alignment horizontal="center"/>
      <protection hidden="1"/>
    </xf>
    <xf numFmtId="0" fontId="2" fillId="0" borderId="29" xfId="51" applyFont="1" applyBorder="1" applyAlignment="1" applyProtection="1">
      <alignment horizontal="center"/>
      <protection hidden="1"/>
    </xf>
    <xf numFmtId="0" fontId="2" fillId="0" borderId="27" xfId="51" applyFont="1" applyBorder="1" applyAlignment="1" applyProtection="1">
      <alignment horizontal="left" vertical="top"/>
      <protection hidden="1"/>
    </xf>
    <xf numFmtId="0" fontId="2" fillId="0" borderId="28" xfId="51" applyFont="1" applyBorder="1" applyAlignment="1" applyProtection="1">
      <alignment horizontal="left" vertical="top"/>
      <protection hidden="1"/>
    </xf>
    <xf numFmtId="0" fontId="2" fillId="0" borderId="29" xfId="51" applyFont="1" applyBorder="1" applyAlignment="1" applyProtection="1">
      <alignment horizontal="left" vertical="top"/>
      <protection hidden="1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6" fillId="0" borderId="0" xfId="57" applyFont="1" applyBorder="1" applyAlignment="1">
      <alignment horizontal="left" vertical="top" wrapText="1"/>
      <protection/>
    </xf>
    <xf numFmtId="0" fontId="21" fillId="0" borderId="0" xfId="57" applyFont="1" applyBorder="1" applyAlignment="1">
      <alignment horizontal="left" vertical="top"/>
      <protection/>
    </xf>
    <xf numFmtId="0" fontId="10" fillId="0" borderId="0" xfId="57" applyFont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zoomScalePageLayoutView="0" workbookViewId="0" topLeftCell="A1">
      <selection activeCell="I21" sqref="I21"/>
    </sheetView>
  </sheetViews>
  <sheetFormatPr defaultColWidth="9.140625" defaultRowHeight="12.75"/>
  <cols>
    <col min="1" max="1" width="10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214</v>
      </c>
      <c r="B1" s="184"/>
      <c r="C1" s="184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32" t="s">
        <v>215</v>
      </c>
      <c r="B2" s="133"/>
      <c r="C2" s="133"/>
      <c r="D2" s="134"/>
      <c r="E2" s="113" t="s">
        <v>305</v>
      </c>
      <c r="F2" s="12"/>
      <c r="G2" s="13" t="s">
        <v>216</v>
      </c>
      <c r="H2" s="113" t="s">
        <v>306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35" t="s">
        <v>280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38" t="s">
        <v>217</v>
      </c>
      <c r="B6" s="139"/>
      <c r="C6" s="140" t="s">
        <v>286</v>
      </c>
      <c r="D6" s="141"/>
      <c r="E6" s="28"/>
      <c r="F6" s="28"/>
      <c r="G6" s="28"/>
      <c r="H6" s="28"/>
      <c r="I6" s="88"/>
      <c r="J6" s="10"/>
      <c r="K6" s="10"/>
      <c r="L6" s="10"/>
    </row>
    <row r="7" spans="1:12" ht="12.75">
      <c r="A7" s="89"/>
      <c r="B7" s="22"/>
      <c r="C7" s="16"/>
      <c r="D7" s="16"/>
      <c r="E7" s="28"/>
      <c r="F7" s="28"/>
      <c r="G7" s="28"/>
      <c r="H7" s="28"/>
      <c r="I7" s="88"/>
      <c r="J7" s="10"/>
      <c r="K7" s="10"/>
      <c r="L7" s="10"/>
    </row>
    <row r="8" spans="1:12" ht="12.75">
      <c r="A8" s="147" t="s">
        <v>218</v>
      </c>
      <c r="B8" s="148"/>
      <c r="C8" s="140" t="s">
        <v>287</v>
      </c>
      <c r="D8" s="141"/>
      <c r="E8" s="28"/>
      <c r="F8" s="28"/>
      <c r="G8" s="28"/>
      <c r="H8" s="28"/>
      <c r="I8" s="90"/>
      <c r="J8" s="10"/>
      <c r="K8" s="10"/>
      <c r="L8" s="10"/>
    </row>
    <row r="9" spans="1:12" ht="12.75">
      <c r="A9" s="91"/>
      <c r="B9" s="49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9" t="s">
        <v>219</v>
      </c>
      <c r="B10" s="150"/>
      <c r="C10" s="140" t="s">
        <v>288</v>
      </c>
      <c r="D10" s="141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8" t="s">
        <v>220</v>
      </c>
      <c r="B12" s="139"/>
      <c r="C12" s="144" t="s">
        <v>289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8" t="s">
        <v>221</v>
      </c>
      <c r="B14" s="139"/>
      <c r="C14" s="142">
        <v>20340</v>
      </c>
      <c r="D14" s="143"/>
      <c r="E14" s="16"/>
      <c r="F14" s="144" t="s">
        <v>290</v>
      </c>
      <c r="G14" s="145"/>
      <c r="H14" s="145"/>
      <c r="I14" s="146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8" t="s">
        <v>222</v>
      </c>
      <c r="B16" s="139"/>
      <c r="C16" s="144" t="s">
        <v>291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8" t="s">
        <v>223</v>
      </c>
      <c r="B18" s="139"/>
      <c r="C18" s="155" t="s">
        <v>292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8" t="s">
        <v>224</v>
      </c>
      <c r="B20" s="139"/>
      <c r="C20" s="155" t="s">
        <v>293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38" t="s">
        <v>225</v>
      </c>
      <c r="B22" s="139"/>
      <c r="C22" s="114">
        <v>335</v>
      </c>
      <c r="D22" s="144" t="s">
        <v>290</v>
      </c>
      <c r="E22" s="152"/>
      <c r="F22" s="153"/>
      <c r="G22" s="138"/>
      <c r="H22" s="158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38" t="s">
        <v>226</v>
      </c>
      <c r="B24" s="139"/>
      <c r="C24" s="114">
        <v>19</v>
      </c>
      <c r="D24" s="144" t="s">
        <v>294</v>
      </c>
      <c r="E24" s="152"/>
      <c r="F24" s="152"/>
      <c r="G24" s="153"/>
      <c r="H24" s="50" t="s">
        <v>227</v>
      </c>
      <c r="I24" s="115">
        <v>459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281</v>
      </c>
      <c r="I25" s="93"/>
      <c r="J25" s="10"/>
      <c r="K25" s="10"/>
      <c r="L25" s="10"/>
    </row>
    <row r="26" spans="1:12" ht="12.75">
      <c r="A26" s="138" t="s">
        <v>228</v>
      </c>
      <c r="B26" s="139"/>
      <c r="C26" s="116" t="s">
        <v>303</v>
      </c>
      <c r="D26" s="25"/>
      <c r="E26" s="32"/>
      <c r="F26" s="24"/>
      <c r="G26" s="154" t="s">
        <v>229</v>
      </c>
      <c r="H26" s="139"/>
      <c r="I26" s="117" t="s">
        <v>295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304</v>
      </c>
      <c r="I28" s="165"/>
      <c r="J28" s="10"/>
      <c r="K28" s="10"/>
      <c r="L28" s="10"/>
    </row>
    <row r="29" spans="1:12" ht="12.75">
      <c r="A29" s="95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66"/>
      <c r="B30" s="167"/>
      <c r="C30" s="167"/>
      <c r="D30" s="168"/>
      <c r="E30" s="166"/>
      <c r="F30" s="167"/>
      <c r="G30" s="167"/>
      <c r="H30" s="169"/>
      <c r="I30" s="170"/>
      <c r="J30" s="10"/>
      <c r="K30" s="10"/>
      <c r="L30" s="10"/>
    </row>
    <row r="31" spans="1:12" ht="12.75">
      <c r="A31" s="20"/>
      <c r="B31" s="20"/>
      <c r="C31" s="33"/>
      <c r="D31" s="171"/>
      <c r="E31" s="171"/>
      <c r="F31" s="171"/>
      <c r="G31" s="172"/>
      <c r="H31" s="126"/>
      <c r="I31" s="127"/>
      <c r="J31" s="10"/>
      <c r="K31" s="10"/>
      <c r="L31" s="10"/>
    </row>
    <row r="32" spans="1:12" ht="12.75">
      <c r="A32" s="166"/>
      <c r="B32" s="167"/>
      <c r="C32" s="167"/>
      <c r="D32" s="168"/>
      <c r="E32" s="166"/>
      <c r="F32" s="167"/>
      <c r="G32" s="167"/>
      <c r="H32" s="169"/>
      <c r="I32" s="170"/>
      <c r="J32" s="10"/>
      <c r="K32" s="10"/>
      <c r="L32" s="10"/>
    </row>
    <row r="33" spans="1:12" ht="12.75">
      <c r="A33" s="20"/>
      <c r="B33" s="20"/>
      <c r="C33" s="33"/>
      <c r="D33" s="124"/>
      <c r="E33" s="124"/>
      <c r="F33" s="124"/>
      <c r="G33" s="125"/>
      <c r="H33" s="126"/>
      <c r="I33" s="128"/>
      <c r="J33" s="10"/>
      <c r="K33" s="10"/>
      <c r="L33" s="10"/>
    </row>
    <row r="34" spans="1:12" ht="12.75">
      <c r="A34" s="166"/>
      <c r="B34" s="167"/>
      <c r="C34" s="167"/>
      <c r="D34" s="168"/>
      <c r="E34" s="166"/>
      <c r="F34" s="167"/>
      <c r="G34" s="167"/>
      <c r="H34" s="169"/>
      <c r="I34" s="170"/>
      <c r="J34" s="10"/>
      <c r="K34" s="10"/>
      <c r="L34" s="10"/>
    </row>
    <row r="35" spans="1:12" ht="12.75">
      <c r="A35" s="33"/>
      <c r="B35" s="33"/>
      <c r="C35" s="173"/>
      <c r="D35" s="174"/>
      <c r="E35" s="20"/>
      <c r="F35" s="173"/>
      <c r="G35" s="174"/>
      <c r="H35" s="126"/>
      <c r="I35" s="126"/>
      <c r="J35" s="10"/>
      <c r="K35" s="10"/>
      <c r="L35" s="10"/>
    </row>
    <row r="36" spans="1:12" ht="12.75">
      <c r="A36" s="166"/>
      <c r="B36" s="167"/>
      <c r="C36" s="167"/>
      <c r="D36" s="168"/>
      <c r="E36" s="166"/>
      <c r="F36" s="167"/>
      <c r="G36" s="167"/>
      <c r="H36" s="169"/>
      <c r="I36" s="170"/>
      <c r="J36" s="10"/>
      <c r="K36" s="10"/>
      <c r="L36" s="10"/>
    </row>
    <row r="37" spans="1:12" ht="12.75">
      <c r="A37" s="33"/>
      <c r="B37" s="33"/>
      <c r="C37" s="33"/>
      <c r="D37" s="20"/>
      <c r="E37" s="20"/>
      <c r="F37" s="33"/>
      <c r="G37" s="20"/>
      <c r="H37" s="126"/>
      <c r="I37" s="126"/>
      <c r="J37" s="10"/>
      <c r="K37" s="10"/>
      <c r="L37" s="10"/>
    </row>
    <row r="38" spans="1:12" ht="12.75">
      <c r="A38" s="166"/>
      <c r="B38" s="167"/>
      <c r="C38" s="167"/>
      <c r="D38" s="168"/>
      <c r="E38" s="166"/>
      <c r="F38" s="167"/>
      <c r="G38" s="167"/>
      <c r="H38" s="169"/>
      <c r="I38" s="170"/>
      <c r="J38" s="10"/>
      <c r="K38" s="10"/>
      <c r="L38" s="10"/>
    </row>
    <row r="39" spans="1:12" ht="12.75">
      <c r="A39" s="29"/>
      <c r="B39" s="29"/>
      <c r="C39" s="30"/>
      <c r="D39" s="31"/>
      <c r="E39" s="16"/>
      <c r="F39" s="30"/>
      <c r="G39" s="31"/>
      <c r="H39" s="16"/>
      <c r="I39" s="16"/>
      <c r="J39" s="10"/>
      <c r="K39" s="10"/>
      <c r="L39" s="10"/>
    </row>
    <row r="40" spans="1:12" ht="12.75">
      <c r="A40" s="144"/>
      <c r="B40" s="152"/>
      <c r="C40" s="152"/>
      <c r="D40" s="153"/>
      <c r="E40" s="144"/>
      <c r="F40" s="152"/>
      <c r="G40" s="153"/>
      <c r="H40" s="140"/>
      <c r="I40" s="141"/>
      <c r="J40" s="10"/>
      <c r="K40" s="10"/>
      <c r="L40" s="10"/>
    </row>
    <row r="41" spans="1:12" ht="12.75">
      <c r="A41" s="118"/>
      <c r="B41" s="32"/>
      <c r="C41" s="32"/>
      <c r="D41" s="32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197"/>
      <c r="B42" s="198"/>
      <c r="C42" s="198"/>
      <c r="D42" s="199"/>
      <c r="E42" s="131"/>
      <c r="F42" s="129"/>
      <c r="G42" s="130"/>
      <c r="H42" s="195"/>
      <c r="I42" s="196"/>
      <c r="J42" s="10"/>
      <c r="K42" s="10"/>
      <c r="L42" s="10"/>
    </row>
    <row r="43" spans="1:12" ht="12.75">
      <c r="A43" s="118"/>
      <c r="B43" s="32"/>
      <c r="C43" s="32"/>
      <c r="D43" s="32"/>
      <c r="E43" s="23"/>
      <c r="F43" s="119"/>
      <c r="G43" s="119"/>
      <c r="H43" s="120"/>
      <c r="I43" s="97"/>
      <c r="J43" s="10"/>
      <c r="K43" s="10"/>
      <c r="L43" s="10"/>
    </row>
    <row r="44" spans="1:12" ht="12.75">
      <c r="A44" s="96"/>
      <c r="B44" s="29"/>
      <c r="C44" s="30"/>
      <c r="D44" s="31"/>
      <c r="E44" s="16"/>
      <c r="F44" s="30"/>
      <c r="G44" s="31"/>
      <c r="H44" s="16"/>
      <c r="I44" s="90"/>
      <c r="J44" s="10"/>
      <c r="K44" s="10"/>
      <c r="L44" s="10"/>
    </row>
    <row r="45" spans="1:12" ht="12.75">
      <c r="A45" s="98"/>
      <c r="B45" s="33"/>
      <c r="C45" s="33"/>
      <c r="D45" s="20"/>
      <c r="E45" s="20"/>
      <c r="F45" s="33"/>
      <c r="G45" s="20"/>
      <c r="H45" s="20"/>
      <c r="I45" s="99"/>
      <c r="J45" s="10"/>
      <c r="K45" s="10"/>
      <c r="L45" s="10"/>
    </row>
    <row r="46" spans="1:12" ht="12.75">
      <c r="A46" s="149" t="s">
        <v>232</v>
      </c>
      <c r="B46" s="186"/>
      <c r="C46" s="140"/>
      <c r="D46" s="141"/>
      <c r="E46" s="26"/>
      <c r="F46" s="144"/>
      <c r="G46" s="200"/>
      <c r="H46" s="200"/>
      <c r="I46" s="201"/>
      <c r="J46" s="10"/>
      <c r="K46" s="10"/>
      <c r="L46" s="10"/>
    </row>
    <row r="47" spans="1:12" ht="12.75">
      <c r="A47" s="96"/>
      <c r="B47" s="29"/>
      <c r="C47" s="202"/>
      <c r="D47" s="203"/>
      <c r="E47" s="16"/>
      <c r="F47" s="202"/>
      <c r="G47" s="204"/>
      <c r="H47" s="34"/>
      <c r="I47" s="100"/>
      <c r="J47" s="10"/>
      <c r="K47" s="10"/>
      <c r="L47" s="10"/>
    </row>
    <row r="48" spans="1:12" ht="12.75">
      <c r="A48" s="149" t="s">
        <v>233</v>
      </c>
      <c r="B48" s="186"/>
      <c r="C48" s="144" t="s">
        <v>296</v>
      </c>
      <c r="D48" s="187"/>
      <c r="E48" s="187"/>
      <c r="F48" s="187"/>
      <c r="G48" s="187"/>
      <c r="H48" s="187"/>
      <c r="I48" s="188"/>
      <c r="J48" s="10"/>
      <c r="K48" s="10"/>
      <c r="L48" s="10"/>
    </row>
    <row r="49" spans="1:12" ht="12.75">
      <c r="A49" s="89"/>
      <c r="B49" s="22"/>
      <c r="C49" s="21" t="s">
        <v>234</v>
      </c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9" t="s">
        <v>235</v>
      </c>
      <c r="B50" s="186"/>
      <c r="C50" s="194" t="s">
        <v>297</v>
      </c>
      <c r="D50" s="192"/>
      <c r="E50" s="193"/>
      <c r="F50" s="16"/>
      <c r="G50" s="50" t="s">
        <v>236</v>
      </c>
      <c r="H50" s="194" t="s">
        <v>298</v>
      </c>
      <c r="I50" s="193"/>
      <c r="J50" s="10"/>
      <c r="K50" s="10"/>
      <c r="L50" s="10"/>
    </row>
    <row r="51" spans="1:12" ht="12.75">
      <c r="A51" s="89"/>
      <c r="B51" s="22"/>
      <c r="C51" s="21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49" t="s">
        <v>223</v>
      </c>
      <c r="B52" s="186"/>
      <c r="C52" s="191"/>
      <c r="D52" s="192"/>
      <c r="E52" s="192"/>
      <c r="F52" s="192"/>
      <c r="G52" s="192"/>
      <c r="H52" s="192"/>
      <c r="I52" s="193"/>
      <c r="J52" s="10"/>
      <c r="K52" s="10"/>
      <c r="L52" s="10"/>
    </row>
    <row r="53" spans="1:12" ht="12.75">
      <c r="A53" s="89"/>
      <c r="B53" s="22"/>
      <c r="C53" s="16"/>
      <c r="D53" s="16"/>
      <c r="E53" s="16"/>
      <c r="F53" s="16"/>
      <c r="G53" s="16"/>
      <c r="H53" s="16"/>
      <c r="I53" s="90"/>
      <c r="J53" s="10"/>
      <c r="K53" s="10"/>
      <c r="L53" s="10"/>
    </row>
    <row r="54" spans="1:12" ht="12.75">
      <c r="A54" s="138" t="s">
        <v>237</v>
      </c>
      <c r="B54" s="139"/>
      <c r="C54" s="194" t="s">
        <v>299</v>
      </c>
      <c r="D54" s="192"/>
      <c r="E54" s="192"/>
      <c r="F54" s="192"/>
      <c r="G54" s="192"/>
      <c r="H54" s="192"/>
      <c r="I54" s="146"/>
      <c r="J54" s="10"/>
      <c r="K54" s="10"/>
      <c r="L54" s="10"/>
    </row>
    <row r="55" spans="1:12" ht="12.75">
      <c r="A55" s="101"/>
      <c r="B55" s="20"/>
      <c r="C55" s="185" t="s">
        <v>238</v>
      </c>
      <c r="D55" s="185"/>
      <c r="E55" s="185"/>
      <c r="F55" s="185"/>
      <c r="G55" s="185"/>
      <c r="H55" s="185"/>
      <c r="I55" s="102"/>
      <c r="J55" s="10"/>
      <c r="K55" s="10"/>
      <c r="L55" s="10"/>
    </row>
    <row r="56" spans="1:12" ht="12.75">
      <c r="A56" s="101"/>
      <c r="B56" s="20"/>
      <c r="C56" s="35"/>
      <c r="D56" s="35"/>
      <c r="E56" s="35"/>
      <c r="F56" s="35"/>
      <c r="G56" s="35"/>
      <c r="H56" s="35"/>
      <c r="I56" s="102"/>
      <c r="J56" s="10"/>
      <c r="K56" s="10"/>
      <c r="L56" s="10"/>
    </row>
    <row r="57" spans="1:12" ht="12.75">
      <c r="A57" s="101"/>
      <c r="B57" s="175" t="s">
        <v>239</v>
      </c>
      <c r="C57" s="176"/>
      <c r="D57" s="176"/>
      <c r="E57" s="176"/>
      <c r="F57" s="48"/>
      <c r="G57" s="48"/>
      <c r="H57" s="48"/>
      <c r="I57" s="103"/>
      <c r="J57" s="10"/>
      <c r="K57" s="10"/>
      <c r="L57" s="10"/>
    </row>
    <row r="58" spans="1:12" ht="12.75">
      <c r="A58" s="101"/>
      <c r="B58" s="177" t="s">
        <v>270</v>
      </c>
      <c r="C58" s="178"/>
      <c r="D58" s="178"/>
      <c r="E58" s="178"/>
      <c r="F58" s="178"/>
      <c r="G58" s="178"/>
      <c r="H58" s="178"/>
      <c r="I58" s="179"/>
      <c r="J58" s="10"/>
      <c r="K58" s="10"/>
      <c r="L58" s="10"/>
    </row>
    <row r="59" spans="1:12" ht="12.75">
      <c r="A59" s="101"/>
      <c r="B59" s="177" t="s">
        <v>271</v>
      </c>
      <c r="C59" s="178"/>
      <c r="D59" s="178"/>
      <c r="E59" s="178"/>
      <c r="F59" s="178"/>
      <c r="G59" s="178"/>
      <c r="H59" s="178"/>
      <c r="I59" s="103"/>
      <c r="J59" s="10"/>
      <c r="K59" s="10"/>
      <c r="L59" s="10"/>
    </row>
    <row r="60" spans="1:12" ht="12.75">
      <c r="A60" s="101"/>
      <c r="B60" s="177" t="s">
        <v>272</v>
      </c>
      <c r="C60" s="178"/>
      <c r="D60" s="178"/>
      <c r="E60" s="178"/>
      <c r="F60" s="178"/>
      <c r="G60" s="178"/>
      <c r="H60" s="178"/>
      <c r="I60" s="179"/>
      <c r="J60" s="10"/>
      <c r="K60" s="10"/>
      <c r="L60" s="10"/>
    </row>
    <row r="61" spans="1:12" ht="12.75">
      <c r="A61" s="101"/>
      <c r="B61" s="177" t="s">
        <v>273</v>
      </c>
      <c r="C61" s="178"/>
      <c r="D61" s="178"/>
      <c r="E61" s="178"/>
      <c r="F61" s="178"/>
      <c r="G61" s="178"/>
      <c r="H61" s="178"/>
      <c r="I61" s="179"/>
      <c r="J61" s="10"/>
      <c r="K61" s="10"/>
      <c r="L61" s="10"/>
    </row>
    <row r="62" spans="1:12" ht="12.75">
      <c r="A62" s="101"/>
      <c r="B62" s="104"/>
      <c r="C62" s="105"/>
      <c r="D62" s="105"/>
      <c r="E62" s="105"/>
      <c r="F62" s="105"/>
      <c r="G62" s="105"/>
      <c r="H62" s="105"/>
      <c r="I62" s="106"/>
      <c r="J62" s="10"/>
      <c r="K62" s="10"/>
      <c r="L62" s="10"/>
    </row>
    <row r="63" spans="1:12" ht="13.5" thickBot="1">
      <c r="A63" s="107" t="s">
        <v>240</v>
      </c>
      <c r="B63" s="16"/>
      <c r="C63" s="16"/>
      <c r="D63" s="16"/>
      <c r="E63" s="16"/>
      <c r="F63" s="16"/>
      <c r="G63" s="36"/>
      <c r="H63" s="37"/>
      <c r="I63" s="108"/>
      <c r="J63" s="10"/>
      <c r="K63" s="10"/>
      <c r="L63" s="10"/>
    </row>
    <row r="64" spans="1:12" ht="12.75">
      <c r="A64" s="85"/>
      <c r="B64" s="16"/>
      <c r="C64" s="16"/>
      <c r="D64" s="16"/>
      <c r="E64" s="20" t="s">
        <v>241</v>
      </c>
      <c r="F64" s="32"/>
      <c r="G64" s="180" t="s">
        <v>242</v>
      </c>
      <c r="H64" s="181"/>
      <c r="I64" s="182"/>
      <c r="J64" s="10"/>
      <c r="K64" s="10"/>
      <c r="L64" s="10"/>
    </row>
    <row r="65" spans="1:12" ht="12.75">
      <c r="A65" s="109"/>
      <c r="B65" s="110"/>
      <c r="C65" s="111"/>
      <c r="D65" s="111"/>
      <c r="E65" s="111"/>
      <c r="F65" s="111"/>
      <c r="G65" s="189"/>
      <c r="H65" s="190"/>
      <c r="I65" s="112"/>
      <c r="J65" s="10"/>
      <c r="K65" s="10"/>
      <c r="L65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1_1"/>
  </protectedRanges>
  <mergeCells count="75">
    <mergeCell ref="C50:E50"/>
    <mergeCell ref="H50:I50"/>
    <mergeCell ref="A46:B46"/>
    <mergeCell ref="H42:I42"/>
    <mergeCell ref="A42:D42"/>
    <mergeCell ref="B59:H59"/>
    <mergeCell ref="C46:D46"/>
    <mergeCell ref="F46:I46"/>
    <mergeCell ref="C47:D47"/>
    <mergeCell ref="F47:G47"/>
    <mergeCell ref="A1:C1"/>
    <mergeCell ref="C55:H55"/>
    <mergeCell ref="A48:B48"/>
    <mergeCell ref="C48:I48"/>
    <mergeCell ref="A50:B50"/>
    <mergeCell ref="G65:H65"/>
    <mergeCell ref="A52:B52"/>
    <mergeCell ref="C52:I52"/>
    <mergeCell ref="A54:B54"/>
    <mergeCell ref="C54:I54"/>
    <mergeCell ref="B57:E57"/>
    <mergeCell ref="B60:I60"/>
    <mergeCell ref="B61:I61"/>
    <mergeCell ref="B58:I58"/>
    <mergeCell ref="G64:I64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C35:D35"/>
    <mergeCell ref="F35:G35"/>
    <mergeCell ref="A28:D28"/>
    <mergeCell ref="E28:G28"/>
    <mergeCell ref="H28:I28"/>
    <mergeCell ref="A32:D32"/>
    <mergeCell ref="E32:G32"/>
    <mergeCell ref="H32:I32"/>
    <mergeCell ref="A30:D30"/>
    <mergeCell ref="E30:G30"/>
    <mergeCell ref="H30:I30"/>
    <mergeCell ref="D31:G31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18:B18"/>
    <mergeCell ref="A8:B8"/>
    <mergeCell ref="C8:D8"/>
    <mergeCell ref="A12:B12"/>
    <mergeCell ref="C12:I12"/>
    <mergeCell ref="A10:B11"/>
    <mergeCell ref="C10:D10"/>
    <mergeCell ref="A16:B16"/>
    <mergeCell ref="C16:I16"/>
    <mergeCell ref="A2:D2"/>
    <mergeCell ref="A4:I4"/>
    <mergeCell ref="A6:B6"/>
    <mergeCell ref="C6:D6"/>
    <mergeCell ref="A14:B14"/>
    <mergeCell ref="C14:D14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8" sqref="K118"/>
    </sheetView>
  </sheetViews>
  <sheetFormatPr defaultColWidth="9.140625" defaultRowHeight="12.75"/>
  <cols>
    <col min="1" max="9" width="9.140625" style="51" customWidth="1"/>
    <col min="10" max="10" width="11.57421875" style="51" customWidth="1"/>
    <col min="11" max="11" width="11.421875" style="51" customWidth="1"/>
    <col min="12" max="16384" width="9.140625" style="51" customWidth="1"/>
  </cols>
  <sheetData>
    <row r="1" spans="1:11" ht="12.75" customHeight="1">
      <c r="A1" s="238" t="s">
        <v>127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307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302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50</v>
      </c>
      <c r="B4" s="244"/>
      <c r="C4" s="244"/>
      <c r="D4" s="244"/>
      <c r="E4" s="244"/>
      <c r="F4" s="244"/>
      <c r="G4" s="244"/>
      <c r="H4" s="245"/>
      <c r="I4" s="57" t="s">
        <v>243</v>
      </c>
      <c r="J4" s="58" t="s">
        <v>282</v>
      </c>
      <c r="K4" s="59" t="s">
        <v>283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56">
        <v>2</v>
      </c>
      <c r="J5" s="55">
        <v>3</v>
      </c>
      <c r="K5" s="55">
        <v>4</v>
      </c>
    </row>
    <row r="6" spans="1:1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19" t="s">
        <v>51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1" ht="12.75">
      <c r="A8" s="226" t="s">
        <v>8</v>
      </c>
      <c r="B8" s="227"/>
      <c r="C8" s="227"/>
      <c r="D8" s="227"/>
      <c r="E8" s="227"/>
      <c r="F8" s="227"/>
      <c r="G8" s="227"/>
      <c r="H8" s="228"/>
      <c r="I8" s="1">
        <v>2</v>
      </c>
      <c r="J8" s="52">
        <f>J9+J16+J26+J35+J39</f>
        <v>135435872</v>
      </c>
      <c r="K8" s="52">
        <f>K9+K16+K26+K35+K39</f>
        <v>139380496</v>
      </c>
    </row>
    <row r="9" spans="1:11" ht="12.75">
      <c r="A9" s="223" t="s">
        <v>171</v>
      </c>
      <c r="B9" s="224"/>
      <c r="C9" s="224"/>
      <c r="D9" s="224"/>
      <c r="E9" s="224"/>
      <c r="F9" s="224"/>
      <c r="G9" s="224"/>
      <c r="H9" s="225"/>
      <c r="I9" s="1">
        <v>3</v>
      </c>
      <c r="J9" s="52">
        <f>SUM(J10:J15)</f>
        <v>6119326</v>
      </c>
      <c r="K9" s="52">
        <f>SUM(K10:K15)</f>
        <v>5940827</v>
      </c>
    </row>
    <row r="10" spans="1:11" ht="12.75">
      <c r="A10" s="223" t="s">
        <v>99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9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6119326</v>
      </c>
      <c r="K11" s="7">
        <v>5940827</v>
      </c>
    </row>
    <row r="12" spans="1:11" ht="12.75">
      <c r="A12" s="223" t="s">
        <v>100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174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175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176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172</v>
      </c>
      <c r="B16" s="224"/>
      <c r="C16" s="224"/>
      <c r="D16" s="224"/>
      <c r="E16" s="224"/>
      <c r="F16" s="224"/>
      <c r="G16" s="224"/>
      <c r="H16" s="225"/>
      <c r="I16" s="1">
        <v>10</v>
      </c>
      <c r="J16" s="52">
        <f>SUM(J17:J25)</f>
        <v>89085537</v>
      </c>
      <c r="K16" s="52">
        <f>SUM(K17:K25)</f>
        <v>87549793</v>
      </c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2138881</v>
      </c>
      <c r="K17" s="7">
        <v>2138881</v>
      </c>
    </row>
    <row r="18" spans="1:11" ht="12.75">
      <c r="A18" s="223" t="s">
        <v>213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8908802</v>
      </c>
      <c r="K18" s="7">
        <v>8861552</v>
      </c>
    </row>
    <row r="19" spans="1:11" ht="12.75">
      <c r="A19" s="223" t="s">
        <v>178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64117515</v>
      </c>
      <c r="K19" s="7">
        <v>62738961</v>
      </c>
    </row>
    <row r="20" spans="1:11" ht="12.75">
      <c r="A20" s="223" t="s">
        <v>21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5789478</v>
      </c>
      <c r="K20" s="7">
        <v>5476850</v>
      </c>
    </row>
    <row r="21" spans="1:11" ht="12.75">
      <c r="A21" s="223" t="s">
        <v>22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63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9000</v>
      </c>
      <c r="K22" s="7"/>
    </row>
    <row r="23" spans="1:11" ht="12.75">
      <c r="A23" s="223" t="s">
        <v>64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3063094</v>
      </c>
      <c r="K23" s="7">
        <v>3298796</v>
      </c>
    </row>
    <row r="24" spans="1:11" ht="12.75">
      <c r="A24" s="223" t="s">
        <v>65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66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5058767</v>
      </c>
      <c r="K25" s="7">
        <v>5034753</v>
      </c>
    </row>
    <row r="26" spans="1:11" ht="12.75">
      <c r="A26" s="223" t="s">
        <v>159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2">
        <f>SUM(J27:J34)</f>
        <v>36863686</v>
      </c>
      <c r="K26" s="52">
        <f>SUM(K27:K34)</f>
        <v>42522553</v>
      </c>
    </row>
    <row r="27" spans="1:11" ht="12.75">
      <c r="A27" s="223" t="s">
        <v>67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22337876</v>
      </c>
      <c r="K27" s="7">
        <v>27887876</v>
      </c>
    </row>
    <row r="28" spans="1:11" ht="12.75">
      <c r="A28" s="223" t="s">
        <v>68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14446310</v>
      </c>
      <c r="K28" s="7">
        <v>14555177</v>
      </c>
    </row>
    <row r="29" spans="1:11" ht="12.75">
      <c r="A29" s="223" t="s">
        <v>69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79500</v>
      </c>
      <c r="K29" s="7">
        <v>79500</v>
      </c>
    </row>
    <row r="30" spans="1:11" ht="12.75">
      <c r="A30" s="223" t="s">
        <v>74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75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76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/>
      <c r="K32" s="7"/>
    </row>
    <row r="33" spans="1:11" ht="12.75">
      <c r="A33" s="223" t="s">
        <v>70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7"/>
    </row>
    <row r="34" spans="1:11" ht="12.75">
      <c r="A34" s="223" t="s">
        <v>152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153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2">
        <f>SUM(J36:J38)</f>
        <v>3367323</v>
      </c>
      <c r="K35" s="52">
        <f>SUM(K36:K38)</f>
        <v>3367323</v>
      </c>
    </row>
    <row r="36" spans="1:11" ht="12.75">
      <c r="A36" s="223" t="s">
        <v>71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72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3367323</v>
      </c>
      <c r="K37" s="7">
        <v>3367323</v>
      </c>
    </row>
    <row r="38" spans="1:11" ht="12.75">
      <c r="A38" s="223" t="s">
        <v>73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/>
    </row>
    <row r="39" spans="1:11" ht="12.75">
      <c r="A39" s="223" t="s">
        <v>154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7"/>
    </row>
    <row r="40" spans="1:11" ht="12.75">
      <c r="A40" s="226" t="s">
        <v>206</v>
      </c>
      <c r="B40" s="227"/>
      <c r="C40" s="227"/>
      <c r="D40" s="227"/>
      <c r="E40" s="227"/>
      <c r="F40" s="227"/>
      <c r="G40" s="227"/>
      <c r="H40" s="228"/>
      <c r="I40" s="1">
        <v>34</v>
      </c>
      <c r="J40" s="52">
        <f>J41+J49+J56+J64</f>
        <v>260295283</v>
      </c>
      <c r="K40" s="52">
        <f>K41+K49+K56+K64</f>
        <v>259280756</v>
      </c>
    </row>
    <row r="41" spans="1:11" ht="12.75">
      <c r="A41" s="223" t="s">
        <v>91</v>
      </c>
      <c r="B41" s="224"/>
      <c r="C41" s="224"/>
      <c r="D41" s="224"/>
      <c r="E41" s="224"/>
      <c r="F41" s="224"/>
      <c r="G41" s="224"/>
      <c r="H41" s="225"/>
      <c r="I41" s="1">
        <v>35</v>
      </c>
      <c r="J41" s="52">
        <f>SUM(J42:J48)</f>
        <v>228059</v>
      </c>
      <c r="K41" s="52">
        <f>SUM(K42:K48)</f>
        <v>551699</v>
      </c>
    </row>
    <row r="42" spans="1:11" ht="12.75">
      <c r="A42" s="223" t="s">
        <v>103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228059</v>
      </c>
      <c r="K42" s="7">
        <v>551699</v>
      </c>
    </row>
    <row r="43" spans="1:11" ht="12.75">
      <c r="A43" s="223" t="s">
        <v>104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77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78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/>
      <c r="K45" s="7"/>
    </row>
    <row r="46" spans="1:11" ht="12.75">
      <c r="A46" s="223" t="s">
        <v>79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80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81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92</v>
      </c>
      <c r="B49" s="224"/>
      <c r="C49" s="224"/>
      <c r="D49" s="224"/>
      <c r="E49" s="224"/>
      <c r="F49" s="224"/>
      <c r="G49" s="224"/>
      <c r="H49" s="225"/>
      <c r="I49" s="1">
        <v>43</v>
      </c>
      <c r="J49" s="52">
        <f>SUM(J50:J55)</f>
        <v>36706698</v>
      </c>
      <c r="K49" s="52">
        <f>SUM(K50:K55)</f>
        <v>40194535</v>
      </c>
    </row>
    <row r="50" spans="1:11" ht="12.75">
      <c r="A50" s="223" t="s">
        <v>166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4282708</v>
      </c>
      <c r="K50" s="7">
        <v>4968378</v>
      </c>
    </row>
    <row r="51" spans="1:11" ht="12.75">
      <c r="A51" s="223" t="s">
        <v>167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29630344</v>
      </c>
      <c r="K51" s="7">
        <v>32885096</v>
      </c>
    </row>
    <row r="52" spans="1:11" ht="12.75">
      <c r="A52" s="223" t="s">
        <v>168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68</v>
      </c>
      <c r="K52" s="7">
        <v>64232</v>
      </c>
    </row>
    <row r="53" spans="1:11" ht="12.75">
      <c r="A53" s="223" t="s">
        <v>169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21032</v>
      </c>
      <c r="K53" s="7">
        <v>22122</v>
      </c>
    </row>
    <row r="54" spans="1:11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890752</v>
      </c>
      <c r="K54" s="7">
        <v>1375445</v>
      </c>
    </row>
    <row r="55" spans="1:11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1881794</v>
      </c>
      <c r="K55" s="7">
        <v>879262</v>
      </c>
    </row>
    <row r="56" spans="1:11" ht="12.75">
      <c r="A56" s="223" t="s">
        <v>93</v>
      </c>
      <c r="B56" s="224"/>
      <c r="C56" s="224"/>
      <c r="D56" s="224"/>
      <c r="E56" s="224"/>
      <c r="F56" s="224"/>
      <c r="G56" s="224"/>
      <c r="H56" s="225"/>
      <c r="I56" s="1">
        <v>50</v>
      </c>
      <c r="J56" s="52">
        <f>SUM(J57:J63)</f>
        <v>198608116</v>
      </c>
      <c r="K56" s="52">
        <f>SUM(K57:K63)</f>
        <v>197887561</v>
      </c>
    </row>
    <row r="57" spans="1:11" ht="12.75">
      <c r="A57" s="223" t="s">
        <v>67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68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208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459260</v>
      </c>
      <c r="K59" s="7">
        <v>459260</v>
      </c>
    </row>
    <row r="60" spans="1:11" ht="12.75">
      <c r="A60" s="223" t="s">
        <v>74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75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76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198148856</v>
      </c>
      <c r="K62" s="7">
        <v>197428301</v>
      </c>
    </row>
    <row r="63" spans="1:11" ht="12.75">
      <c r="A63" s="223" t="s">
        <v>40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173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24752410</v>
      </c>
      <c r="K64" s="7">
        <v>20646961</v>
      </c>
    </row>
    <row r="65" spans="1:11" ht="12.75">
      <c r="A65" s="226" t="s">
        <v>47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/>
      <c r="K65" s="7">
        <v>1932785</v>
      </c>
    </row>
    <row r="66" spans="1:11" ht="12.75">
      <c r="A66" s="226" t="s">
        <v>207</v>
      </c>
      <c r="B66" s="227"/>
      <c r="C66" s="227"/>
      <c r="D66" s="227"/>
      <c r="E66" s="227"/>
      <c r="F66" s="227"/>
      <c r="G66" s="227"/>
      <c r="H66" s="228"/>
      <c r="I66" s="1">
        <v>60</v>
      </c>
      <c r="J66" s="52">
        <f>J7+J8+J40+J65</f>
        <v>395731155</v>
      </c>
      <c r="K66" s="52">
        <f>K7+K8+K40+K65</f>
        <v>400594037</v>
      </c>
    </row>
    <row r="67" spans="1:11" ht="12.75">
      <c r="A67" s="232" t="s">
        <v>82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15" t="s">
        <v>49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9" t="s">
        <v>160</v>
      </c>
      <c r="B69" s="220"/>
      <c r="C69" s="220"/>
      <c r="D69" s="220"/>
      <c r="E69" s="220"/>
      <c r="F69" s="220"/>
      <c r="G69" s="220"/>
      <c r="H69" s="237"/>
      <c r="I69" s="3">
        <v>62</v>
      </c>
      <c r="J69" s="53">
        <f>J70+J71+J72+J78+J79+J82+J85</f>
        <v>346063885</v>
      </c>
      <c r="K69" s="53">
        <f>K70+K71+K72+K78+K79+K82+K85</f>
        <v>352708202</v>
      </c>
    </row>
    <row r="70" spans="1:11" ht="12.75">
      <c r="A70" s="223" t="s">
        <v>117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169186800</v>
      </c>
      <c r="K70" s="7">
        <v>169186800</v>
      </c>
    </row>
    <row r="71" spans="1:11" ht="12.75">
      <c r="A71" s="223" t="s">
        <v>118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88107087</v>
      </c>
      <c r="K71" s="7">
        <v>88107087</v>
      </c>
    </row>
    <row r="72" spans="1:11" ht="12.75">
      <c r="A72" s="223" t="s">
        <v>119</v>
      </c>
      <c r="B72" s="224"/>
      <c r="C72" s="224"/>
      <c r="D72" s="224"/>
      <c r="E72" s="224"/>
      <c r="F72" s="224"/>
      <c r="G72" s="224"/>
      <c r="H72" s="225"/>
      <c r="I72" s="1">
        <v>65</v>
      </c>
      <c r="J72" s="52">
        <f>J73+J74-J75+J76+J77</f>
        <v>36171767</v>
      </c>
      <c r="K72" s="52">
        <f>K73+K74-K75+K76+K77</f>
        <v>36171768</v>
      </c>
    </row>
    <row r="73" spans="1:11" ht="12.75">
      <c r="A73" s="223" t="s">
        <v>120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5443738</v>
      </c>
      <c r="K73" s="7">
        <v>5443738</v>
      </c>
    </row>
    <row r="74" spans="1:11" ht="12.75">
      <c r="A74" s="223" t="s">
        <v>121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7838243</v>
      </c>
      <c r="K74" s="7">
        <v>7838244</v>
      </c>
    </row>
    <row r="75" spans="1:11" ht="12.75">
      <c r="A75" s="223" t="s">
        <v>109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110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111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22889786</v>
      </c>
      <c r="K77" s="7">
        <v>22889786</v>
      </c>
    </row>
    <row r="78" spans="1:11" ht="12.75">
      <c r="A78" s="223" t="s">
        <v>112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/>
      <c r="K78" s="7"/>
    </row>
    <row r="79" spans="1:11" ht="12.75">
      <c r="A79" s="223" t="s">
        <v>204</v>
      </c>
      <c r="B79" s="224"/>
      <c r="C79" s="224"/>
      <c r="D79" s="224"/>
      <c r="E79" s="224"/>
      <c r="F79" s="224"/>
      <c r="G79" s="224"/>
      <c r="H79" s="225"/>
      <c r="I79" s="1">
        <v>72</v>
      </c>
      <c r="J79" s="52">
        <f>J80-J81</f>
        <v>57946839</v>
      </c>
      <c r="K79" s="52">
        <f>K80-K81</f>
        <v>52598231</v>
      </c>
    </row>
    <row r="80" spans="1:11" ht="12.75">
      <c r="A80" s="229" t="s">
        <v>138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57946839</v>
      </c>
      <c r="K80" s="7">
        <v>52598231</v>
      </c>
    </row>
    <row r="81" spans="1:11" ht="12.75">
      <c r="A81" s="229" t="s">
        <v>139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23" t="s">
        <v>205</v>
      </c>
      <c r="B82" s="224"/>
      <c r="C82" s="224"/>
      <c r="D82" s="224"/>
      <c r="E82" s="224"/>
      <c r="F82" s="224"/>
      <c r="G82" s="224"/>
      <c r="H82" s="225"/>
      <c r="I82" s="1">
        <v>75</v>
      </c>
      <c r="J82" s="52">
        <f>J83-J84</f>
        <v>-5348608</v>
      </c>
      <c r="K82" s="52">
        <f>K83-K84</f>
        <v>6644316</v>
      </c>
    </row>
    <row r="83" spans="1:11" ht="12.75">
      <c r="A83" s="229" t="s">
        <v>140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/>
      <c r="K83" s="7">
        <v>6644316</v>
      </c>
    </row>
    <row r="84" spans="1:11" ht="12.75">
      <c r="A84" s="229" t="s">
        <v>141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5348608</v>
      </c>
      <c r="K84" s="7"/>
    </row>
    <row r="85" spans="1:11" ht="12.75">
      <c r="A85" s="223" t="s">
        <v>142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26" t="s">
        <v>13</v>
      </c>
      <c r="B86" s="227"/>
      <c r="C86" s="227"/>
      <c r="D86" s="227"/>
      <c r="E86" s="227"/>
      <c r="F86" s="227"/>
      <c r="G86" s="227"/>
      <c r="H86" s="228"/>
      <c r="I86" s="1">
        <v>79</v>
      </c>
      <c r="J86" s="52">
        <f>SUM(J87:J89)</f>
        <v>2157919</v>
      </c>
      <c r="K86" s="52">
        <f>SUM(K87:K89)</f>
        <v>1826238</v>
      </c>
    </row>
    <row r="87" spans="1:11" ht="12.75">
      <c r="A87" s="223" t="s">
        <v>105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1766051</v>
      </c>
      <c r="K87" s="7">
        <v>1766051</v>
      </c>
    </row>
    <row r="88" spans="1:11" ht="12.75">
      <c r="A88" s="223" t="s">
        <v>106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107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391868</v>
      </c>
      <c r="K89" s="7">
        <v>60187</v>
      </c>
    </row>
    <row r="90" spans="1:11" ht="12.75">
      <c r="A90" s="226" t="s">
        <v>14</v>
      </c>
      <c r="B90" s="227"/>
      <c r="C90" s="227"/>
      <c r="D90" s="227"/>
      <c r="E90" s="227"/>
      <c r="F90" s="227"/>
      <c r="G90" s="227"/>
      <c r="H90" s="228"/>
      <c r="I90" s="1">
        <v>83</v>
      </c>
      <c r="J90" s="52">
        <f>SUM(J91:J99)</f>
        <v>21464054</v>
      </c>
      <c r="K90" s="52">
        <f>SUM(K91:K99)</f>
        <v>21860686</v>
      </c>
    </row>
    <row r="91" spans="1:11" ht="12.75">
      <c r="A91" s="223" t="s">
        <v>108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209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19274518</v>
      </c>
      <c r="K93" s="7">
        <v>19671150</v>
      </c>
    </row>
    <row r="94" spans="1:11" ht="12.75">
      <c r="A94" s="223" t="s">
        <v>210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211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212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85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83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2189536</v>
      </c>
      <c r="K98" s="7">
        <v>2189536</v>
      </c>
    </row>
    <row r="99" spans="1:11" ht="12.75">
      <c r="A99" s="223" t="s">
        <v>84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26" t="s">
        <v>15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2">
        <f>SUM(J101:J112)</f>
        <v>26045297</v>
      </c>
      <c r="K100" s="52">
        <f>SUM(K101:K112)</f>
        <v>23061052</v>
      </c>
    </row>
    <row r="101" spans="1:11" ht="12.75">
      <c r="A101" s="223" t="s">
        <v>108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3709339</v>
      </c>
      <c r="K101" s="7">
        <v>3726925</v>
      </c>
    </row>
    <row r="102" spans="1:11" ht="12.75">
      <c r="A102" s="223" t="s">
        <v>209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12044904</v>
      </c>
      <c r="K103" s="7">
        <v>10486359</v>
      </c>
    </row>
    <row r="104" spans="1:11" ht="12.75">
      <c r="A104" s="223" t="s">
        <v>210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/>
      <c r="K104" s="7"/>
    </row>
    <row r="105" spans="1:11" ht="12.75">
      <c r="A105" s="223" t="s">
        <v>211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4653407</v>
      </c>
      <c r="K105" s="7">
        <v>3949013</v>
      </c>
    </row>
    <row r="106" spans="1:11" ht="12.75">
      <c r="A106" s="223" t="s">
        <v>212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>
        <v>383833</v>
      </c>
    </row>
    <row r="107" spans="1:11" ht="12.75">
      <c r="A107" s="223" t="s">
        <v>85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789145</v>
      </c>
      <c r="K107" s="7">
        <v>418965</v>
      </c>
    </row>
    <row r="108" spans="1:11" ht="12.75">
      <c r="A108" s="223" t="s">
        <v>86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2575665</v>
      </c>
      <c r="K108" s="7">
        <v>2517772</v>
      </c>
    </row>
    <row r="109" spans="1:11" ht="12.75">
      <c r="A109" s="223" t="s">
        <v>87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2024369</v>
      </c>
      <c r="K109" s="7">
        <v>1368717</v>
      </c>
    </row>
    <row r="110" spans="1:11" ht="12.75">
      <c r="A110" s="223" t="s">
        <v>90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88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89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248468</v>
      </c>
      <c r="K112" s="7">
        <v>209468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/>
      <c r="K113" s="7">
        <v>1137859</v>
      </c>
    </row>
    <row r="114" spans="1:11" ht="12.75">
      <c r="A114" s="226" t="s">
        <v>19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2">
        <f>J69+J86+J90+J100+J113</f>
        <v>395731155</v>
      </c>
      <c r="K114" s="52">
        <f>K69+K86+K90+K100+K113</f>
        <v>400594037</v>
      </c>
    </row>
    <row r="115" spans="1:11" ht="12.75">
      <c r="A115" s="212" t="s">
        <v>48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/>
      <c r="K115" s="8"/>
    </row>
    <row r="116" spans="1:11" ht="12.75">
      <c r="A116" s="215" t="s">
        <v>274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155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>
        <f>J85</f>
        <v>0</v>
      </c>
      <c r="K119" s="8">
        <f>K85</f>
        <v>0</v>
      </c>
    </row>
    <row r="120" spans="1:11" ht="12.75">
      <c r="A120" s="208" t="s">
        <v>275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0.69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29" sqref="L29:M29"/>
    </sheetView>
  </sheetViews>
  <sheetFormatPr defaultColWidth="9.140625" defaultRowHeight="12.75"/>
  <cols>
    <col min="1" max="5" width="9.140625" style="51" customWidth="1"/>
    <col min="6" max="6" width="4.140625" style="51" customWidth="1"/>
    <col min="7" max="7" width="5.421875" style="51" customWidth="1"/>
    <col min="8" max="8" width="0.42578125" style="51" customWidth="1"/>
    <col min="9" max="9" width="9.140625" style="51" customWidth="1"/>
    <col min="10" max="10" width="11.421875" style="51" customWidth="1"/>
    <col min="11" max="11" width="11.28125" style="51" customWidth="1"/>
    <col min="12" max="12" width="10.28125" style="51" customWidth="1"/>
    <col min="13" max="13" width="11.57421875" style="51" customWidth="1"/>
    <col min="14" max="16384" width="9.140625" style="51" customWidth="1"/>
  </cols>
  <sheetData>
    <row r="1" spans="1:13" ht="12.75" customHeight="1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50" t="s">
        <v>308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6" t="s">
        <v>284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23.25">
      <c r="A4" s="265" t="s">
        <v>50</v>
      </c>
      <c r="B4" s="265"/>
      <c r="C4" s="265"/>
      <c r="D4" s="265"/>
      <c r="E4" s="265"/>
      <c r="F4" s="265"/>
      <c r="G4" s="265"/>
      <c r="H4" s="265"/>
      <c r="I4" s="57" t="s">
        <v>244</v>
      </c>
      <c r="J4" s="264" t="s">
        <v>282</v>
      </c>
      <c r="K4" s="264"/>
      <c r="L4" s="264" t="s">
        <v>283</v>
      </c>
      <c r="M4" s="264" t="s">
        <v>283</v>
      </c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7"/>
      <c r="J5" s="59" t="s">
        <v>278</v>
      </c>
      <c r="K5" s="59" t="s">
        <v>279</v>
      </c>
      <c r="L5" s="59" t="s">
        <v>278</v>
      </c>
      <c r="M5" s="59" t="s">
        <v>278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9" t="s">
        <v>20</v>
      </c>
      <c r="B7" s="220"/>
      <c r="C7" s="220"/>
      <c r="D7" s="220"/>
      <c r="E7" s="220"/>
      <c r="F7" s="220"/>
      <c r="G7" s="220"/>
      <c r="H7" s="237"/>
      <c r="I7" s="3">
        <v>111</v>
      </c>
      <c r="J7" s="53">
        <f>SUM(J8:J9)</f>
        <v>26340490</v>
      </c>
      <c r="K7" s="53">
        <f>SUM(K8:K9)</f>
        <v>26340490</v>
      </c>
      <c r="L7" s="53">
        <f>SUM(L8:L9)</f>
        <v>25998971</v>
      </c>
      <c r="M7" s="53">
        <f>SUM(M8:M9)</f>
        <v>25998971</v>
      </c>
    </row>
    <row r="8" spans="1:13" ht="12.75">
      <c r="A8" s="226" t="s">
        <v>126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24611640</v>
      </c>
      <c r="K8" s="7">
        <v>24611640</v>
      </c>
      <c r="L8" s="7">
        <v>25556074</v>
      </c>
      <c r="M8" s="7">
        <v>25556074</v>
      </c>
    </row>
    <row r="9" spans="1:13" ht="12.75">
      <c r="A9" s="226" t="s">
        <v>94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1728850</v>
      </c>
      <c r="K9" s="7">
        <v>1728850</v>
      </c>
      <c r="L9" s="7">
        <v>442897</v>
      </c>
      <c r="M9" s="7">
        <v>442897</v>
      </c>
    </row>
    <row r="10" spans="1:13" ht="12.75">
      <c r="A10" s="226" t="s">
        <v>7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2">
        <f>J11+J12+J16+J20+J21+J22+J25+J26</f>
        <v>24563179</v>
      </c>
      <c r="K10" s="52">
        <f>K11+K12+K16+K20+K21+K22+K25+K26</f>
        <v>24563179</v>
      </c>
      <c r="L10" s="52">
        <f>L11+L12+L16+L20+L21+L22+L25+L26</f>
        <v>23524208</v>
      </c>
      <c r="M10" s="52">
        <f>M11+M12+M16+M20+M21+M22+M25+M26</f>
        <v>23524208</v>
      </c>
    </row>
    <row r="11" spans="1:13" ht="12.75">
      <c r="A11" s="226" t="s">
        <v>95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/>
      <c r="K11" s="7"/>
      <c r="L11" s="7"/>
      <c r="M11" s="7"/>
    </row>
    <row r="12" spans="1:13" ht="12.75">
      <c r="A12" s="226" t="s">
        <v>16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2">
        <f>SUM(J13:J15)</f>
        <v>8516736</v>
      </c>
      <c r="K12" s="52">
        <f>SUM(K13:K15)</f>
        <v>8516736</v>
      </c>
      <c r="L12" s="52">
        <f>SUM(L13:L15)</f>
        <v>8813313</v>
      </c>
      <c r="M12" s="52">
        <f>SUM(M13:M15)</f>
        <v>8813313</v>
      </c>
    </row>
    <row r="13" spans="1:13" ht="12.75">
      <c r="A13" s="223" t="s">
        <v>122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2629953</v>
      </c>
      <c r="K13" s="7">
        <v>2629953</v>
      </c>
      <c r="L13" s="7">
        <v>2650241</v>
      </c>
      <c r="M13" s="7">
        <v>2650241</v>
      </c>
    </row>
    <row r="14" spans="1:13" ht="12.75">
      <c r="A14" s="223" t="s">
        <v>123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/>
      <c r="K14" s="7"/>
      <c r="L14" s="7"/>
      <c r="M14" s="7"/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5886783</v>
      </c>
      <c r="K15" s="7">
        <v>5886783</v>
      </c>
      <c r="L15" s="7">
        <v>6163072</v>
      </c>
      <c r="M15" s="7">
        <v>6163072</v>
      </c>
    </row>
    <row r="16" spans="1:13" ht="12.75">
      <c r="A16" s="226" t="s">
        <v>17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2">
        <f>SUM(J17:J19)</f>
        <v>11892006</v>
      </c>
      <c r="K16" s="52">
        <f>SUM(K17:K19)</f>
        <v>11892006</v>
      </c>
      <c r="L16" s="52">
        <f>SUM(L17:L19)</f>
        <v>10829771</v>
      </c>
      <c r="M16" s="52">
        <f>SUM(M17:M19)</f>
        <v>10829771</v>
      </c>
    </row>
    <row r="17" spans="1:13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7692022</v>
      </c>
      <c r="K17" s="7">
        <v>7692022</v>
      </c>
      <c r="L17" s="7">
        <v>6933797</v>
      </c>
      <c r="M17" s="7">
        <v>6933797</v>
      </c>
    </row>
    <row r="18" spans="1:13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2610624</v>
      </c>
      <c r="K18" s="7">
        <v>2610624</v>
      </c>
      <c r="L18" s="7">
        <v>2458893</v>
      </c>
      <c r="M18" s="7">
        <v>2458893</v>
      </c>
    </row>
    <row r="19" spans="1:13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1589360</v>
      </c>
      <c r="K19" s="7">
        <v>1589360</v>
      </c>
      <c r="L19" s="7">
        <v>1437081</v>
      </c>
      <c r="M19" s="7">
        <v>1437081</v>
      </c>
    </row>
    <row r="20" spans="1:13" ht="12.75">
      <c r="A20" s="226" t="s">
        <v>96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2504505</v>
      </c>
      <c r="K20" s="7">
        <v>2504505</v>
      </c>
      <c r="L20" s="7">
        <v>2126300</v>
      </c>
      <c r="M20" s="7">
        <v>2126300</v>
      </c>
    </row>
    <row r="21" spans="1:13" ht="12.75">
      <c r="A21" s="226" t="s">
        <v>97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1649932</v>
      </c>
      <c r="K21" s="7">
        <v>1649932</v>
      </c>
      <c r="L21" s="7">
        <v>1754824</v>
      </c>
      <c r="M21" s="7">
        <v>1754824</v>
      </c>
    </row>
    <row r="22" spans="1:13" ht="12.75">
      <c r="A22" s="226" t="s">
        <v>18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23" t="s">
        <v>113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114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/>
      <c r="M24" s="7"/>
    </row>
    <row r="25" spans="1:13" ht="12.75">
      <c r="A25" s="226" t="s">
        <v>98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/>
      <c r="K25" s="7"/>
      <c r="L25" s="7"/>
      <c r="M25" s="7"/>
    </row>
    <row r="26" spans="1:13" ht="12.75">
      <c r="A26" s="226" t="s">
        <v>41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/>
      <c r="K26" s="7"/>
      <c r="L26" s="7"/>
      <c r="M26" s="7"/>
    </row>
    <row r="27" spans="1:13" ht="12.75">
      <c r="A27" s="226" t="s">
        <v>179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2">
        <f>SUM(J28:J32)</f>
        <v>8132458</v>
      </c>
      <c r="K27" s="52">
        <f>SUM(K28:K32)</f>
        <v>8132458</v>
      </c>
      <c r="L27" s="52">
        <f>SUM(L28:L32)</f>
        <v>4482317</v>
      </c>
      <c r="M27" s="52">
        <f>SUM(M28:M32)</f>
        <v>4482317</v>
      </c>
    </row>
    <row r="28" spans="1:13" ht="12.75">
      <c r="A28" s="226" t="s">
        <v>193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/>
      <c r="K28" s="7"/>
      <c r="L28" s="7"/>
      <c r="M28" s="7"/>
    </row>
    <row r="29" spans="1:13" ht="12.75">
      <c r="A29" s="226" t="s">
        <v>129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8132458</v>
      </c>
      <c r="K29" s="7">
        <v>8132458</v>
      </c>
      <c r="L29" s="7">
        <v>4482317</v>
      </c>
      <c r="M29" s="7">
        <v>4482317</v>
      </c>
    </row>
    <row r="30" spans="1:13" ht="12.75">
      <c r="A30" s="226" t="s">
        <v>115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/>
      <c r="M30" s="7"/>
    </row>
    <row r="31" spans="1:13" ht="12.75">
      <c r="A31" s="226" t="s">
        <v>189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/>
      <c r="M31" s="7"/>
    </row>
    <row r="32" spans="1:13" ht="12.75">
      <c r="A32" s="226" t="s">
        <v>116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/>
      <c r="K32" s="7"/>
      <c r="L32" s="7"/>
      <c r="M32" s="7"/>
    </row>
    <row r="33" spans="1:13" ht="12.75">
      <c r="A33" s="226" t="s">
        <v>180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2">
        <f>SUM(J34:J37)</f>
        <v>262035</v>
      </c>
      <c r="K33" s="52">
        <f>SUM(K34:K37)</f>
        <v>262035</v>
      </c>
      <c r="L33" s="52">
        <f>SUM(L34:L37)</f>
        <v>312764</v>
      </c>
      <c r="M33" s="52">
        <f>SUM(M34:M37)</f>
        <v>312764</v>
      </c>
    </row>
    <row r="34" spans="1:13" ht="12.75">
      <c r="A34" s="226" t="s">
        <v>57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/>
      <c r="K34" s="7"/>
      <c r="L34" s="7"/>
      <c r="M34" s="7"/>
    </row>
    <row r="35" spans="1:13" ht="12.75">
      <c r="A35" s="226" t="s">
        <v>56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262035</v>
      </c>
      <c r="K35" s="7">
        <v>262035</v>
      </c>
      <c r="L35" s="7">
        <v>312764</v>
      </c>
      <c r="M35" s="7">
        <v>312764</v>
      </c>
    </row>
    <row r="36" spans="1:13" ht="12.75">
      <c r="A36" s="226" t="s">
        <v>190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</row>
    <row r="37" spans="1:13" ht="12.75">
      <c r="A37" s="226" t="s">
        <v>58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/>
      <c r="K37" s="7"/>
      <c r="L37" s="7"/>
      <c r="M37" s="7"/>
    </row>
    <row r="38" spans="1:13" ht="12.75">
      <c r="A38" s="226" t="s">
        <v>164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</row>
    <row r="39" spans="1:13" ht="12.75">
      <c r="A39" s="226" t="s">
        <v>165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/>
      <c r="M39" s="7"/>
    </row>
    <row r="40" spans="1:13" ht="12.75">
      <c r="A40" s="226" t="s">
        <v>191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</row>
    <row r="41" spans="1:13" ht="12.75">
      <c r="A41" s="226" t="s">
        <v>192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</row>
    <row r="42" spans="1:13" ht="12.75">
      <c r="A42" s="226" t="s">
        <v>181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2">
        <f>J7+J27+J38+J40</f>
        <v>34472948</v>
      </c>
      <c r="K42" s="52">
        <f>K7+K27+K38+K40</f>
        <v>34472948</v>
      </c>
      <c r="L42" s="52">
        <f>L7+L27+L38+L40</f>
        <v>30481288</v>
      </c>
      <c r="M42" s="52">
        <f>M7+M27+M38+M40</f>
        <v>30481288</v>
      </c>
    </row>
    <row r="43" spans="1:13" ht="12.75">
      <c r="A43" s="226" t="s">
        <v>182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2">
        <f>J10+J33+J39+J41</f>
        <v>24825214</v>
      </c>
      <c r="K43" s="52">
        <f>K10+K33+K39+K41</f>
        <v>24825214</v>
      </c>
      <c r="L43" s="52">
        <f>L10+L33+L39+L41</f>
        <v>23836972</v>
      </c>
      <c r="M43" s="52">
        <f>M10+M33+M39+M41</f>
        <v>23836972</v>
      </c>
    </row>
    <row r="44" spans="1:13" ht="12.75">
      <c r="A44" s="226" t="s">
        <v>202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2">
        <f>J42-J43</f>
        <v>9647734</v>
      </c>
      <c r="K44" s="52">
        <f>K42-K43</f>
        <v>9647734</v>
      </c>
      <c r="L44" s="52">
        <f>L42-L43</f>
        <v>6644316</v>
      </c>
      <c r="M44" s="52">
        <f>M42-M43</f>
        <v>6644316</v>
      </c>
    </row>
    <row r="45" spans="1:13" ht="12.75">
      <c r="A45" s="229" t="s">
        <v>184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2">
        <f>IF(J42&gt;J43,J42-J43,0)</f>
        <v>9647734</v>
      </c>
      <c r="K45" s="52">
        <f>IF(K42&gt;K43,K42-K43,0)</f>
        <v>9647734</v>
      </c>
      <c r="L45" s="52">
        <f>IF(L42&gt;L43,L42-L43,0)</f>
        <v>6644316</v>
      </c>
      <c r="M45" s="52">
        <f>IF(M42&gt;M43,M42-M43,0)</f>
        <v>6644316</v>
      </c>
    </row>
    <row r="46" spans="1:13" ht="12.75">
      <c r="A46" s="229" t="s">
        <v>185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26" t="s">
        <v>183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/>
      <c r="K47" s="7"/>
      <c r="L47" s="7"/>
      <c r="M47" s="7"/>
    </row>
    <row r="48" spans="1:13" ht="12.75">
      <c r="A48" s="226" t="s">
        <v>203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2">
        <f>J44-J47</f>
        <v>9647734</v>
      </c>
      <c r="K48" s="52">
        <f>K44-K47</f>
        <v>9647734</v>
      </c>
      <c r="L48" s="52">
        <f>L44-L47</f>
        <v>6644316</v>
      </c>
      <c r="M48" s="52">
        <f>M44-M47</f>
        <v>6644316</v>
      </c>
    </row>
    <row r="49" spans="1:13" ht="12.75">
      <c r="A49" s="229" t="s">
        <v>161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2">
        <f>IF(J48&gt;0,J48,0)</f>
        <v>9647734</v>
      </c>
      <c r="K49" s="52">
        <f>IF(K48&gt;0,K48,0)</f>
        <v>9647734</v>
      </c>
      <c r="L49" s="52">
        <f>IF(L48&gt;0,L48,0)</f>
        <v>6644316</v>
      </c>
      <c r="M49" s="52">
        <f>IF(M48&gt;0,M48,0)</f>
        <v>6644316</v>
      </c>
    </row>
    <row r="50" spans="1:13" ht="12.75">
      <c r="A50" s="261" t="s">
        <v>186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5" t="s">
        <v>276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156</v>
      </c>
      <c r="B52" s="220"/>
      <c r="C52" s="220"/>
      <c r="D52" s="220"/>
      <c r="E52" s="220"/>
      <c r="F52" s="220"/>
      <c r="G52" s="220"/>
      <c r="H52" s="220"/>
      <c r="I52" s="54"/>
      <c r="J52" s="54"/>
      <c r="K52" s="54"/>
      <c r="L52" s="54"/>
      <c r="M52" s="61"/>
    </row>
    <row r="53" spans="1:13" ht="12.75">
      <c r="A53" s="258" t="s">
        <v>200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201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15" t="s">
        <v>158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170</v>
      </c>
      <c r="B56" s="220"/>
      <c r="C56" s="220"/>
      <c r="D56" s="220"/>
      <c r="E56" s="220"/>
      <c r="F56" s="220"/>
      <c r="G56" s="220"/>
      <c r="H56" s="237"/>
      <c r="I56" s="9">
        <v>157</v>
      </c>
      <c r="J56" s="6">
        <f>J48</f>
        <v>9647734</v>
      </c>
      <c r="K56" s="6">
        <f>K48</f>
        <v>9647734</v>
      </c>
      <c r="L56" s="6">
        <f>L48</f>
        <v>6644316</v>
      </c>
      <c r="M56" s="6">
        <f>M48</f>
        <v>6644316</v>
      </c>
    </row>
    <row r="57" spans="1:13" ht="12.75">
      <c r="A57" s="226" t="s">
        <v>187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26" t="s">
        <v>194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7"/>
      <c r="M58" s="7"/>
    </row>
    <row r="59" spans="1:13" ht="12.75">
      <c r="A59" s="226" t="s">
        <v>195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</row>
    <row r="60" spans="1:13" ht="12.75">
      <c r="A60" s="226" t="s">
        <v>39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</row>
    <row r="61" spans="1:13" ht="12.75">
      <c r="A61" s="226" t="s">
        <v>196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</row>
    <row r="62" spans="1:13" ht="12.75">
      <c r="A62" s="226" t="s">
        <v>197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</row>
    <row r="63" spans="1:13" ht="12.75">
      <c r="A63" s="226" t="s">
        <v>198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</row>
    <row r="64" spans="1:13" ht="12.75">
      <c r="A64" s="226" t="s">
        <v>199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</row>
    <row r="65" spans="1:13" ht="12.75">
      <c r="A65" s="226" t="s">
        <v>188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</row>
    <row r="66" spans="1:13" ht="12.75">
      <c r="A66" s="226" t="s">
        <v>162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26" t="s">
        <v>163</v>
      </c>
      <c r="B67" s="227"/>
      <c r="C67" s="227"/>
      <c r="D67" s="227"/>
      <c r="E67" s="227"/>
      <c r="F67" s="227"/>
      <c r="G67" s="227"/>
      <c r="H67" s="228"/>
      <c r="I67" s="1">
        <v>168</v>
      </c>
      <c r="J67" s="60">
        <f>J56+J66</f>
        <v>9647734</v>
      </c>
      <c r="K67" s="60">
        <f>K56+K66</f>
        <v>9647734</v>
      </c>
      <c r="L67" s="60">
        <f>L56+L66</f>
        <v>6644316</v>
      </c>
      <c r="M67" s="60">
        <f>M56+M66</f>
        <v>6644316</v>
      </c>
    </row>
    <row r="68" spans="1:13" ht="12.75" customHeight="1">
      <c r="A68" s="254" t="s">
        <v>277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157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200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51" t="s">
        <v>201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K56:M57 J56:J67 J47:L47 K58:L65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K50" sqref="K50"/>
    </sheetView>
  </sheetViews>
  <sheetFormatPr defaultColWidth="9.140625" defaultRowHeight="12.75"/>
  <cols>
    <col min="1" max="4" width="9.140625" style="51" customWidth="1"/>
    <col min="5" max="5" width="0.13671875" style="51" customWidth="1"/>
    <col min="6" max="7" width="9.140625" style="51" customWidth="1"/>
    <col min="8" max="8" width="6.421875" style="51" customWidth="1"/>
    <col min="9" max="9" width="6.57421875" style="51" bestFit="1" customWidth="1"/>
    <col min="10" max="10" width="10.00390625" style="51" customWidth="1"/>
    <col min="11" max="11" width="11.57421875" style="51" customWidth="1"/>
    <col min="12" max="16384" width="9.140625" style="51" customWidth="1"/>
  </cols>
  <sheetData>
    <row r="1" spans="1:11" ht="12.75" customHeight="1">
      <c r="A1" s="272" t="s">
        <v>136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309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300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3.25">
      <c r="A4" s="274" t="s">
        <v>50</v>
      </c>
      <c r="B4" s="274"/>
      <c r="C4" s="274"/>
      <c r="D4" s="274"/>
      <c r="E4" s="274"/>
      <c r="F4" s="274"/>
      <c r="G4" s="274"/>
      <c r="H4" s="274"/>
      <c r="I4" s="65" t="s">
        <v>244</v>
      </c>
      <c r="J4" s="66" t="s">
        <v>282</v>
      </c>
      <c r="K4" s="66" t="s">
        <v>283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7">
        <v>2</v>
      </c>
      <c r="J5" s="68" t="s">
        <v>247</v>
      </c>
      <c r="K5" s="68" t="s">
        <v>248</v>
      </c>
    </row>
    <row r="6" spans="1:11" ht="12.75">
      <c r="A6" s="215" t="s">
        <v>130</v>
      </c>
      <c r="B6" s="216"/>
      <c r="C6" s="216"/>
      <c r="D6" s="216"/>
      <c r="E6" s="216"/>
      <c r="F6" s="216"/>
      <c r="G6" s="216"/>
      <c r="H6" s="216"/>
      <c r="I6" s="267"/>
      <c r="J6" s="267"/>
      <c r="K6" s="268"/>
    </row>
    <row r="7" spans="1:11" ht="12.75">
      <c r="A7" s="223" t="s">
        <v>34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-5348608</v>
      </c>
      <c r="K7" s="7">
        <v>6644316</v>
      </c>
    </row>
    <row r="8" spans="1:11" ht="12.75">
      <c r="A8" s="223" t="s">
        <v>35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9675732</v>
      </c>
      <c r="K8" s="7">
        <v>2126300</v>
      </c>
    </row>
    <row r="9" spans="1:11" ht="12.75">
      <c r="A9" s="223" t="s">
        <v>36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>
        <v>117753</v>
      </c>
    </row>
    <row r="10" spans="1:11" ht="12.75">
      <c r="A10" s="223" t="s">
        <v>37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38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37422</v>
      </c>
      <c r="K11" s="7"/>
    </row>
    <row r="12" spans="1:11" ht="12.75">
      <c r="A12" s="223" t="s">
        <v>42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3532825</v>
      </c>
      <c r="K12" s="7">
        <v>4319065</v>
      </c>
    </row>
    <row r="13" spans="1:11" ht="12.75">
      <c r="A13" s="226" t="s">
        <v>131</v>
      </c>
      <c r="B13" s="227"/>
      <c r="C13" s="227"/>
      <c r="D13" s="227"/>
      <c r="E13" s="227"/>
      <c r="F13" s="227"/>
      <c r="G13" s="227"/>
      <c r="H13" s="227"/>
      <c r="I13" s="1">
        <v>7</v>
      </c>
      <c r="J13" s="63">
        <f>SUM(J7:J12)</f>
        <v>7897371</v>
      </c>
      <c r="K13" s="52">
        <f>SUM(K7:K12)</f>
        <v>13207434</v>
      </c>
    </row>
    <row r="14" spans="1:11" ht="12.75">
      <c r="A14" s="223" t="s">
        <v>43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1170745</v>
      </c>
      <c r="K14" s="7"/>
    </row>
    <row r="15" spans="1:11" ht="12.75">
      <c r="A15" s="223" t="s">
        <v>44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2156908</v>
      </c>
      <c r="K15" s="7">
        <v>4004586</v>
      </c>
    </row>
    <row r="16" spans="1:11" ht="12.75">
      <c r="A16" s="223" t="s">
        <v>45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>
        <v>323640</v>
      </c>
    </row>
    <row r="17" spans="1:11" ht="12.75">
      <c r="A17" s="223" t="s">
        <v>46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14603076</v>
      </c>
      <c r="K17" s="7">
        <v>2485356</v>
      </c>
    </row>
    <row r="18" spans="1:11" ht="12.75">
      <c r="A18" s="226" t="s">
        <v>132</v>
      </c>
      <c r="B18" s="227"/>
      <c r="C18" s="227"/>
      <c r="D18" s="227"/>
      <c r="E18" s="227"/>
      <c r="F18" s="227"/>
      <c r="G18" s="227"/>
      <c r="H18" s="227"/>
      <c r="I18" s="1">
        <v>12</v>
      </c>
      <c r="J18" s="63">
        <f>SUM(J14:J17)</f>
        <v>17930729</v>
      </c>
      <c r="K18" s="52">
        <f>SUM(K14:K17)</f>
        <v>6813582</v>
      </c>
    </row>
    <row r="19" spans="1:11" ht="12.75">
      <c r="A19" s="226" t="s">
        <v>30</v>
      </c>
      <c r="B19" s="227"/>
      <c r="C19" s="227"/>
      <c r="D19" s="227"/>
      <c r="E19" s="227"/>
      <c r="F19" s="227"/>
      <c r="G19" s="227"/>
      <c r="H19" s="227"/>
      <c r="I19" s="1">
        <v>13</v>
      </c>
      <c r="J19" s="63">
        <f>IF(J13&gt;J18,J13-J18,0)</f>
        <v>0</v>
      </c>
      <c r="K19" s="52">
        <f>IF(K13&gt;K18,K13-K18,0)</f>
        <v>6393852</v>
      </c>
    </row>
    <row r="20" spans="1:11" ht="12.75">
      <c r="A20" s="226" t="s">
        <v>31</v>
      </c>
      <c r="B20" s="227"/>
      <c r="C20" s="227"/>
      <c r="D20" s="227"/>
      <c r="E20" s="227"/>
      <c r="F20" s="227"/>
      <c r="G20" s="227"/>
      <c r="H20" s="227"/>
      <c r="I20" s="1">
        <v>14</v>
      </c>
      <c r="J20" s="63">
        <f>IF(J18&gt;J13,J18-J13,0)</f>
        <v>10033358</v>
      </c>
      <c r="K20" s="52">
        <f>IF(K18&gt;K13,K18-K13,0)</f>
        <v>0</v>
      </c>
    </row>
    <row r="21" spans="1:11" ht="12.75">
      <c r="A21" s="215" t="s">
        <v>133</v>
      </c>
      <c r="B21" s="216"/>
      <c r="C21" s="216"/>
      <c r="D21" s="216"/>
      <c r="E21" s="216"/>
      <c r="F21" s="216"/>
      <c r="G21" s="216"/>
      <c r="H21" s="216"/>
      <c r="I21" s="267"/>
      <c r="J21" s="267"/>
      <c r="K21" s="268"/>
    </row>
    <row r="22" spans="1:11" ht="12.75">
      <c r="A22" s="223" t="s">
        <v>147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32000</v>
      </c>
      <c r="K22" s="7"/>
    </row>
    <row r="23" spans="1:11" ht="12.75">
      <c r="A23" s="223" t="s">
        <v>148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149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150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151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>
        <v>236976475</v>
      </c>
      <c r="K26" s="7">
        <v>194215000</v>
      </c>
    </row>
    <row r="27" spans="1:11" ht="12.75">
      <c r="A27" s="226" t="s">
        <v>137</v>
      </c>
      <c r="B27" s="227"/>
      <c r="C27" s="227"/>
      <c r="D27" s="227"/>
      <c r="E27" s="227"/>
      <c r="F27" s="227"/>
      <c r="G27" s="227"/>
      <c r="H27" s="227"/>
      <c r="I27" s="1">
        <v>20</v>
      </c>
      <c r="J27" s="63">
        <f>SUM(J22:J26)</f>
        <v>237008475</v>
      </c>
      <c r="K27" s="52">
        <f>SUM(K22:K26)</f>
        <v>194215000</v>
      </c>
    </row>
    <row r="28" spans="1:11" ht="12.75">
      <c r="A28" s="223" t="s">
        <v>101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4410232</v>
      </c>
      <c r="K28" s="7">
        <v>421056</v>
      </c>
    </row>
    <row r="29" spans="1:11" ht="12.75">
      <c r="A29" s="223" t="s">
        <v>102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>
        <v>1300000</v>
      </c>
      <c r="K29" s="7">
        <v>5550000</v>
      </c>
    </row>
    <row r="30" spans="1:11" ht="12.75">
      <c r="A30" s="223" t="s">
        <v>10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197430875</v>
      </c>
      <c r="K30" s="7">
        <v>196816940</v>
      </c>
    </row>
    <row r="31" spans="1:11" ht="12.75">
      <c r="A31" s="226" t="s">
        <v>2</v>
      </c>
      <c r="B31" s="227"/>
      <c r="C31" s="227"/>
      <c r="D31" s="227"/>
      <c r="E31" s="227"/>
      <c r="F31" s="227"/>
      <c r="G31" s="227"/>
      <c r="H31" s="227"/>
      <c r="I31" s="1">
        <v>24</v>
      </c>
      <c r="J31" s="63">
        <f>SUM(J28:J30)</f>
        <v>203141107</v>
      </c>
      <c r="K31" s="52">
        <f>SUM(K28:K30)</f>
        <v>202787996</v>
      </c>
    </row>
    <row r="32" spans="1:11" ht="12.75">
      <c r="A32" s="226" t="s">
        <v>32</v>
      </c>
      <c r="B32" s="227"/>
      <c r="C32" s="227"/>
      <c r="D32" s="227"/>
      <c r="E32" s="227"/>
      <c r="F32" s="227"/>
      <c r="G32" s="227"/>
      <c r="H32" s="227"/>
      <c r="I32" s="1">
        <v>25</v>
      </c>
      <c r="J32" s="63">
        <f>IF(J27&gt;J31,J27-J31,0)</f>
        <v>33867368</v>
      </c>
      <c r="K32" s="52">
        <f>IF(K27&gt;K31,K27-K31,0)</f>
        <v>0</v>
      </c>
    </row>
    <row r="33" spans="1:11" ht="12.75">
      <c r="A33" s="226" t="s">
        <v>33</v>
      </c>
      <c r="B33" s="227"/>
      <c r="C33" s="227"/>
      <c r="D33" s="227"/>
      <c r="E33" s="227"/>
      <c r="F33" s="227"/>
      <c r="G33" s="227"/>
      <c r="H33" s="227"/>
      <c r="I33" s="1">
        <v>26</v>
      </c>
      <c r="J33" s="63">
        <f>IF(J31&gt;J27,J31-J27,0)</f>
        <v>0</v>
      </c>
      <c r="K33" s="52">
        <f>IF(K31&gt;K27,K31-K27,0)</f>
        <v>8572996</v>
      </c>
    </row>
    <row r="34" spans="1:11" ht="12.75">
      <c r="A34" s="215" t="s">
        <v>134</v>
      </c>
      <c r="B34" s="216"/>
      <c r="C34" s="216"/>
      <c r="D34" s="216"/>
      <c r="E34" s="216"/>
      <c r="F34" s="216"/>
      <c r="G34" s="216"/>
      <c r="H34" s="216"/>
      <c r="I34" s="267"/>
      <c r="J34" s="267"/>
      <c r="K34" s="268"/>
    </row>
    <row r="35" spans="1:11" ht="12.75">
      <c r="A35" s="223" t="s">
        <v>143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414316</v>
      </c>
      <c r="K36" s="7">
        <v>74887</v>
      </c>
    </row>
    <row r="37" spans="1:11" ht="12.75">
      <c r="A37" s="223" t="s">
        <v>24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6" t="s">
        <v>59</v>
      </c>
      <c r="B38" s="227"/>
      <c r="C38" s="227"/>
      <c r="D38" s="227"/>
      <c r="E38" s="227"/>
      <c r="F38" s="227"/>
      <c r="G38" s="227"/>
      <c r="H38" s="227"/>
      <c r="I38" s="1">
        <v>30</v>
      </c>
      <c r="J38" s="63">
        <f>SUM(J35:J37)</f>
        <v>414316</v>
      </c>
      <c r="K38" s="52">
        <f>SUM(K35:K37)</f>
        <v>74887</v>
      </c>
    </row>
    <row r="39" spans="1:11" ht="12.75">
      <c r="A39" s="223" t="s">
        <v>25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8938009</v>
      </c>
      <c r="K39" s="7">
        <v>2001192</v>
      </c>
    </row>
    <row r="40" spans="1:11" ht="12.75">
      <c r="A40" s="223" t="s">
        <v>26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27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28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419556</v>
      </c>
      <c r="K42" s="7"/>
    </row>
    <row r="43" spans="1:11" ht="12.75">
      <c r="A43" s="223" t="s">
        <v>29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10260060</v>
      </c>
      <c r="K43" s="7"/>
    </row>
    <row r="44" spans="1:11" ht="12.75">
      <c r="A44" s="226" t="s">
        <v>60</v>
      </c>
      <c r="B44" s="227"/>
      <c r="C44" s="227"/>
      <c r="D44" s="227"/>
      <c r="E44" s="227"/>
      <c r="F44" s="227"/>
      <c r="G44" s="227"/>
      <c r="H44" s="227"/>
      <c r="I44" s="1">
        <v>36</v>
      </c>
      <c r="J44" s="63">
        <f>SUM(J39:J43)</f>
        <v>19617625</v>
      </c>
      <c r="K44" s="52">
        <f>SUM(K39:K43)</f>
        <v>2001192</v>
      </c>
    </row>
    <row r="45" spans="1:11" ht="12.75">
      <c r="A45" s="226" t="s">
        <v>11</v>
      </c>
      <c r="B45" s="227"/>
      <c r="C45" s="227"/>
      <c r="D45" s="227"/>
      <c r="E45" s="227"/>
      <c r="F45" s="227"/>
      <c r="G45" s="227"/>
      <c r="H45" s="227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26" t="s">
        <v>12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3">
        <f>IF(J44&gt;J38,J44-J38,0)</f>
        <v>19203309</v>
      </c>
      <c r="K46" s="52">
        <f>IF(K44&gt;K38,K44-K38,0)</f>
        <v>1926305</v>
      </c>
    </row>
    <row r="47" spans="1:11" ht="12.75">
      <c r="A47" s="223" t="s">
        <v>61</v>
      </c>
      <c r="B47" s="224"/>
      <c r="C47" s="224"/>
      <c r="D47" s="224"/>
      <c r="E47" s="224"/>
      <c r="F47" s="224"/>
      <c r="G47" s="224"/>
      <c r="H47" s="224"/>
      <c r="I47" s="1">
        <v>39</v>
      </c>
      <c r="J47" s="63">
        <f>IF(J19-J20+J32-J33+J45-J46&gt;0,J19-J20+J32-J33+J45-J46,0)</f>
        <v>4630701</v>
      </c>
      <c r="K47" s="52">
        <f>IF(K19-K20+K32-K33+K45-K46&gt;0,K19-K20+K32-K33+K45-K46,0)</f>
        <v>0</v>
      </c>
    </row>
    <row r="48" spans="1:11" ht="12.75">
      <c r="A48" s="223" t="s">
        <v>62</v>
      </c>
      <c r="B48" s="224"/>
      <c r="C48" s="224"/>
      <c r="D48" s="224"/>
      <c r="E48" s="224"/>
      <c r="F48" s="224"/>
      <c r="G48" s="224"/>
      <c r="H48" s="224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4105449</v>
      </c>
    </row>
    <row r="49" spans="1:11" ht="12.75">
      <c r="A49" s="223" t="s">
        <v>135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20121709</v>
      </c>
      <c r="K49" s="7">
        <v>24752410</v>
      </c>
    </row>
    <row r="50" spans="1:11" ht="12.75">
      <c r="A50" s="223" t="s">
        <v>144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J47</f>
        <v>4630701</v>
      </c>
      <c r="K50" s="7">
        <f>K47</f>
        <v>0</v>
      </c>
    </row>
    <row r="51" spans="1:11" ht="12.75">
      <c r="A51" s="223" t="s">
        <v>145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J48</f>
        <v>0</v>
      </c>
      <c r="K51" s="7">
        <f>K48</f>
        <v>4105449</v>
      </c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4">
        <f>J49+J50-J51</f>
        <v>24752410</v>
      </c>
      <c r="K52" s="60">
        <f>K49+K50-K51</f>
        <v>20646961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8" sqref="K8"/>
    </sheetView>
  </sheetViews>
  <sheetFormatPr defaultColWidth="9.140625" defaultRowHeight="12.75"/>
  <cols>
    <col min="1" max="1" width="9.140625" style="71" customWidth="1"/>
    <col min="2" max="2" width="8.421875" style="71" customWidth="1"/>
    <col min="3" max="3" width="5.00390625" style="71" customWidth="1"/>
    <col min="4" max="4" width="6.421875" style="71" customWidth="1"/>
    <col min="5" max="5" width="10.140625" style="71" bestFit="1" customWidth="1"/>
    <col min="6" max="6" width="7.00390625" style="71" customWidth="1"/>
    <col min="7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91" t="s">
        <v>246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0"/>
    </row>
    <row r="2" spans="1:12" ht="15.75">
      <c r="A2" s="41"/>
      <c r="B2" s="69"/>
      <c r="C2" s="278" t="s">
        <v>301</v>
      </c>
      <c r="D2" s="278"/>
      <c r="E2" s="72">
        <v>41640</v>
      </c>
      <c r="F2" s="42" t="s">
        <v>216</v>
      </c>
      <c r="G2" s="279">
        <v>41729</v>
      </c>
      <c r="H2" s="280"/>
      <c r="I2" s="69"/>
      <c r="J2" s="69"/>
      <c r="K2" s="121" t="s">
        <v>285</v>
      </c>
      <c r="L2" s="73"/>
    </row>
    <row r="3" spans="1:11" ht="23.25">
      <c r="A3" s="281" t="s">
        <v>50</v>
      </c>
      <c r="B3" s="281"/>
      <c r="C3" s="281"/>
      <c r="D3" s="281"/>
      <c r="E3" s="281"/>
      <c r="F3" s="281"/>
      <c r="G3" s="281"/>
      <c r="H3" s="281"/>
      <c r="I3" s="76" t="s">
        <v>269</v>
      </c>
      <c r="J3" s="77" t="s">
        <v>124</v>
      </c>
      <c r="K3" s="77" t="s">
        <v>125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79">
        <v>2</v>
      </c>
      <c r="J4" s="78" t="s">
        <v>247</v>
      </c>
      <c r="K4" s="78" t="s">
        <v>248</v>
      </c>
    </row>
    <row r="5" spans="1:11" ht="12.75">
      <c r="A5" s="276" t="s">
        <v>249</v>
      </c>
      <c r="B5" s="277"/>
      <c r="C5" s="277"/>
      <c r="D5" s="277"/>
      <c r="E5" s="277"/>
      <c r="F5" s="277"/>
      <c r="G5" s="277"/>
      <c r="H5" s="277"/>
      <c r="I5" s="43">
        <v>1</v>
      </c>
      <c r="J5" s="44">
        <v>169186800</v>
      </c>
      <c r="K5" s="44">
        <v>169186800</v>
      </c>
    </row>
    <row r="6" spans="1:11" ht="12.75">
      <c r="A6" s="276" t="s">
        <v>250</v>
      </c>
      <c r="B6" s="277"/>
      <c r="C6" s="277"/>
      <c r="D6" s="277"/>
      <c r="E6" s="277"/>
      <c r="F6" s="277"/>
      <c r="G6" s="277"/>
      <c r="H6" s="277"/>
      <c r="I6" s="43">
        <v>2</v>
      </c>
      <c r="J6" s="45">
        <v>88107087</v>
      </c>
      <c r="K6" s="45">
        <v>88107087</v>
      </c>
    </row>
    <row r="7" spans="1:11" ht="12.75">
      <c r="A7" s="276" t="s">
        <v>251</v>
      </c>
      <c r="B7" s="277"/>
      <c r="C7" s="277"/>
      <c r="D7" s="277"/>
      <c r="E7" s="277"/>
      <c r="F7" s="277"/>
      <c r="G7" s="277"/>
      <c r="H7" s="277"/>
      <c r="I7" s="43">
        <v>3</v>
      </c>
      <c r="J7" s="45">
        <v>36171767</v>
      </c>
      <c r="K7" s="45">
        <v>36171768</v>
      </c>
    </row>
    <row r="8" spans="1:11" ht="12.75">
      <c r="A8" s="276" t="s">
        <v>252</v>
      </c>
      <c r="B8" s="277"/>
      <c r="C8" s="277"/>
      <c r="D8" s="277"/>
      <c r="E8" s="277"/>
      <c r="F8" s="277"/>
      <c r="G8" s="277"/>
      <c r="H8" s="277"/>
      <c r="I8" s="43">
        <v>4</v>
      </c>
      <c r="J8" s="45">
        <v>57946839</v>
      </c>
      <c r="K8" s="45">
        <v>52598231</v>
      </c>
    </row>
    <row r="9" spans="1:11" ht="12.75">
      <c r="A9" s="276" t="s">
        <v>253</v>
      </c>
      <c r="B9" s="277"/>
      <c r="C9" s="277"/>
      <c r="D9" s="277"/>
      <c r="E9" s="277"/>
      <c r="F9" s="277"/>
      <c r="G9" s="277"/>
      <c r="H9" s="277"/>
      <c r="I9" s="43">
        <v>5</v>
      </c>
      <c r="J9" s="45">
        <v>-5348608</v>
      </c>
      <c r="K9" s="45">
        <v>6644316</v>
      </c>
    </row>
    <row r="10" spans="1:11" ht="12.75">
      <c r="A10" s="276" t="s">
        <v>254</v>
      </c>
      <c r="B10" s="277"/>
      <c r="C10" s="277"/>
      <c r="D10" s="277"/>
      <c r="E10" s="277"/>
      <c r="F10" s="277"/>
      <c r="G10" s="277"/>
      <c r="H10" s="277"/>
      <c r="I10" s="43">
        <v>6</v>
      </c>
      <c r="J10" s="45"/>
      <c r="K10" s="45"/>
    </row>
    <row r="11" spans="1:11" ht="12.75">
      <c r="A11" s="276" t="s">
        <v>255</v>
      </c>
      <c r="B11" s="277"/>
      <c r="C11" s="277"/>
      <c r="D11" s="277"/>
      <c r="E11" s="277"/>
      <c r="F11" s="277"/>
      <c r="G11" s="277"/>
      <c r="H11" s="277"/>
      <c r="I11" s="43">
        <v>7</v>
      </c>
      <c r="J11" s="45"/>
      <c r="K11" s="45"/>
    </row>
    <row r="12" spans="1:11" ht="12.75">
      <c r="A12" s="276" t="s">
        <v>256</v>
      </c>
      <c r="B12" s="277"/>
      <c r="C12" s="277"/>
      <c r="D12" s="277"/>
      <c r="E12" s="277"/>
      <c r="F12" s="277"/>
      <c r="G12" s="277"/>
      <c r="H12" s="277"/>
      <c r="I12" s="43">
        <v>8</v>
      </c>
      <c r="J12" s="45"/>
      <c r="K12" s="45"/>
    </row>
    <row r="13" spans="1:11" ht="12.75">
      <c r="A13" s="276" t="s">
        <v>257</v>
      </c>
      <c r="B13" s="277"/>
      <c r="C13" s="277"/>
      <c r="D13" s="277"/>
      <c r="E13" s="277"/>
      <c r="F13" s="277"/>
      <c r="G13" s="277"/>
      <c r="H13" s="277"/>
      <c r="I13" s="43">
        <v>9</v>
      </c>
      <c r="J13" s="45"/>
      <c r="K13" s="45"/>
    </row>
    <row r="14" spans="1:11" ht="12.75">
      <c r="A14" s="283" t="s">
        <v>258</v>
      </c>
      <c r="B14" s="284"/>
      <c r="C14" s="284"/>
      <c r="D14" s="284"/>
      <c r="E14" s="284"/>
      <c r="F14" s="284"/>
      <c r="G14" s="284"/>
      <c r="H14" s="284"/>
      <c r="I14" s="43">
        <v>10</v>
      </c>
      <c r="J14" s="74">
        <f>SUM(J5:J13)</f>
        <v>346063885</v>
      </c>
      <c r="K14" s="74">
        <f>SUM(K5:K13)</f>
        <v>352708202</v>
      </c>
    </row>
    <row r="15" spans="1:11" ht="12.75">
      <c r="A15" s="276" t="s">
        <v>259</v>
      </c>
      <c r="B15" s="277"/>
      <c r="C15" s="277"/>
      <c r="D15" s="277"/>
      <c r="E15" s="277"/>
      <c r="F15" s="277"/>
      <c r="G15" s="277"/>
      <c r="H15" s="277"/>
      <c r="I15" s="43">
        <v>11</v>
      </c>
      <c r="J15" s="45"/>
      <c r="K15" s="45"/>
    </row>
    <row r="16" spans="1:11" ht="12.75">
      <c r="A16" s="276" t="s">
        <v>260</v>
      </c>
      <c r="B16" s="277"/>
      <c r="C16" s="277"/>
      <c r="D16" s="277"/>
      <c r="E16" s="277"/>
      <c r="F16" s="277"/>
      <c r="G16" s="277"/>
      <c r="H16" s="277"/>
      <c r="I16" s="43">
        <v>12</v>
      </c>
      <c r="J16" s="45"/>
      <c r="K16" s="45"/>
    </row>
    <row r="17" spans="1:11" ht="12.75">
      <c r="A17" s="276" t="s">
        <v>261</v>
      </c>
      <c r="B17" s="277"/>
      <c r="C17" s="277"/>
      <c r="D17" s="277"/>
      <c r="E17" s="277"/>
      <c r="F17" s="277"/>
      <c r="G17" s="277"/>
      <c r="H17" s="277"/>
      <c r="I17" s="43">
        <v>13</v>
      </c>
      <c r="J17" s="45"/>
      <c r="K17" s="45"/>
    </row>
    <row r="18" spans="1:11" ht="12.75">
      <c r="A18" s="276" t="s">
        <v>262</v>
      </c>
      <c r="B18" s="277"/>
      <c r="C18" s="277"/>
      <c r="D18" s="277"/>
      <c r="E18" s="277"/>
      <c r="F18" s="277"/>
      <c r="G18" s="277"/>
      <c r="H18" s="277"/>
      <c r="I18" s="43">
        <v>14</v>
      </c>
      <c r="J18" s="45"/>
      <c r="K18" s="45"/>
    </row>
    <row r="19" spans="1:11" ht="12.75">
      <c r="A19" s="276" t="s">
        <v>263</v>
      </c>
      <c r="B19" s="277"/>
      <c r="C19" s="277"/>
      <c r="D19" s="277"/>
      <c r="E19" s="277"/>
      <c r="F19" s="277"/>
      <c r="G19" s="277"/>
      <c r="H19" s="277"/>
      <c r="I19" s="43">
        <v>15</v>
      </c>
      <c r="J19" s="45"/>
      <c r="K19" s="45"/>
    </row>
    <row r="20" spans="1:11" ht="12.75">
      <c r="A20" s="276" t="s">
        <v>264</v>
      </c>
      <c r="B20" s="277"/>
      <c r="C20" s="277"/>
      <c r="D20" s="277"/>
      <c r="E20" s="277"/>
      <c r="F20" s="277"/>
      <c r="G20" s="277"/>
      <c r="H20" s="277"/>
      <c r="I20" s="43">
        <v>16</v>
      </c>
      <c r="J20" s="45"/>
      <c r="K20" s="45"/>
    </row>
    <row r="21" spans="1:11" ht="12.75">
      <c r="A21" s="283" t="s">
        <v>265</v>
      </c>
      <c r="B21" s="284"/>
      <c r="C21" s="284"/>
      <c r="D21" s="284"/>
      <c r="E21" s="284"/>
      <c r="F21" s="284"/>
      <c r="G21" s="284"/>
      <c r="H21" s="284"/>
      <c r="I21" s="43">
        <v>17</v>
      </c>
      <c r="J21" s="75">
        <f>SUM(J15:J20)</f>
        <v>0</v>
      </c>
      <c r="K21" s="75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266</v>
      </c>
      <c r="B23" s="286"/>
      <c r="C23" s="286"/>
      <c r="D23" s="286"/>
      <c r="E23" s="286"/>
      <c r="F23" s="286"/>
      <c r="G23" s="286"/>
      <c r="H23" s="286"/>
      <c r="I23" s="46">
        <v>18</v>
      </c>
      <c r="J23" s="44"/>
      <c r="K23" s="44"/>
    </row>
    <row r="24" spans="1:11" ht="17.25" customHeight="1">
      <c r="A24" s="287" t="s">
        <v>267</v>
      </c>
      <c r="B24" s="288"/>
      <c r="C24" s="288"/>
      <c r="D24" s="288"/>
      <c r="E24" s="288"/>
      <c r="F24" s="288"/>
      <c r="G24" s="288"/>
      <c r="H24" s="288"/>
      <c r="I24" s="47">
        <v>19</v>
      </c>
      <c r="J24" s="75">
        <f>Bilanca!J119</f>
        <v>0</v>
      </c>
      <c r="K24" s="75">
        <f>Bilanca!K119</f>
        <v>0</v>
      </c>
    </row>
    <row r="25" spans="1:11" ht="30" customHeight="1">
      <c r="A25" s="289" t="s">
        <v>268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0" zoomScaleSheetLayoutView="110" zoomScalePageLayoutView="0" workbookViewId="0" topLeftCell="A1">
      <selection activeCell="E24" sqref="E24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9" t="s">
        <v>245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5.7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2.7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0" ht="12.75" customHeight="1">
      <c r="A5" s="123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123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123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123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1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</row>
    <row r="11" spans="1:10" ht="14.25">
      <c r="A11" s="123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4.25">
      <c r="A12" s="123"/>
      <c r="B12" s="297"/>
      <c r="C12" s="297"/>
      <c r="D12" s="297"/>
      <c r="E12" s="297"/>
      <c r="F12" s="297"/>
      <c r="G12" s="297"/>
      <c r="H12" s="297"/>
      <c r="I12" s="297"/>
      <c r="J12" s="297"/>
    </row>
    <row r="13" spans="1:10" ht="14.25">
      <c r="A13" s="123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4.25">
      <c r="A14" s="123"/>
      <c r="B14" s="297"/>
      <c r="C14" s="297"/>
      <c r="D14" s="297"/>
      <c r="E14" s="297"/>
      <c r="F14" s="297"/>
      <c r="G14" s="297"/>
      <c r="H14" s="297"/>
      <c r="I14" s="297"/>
      <c r="J14" s="297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11">
    <mergeCell ref="B13:J13"/>
    <mergeCell ref="B14:J14"/>
    <mergeCell ref="B8:J8"/>
    <mergeCell ref="B7:J7"/>
    <mergeCell ref="A10:K10"/>
    <mergeCell ref="B11:J11"/>
    <mergeCell ref="A2:J2"/>
    <mergeCell ref="A4:K4"/>
    <mergeCell ref="B5:J5"/>
    <mergeCell ref="B6:J6"/>
    <mergeCell ref="B12:J1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2014-04-29T12:14:22Z</cp:lastPrinted>
  <dcterms:created xsi:type="dcterms:W3CDTF">2008-10-17T11:51:54Z</dcterms:created>
  <dcterms:modified xsi:type="dcterms:W3CDTF">2014-04-30T09:05:44Z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