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360" windowHeight="867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PODACI'!$A$1:$I$71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<sst xmlns="http://schemas.openxmlformats.org/spreadsheetml/2006/main" count="362" uniqueCount="328">
  <si>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</si>
  <si>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</si>
  <si>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</si>
  <si>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</si>
  <si>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</si>
  <si>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</si>
  <si>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</si>
  <si>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</si>
  <si>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</si>
  <si>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</si>
  <si>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</si>
  <si>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</si>
  <si>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</si>
  <si>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</si>
  <si>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</si>
  <si>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</si>
  <si>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</si>
  <si>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</si>
  <si>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</si>
  <si>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</si>
  <si>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</si>
  <si>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</si>
  <si>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</si>
  <si>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</si>
  <si>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</si>
  <si>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</si>
  <si>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</si>
  <si>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</si>
  <si>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</si>
  <si>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</si>
  <si>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</si>
  <si>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</si>
  <si>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</si>
  <si>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</si>
  <si>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</si>
  <si>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</si>
  <si>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</si>
  <si>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</si>
  <si>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</si>
  <si>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</si>
  <si>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</si>
  <si>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</si>
  <si>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</si>
  <si>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</si>
  <si>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</si>
  <si>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</si>
  <si>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</si>
  <si>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</si>
  <si>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</si>
  <si>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</si>
  <si>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</si>
  <si>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</si>
  <si>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</si>
  <si>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</si>
  <si>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</si>
  <si>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</si>
  <si>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</si>
  <si>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</si>
  <si>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</si>
  <si>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</si>
  <si>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</si>
  <si>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</si>
  <si>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</si>
  <si>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</si>
  <si>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</si>
  <si>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</si>
  <si>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</si>
  <si>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</si>
  <si>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</si>
  <si>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</si>
  <si>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</si>
  <si>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</si>
  <si>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</si>
  <si>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</si>
  <si>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</si>
  <si>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</si>
  <si>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</si>
  <si>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</si>
  <si>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</si>
  <si>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</si>
  <si>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</si>
  <si>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</si>
  <si>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</si>
  <si>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</si>
  <si>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</si>
  <si>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</si>
  <si>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</si>
  <si>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</si>
  <si>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</si>
  <si>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</si>
  <si>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</si>
  <si>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</si>
  <si>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</si>
  <si>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</si>
  <si>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</si>
  <si>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</si>
  <si>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</si>
  <si>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</si>
  <si>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</si>
  <si>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</si>
  <si>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</si>
  <si>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</si>
  <si>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</si>
  <si>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</si>
  <si>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</si>
  <si>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</si>
  <si>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</si>
  <si>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</si>
  <si>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</si>
  <si>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</si>
  <si>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</si>
  <si>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</si>
  <si>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</si>
  <si>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</si>
  <si>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</si>
  <si>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</si>
  <si>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</si>
  <si>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</si>
  <si>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</si>
  <si>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</si>
  <si>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</si>
  <si>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</si>
  <si>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</si>
  <si>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</si>
  <si>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</si>
  <si>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</si>
  <si>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</si>
  <si>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</si>
  <si>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</si>
  <si>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</si>
  <si>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</si>
  <si>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</si>
  <si>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</si>
  <si>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</si>
  <si>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</si>
  <si>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</si>
  <si>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</si>
  <si>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</si>
  <si>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</si>
  <si>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</si>
  <si>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</si>
  <si>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</si>
  <si>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</si>
  <si>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</si>
  <si>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</si>
  <si>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</si>
  <si>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</si>
  <si>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</si>
  <si>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</si>
  <si>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</si>
  <si>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</si>
  <si>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</si>
  <si>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</si>
  <si>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</si>
  <si>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</si>
  <si>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</si>
  <si>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</si>
  <si>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</si>
  <si>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</si>
  <si>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</si>
  <si>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</si>
  <si>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</si>
  <si>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</si>
  <si>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</si>
  <si>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</si>
  <si>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</si>
  <si>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</si>
  <si>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</si>
  <si>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</si>
  <si>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</si>
  <si>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</si>
  <si>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</si>
  <si>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</si>
  <si>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</si>
  <si>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</si>
  <si>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</si>
  <si>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</si>
  <si>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</si>
  <si>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</si>
  <si>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</si>
  <si>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</si>
  <si>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</si>
  <si>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</si>
  <si>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</si>
  <si>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</si>
  <si>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</si>
  <si>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</si>
  <si>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</si>
  <si>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</si>
  <si>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</si>
  <si>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</si>
  <si>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</si>
  <si>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</si>
  <si>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</si>
  <si>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</si>
  <si>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</si>
  <si>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</si>
  <si>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</si>
  <si>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</si>
  <si>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</si>
  <si>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</si>
  <si>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</si>
  <si>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</si>
  <si>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</si>
  <si>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</si>
  <si>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</si>
  <si>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</si>
  <si>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</si>
  <si>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</si>
  <si>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</si>
  <si>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</si>
  <si>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</si>
  <si>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</si>
  <si>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</si>
  <si>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</si>
  <si>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</si>
  <si>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</si>
  <si>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</si>
  <si>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</si>
  <si>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</si>
  <si>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</si>
  <si>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</si>
  <si>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</si>
  <si>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</si>
  <si>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</si>
  <si>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</si>
  <si>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</si>
  <si>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</si>
  <si>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</si>
  <si>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</si>
  <si>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</si>
  <si>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</si>
  <si>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</si>
  <si>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</si>
  <si>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</si>
  <si>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</si>
  <si>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</si>
  <si>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</si>
  <si>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</si>
  <si>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</si>
  <si>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</si>
  <si>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</si>
  <si>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</si>
  <si>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</si>
  <si>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</si>
  <si>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</si>
  <si>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</si>
  <si>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</si>
  <si>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</si>
  <si>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</si>
  <si>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</si>
  <si>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</si>
  <si>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</si>
  <si>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</si>
  <si>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</si>
  <si>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</si>
  <si>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</si>
  <si>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</si>
  <si>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</si>
  <si>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</si>
  <si>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</si>
  <si>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</si>
  <si>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</si>
  <si>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</si>
  <si>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</si>
  <si>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</si>
  <si>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</si>
  <si>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</si>
  <si>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</si>
  <si>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</si>
  <si>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</si>
  <si>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</si>
  <si>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</si>
  <si>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</si>
  <si>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</si>
  <si>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</si>
  <si>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</si>
  <si>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</si>
  <si>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</si>
  <si>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</si>
  <si>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</si>
  <si>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</si>
  <si>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</si>
  <si>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</si>
  <si>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</si>
  <si>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</si>
  <si>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</si>
  <si>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</si>
  <si>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</si>
  <si>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</si>
  <si>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</si>
  <si>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</si>
  <si>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</si>
  <si>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</si>
  <si>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</si>
  <si>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</si>
  <si>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</si>
  <si>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</si>
  <si>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</si>
  <si>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 xml:space="preserve">      za razdoblje od</t>
  </si>
  <si>
    <t>DA</t>
  </si>
  <si>
    <t>LUKA PLOČE TRGOVINA d.o.o.</t>
  </si>
  <si>
    <t>LUČKA CESTA b.b., PLOČE</t>
  </si>
  <si>
    <t>18102992360</t>
  </si>
  <si>
    <t>POMORSKI SERVIS - LUKA PLOČE d.o.o.</t>
  </si>
  <si>
    <t>LUČKA BOSANSKA OBALA b.b. PLOČE</t>
  </si>
  <si>
    <t>18875024938</t>
  </si>
  <si>
    <t>LUKA PLOČE ODRŽAVANJE d.o.o.</t>
  </si>
  <si>
    <t>LUČKA CESTA b.b. PLOČE</t>
  </si>
  <si>
    <t>87501430734</t>
  </si>
  <si>
    <t>LUKA ŠPED d.o.o.</t>
  </si>
  <si>
    <t>28527523504</t>
  </si>
  <si>
    <t>LUKA PLOČE USLUGE d.o.o.</t>
  </si>
  <si>
    <t>38548671304</t>
  </si>
  <si>
    <t>PLOČANSKA PLOVIDBA d.o.o.</t>
  </si>
  <si>
    <t>39778257122</t>
  </si>
  <si>
    <t>01.01.2013.</t>
  </si>
  <si>
    <t>OIB:</t>
  </si>
  <si>
    <t>LUKA PLOČE ENERGIJA d.o.o.</t>
  </si>
  <si>
    <t>18309760889</t>
  </si>
  <si>
    <t>30.06.2013.</t>
  </si>
  <si>
    <r>
      <t xml:space="preserve">                                                                         stanje na dan 30.06.2013.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</si>
  <si>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            u razdoblju 01.01.2013. do 30.06.2013.  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</si>
  <si>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u razdoblju 01.01.2013. do 30.06.2013.                                      </t>
    </r>
    <r>
      <rPr>
        <b/>
        <sz val="8"/>
        <rFont val="Arial"/>
        <family val="2"/>
      </rPr>
      <t>u kunama</t>
    </r>
  </si>
  <si>
    <t>financije@luka-ploce.hr</t>
  </si>
  <si>
    <t xml:space="preserve">Obveznik: Grupa Luka Ploče </t>
  </si>
  <si>
    <t>Obveznik: Grupa Luka Ploče                                                                                                      _____________________________________________________________</t>
  </si>
  <si>
    <t>Obveznik: Grupa Luka Ploče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</si>
</sst>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vertical="top" wrapText="1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Protection="1">
      <alignment vertical="top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33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>
      <alignment horizontal="left"/>
      <protection/>
    </xf>
    <xf numFmtId="0" fontId="3" fillId="0" borderId="29" xfId="51" applyFont="1" applyBorder="1" applyAlignment="1">
      <alignment horizontal="left"/>
      <protection/>
    </xf>
    <xf numFmtId="49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20" fillId="0" borderId="0" xfId="57" applyFont="1" applyBorder="1" applyAlignment="1">
      <alignment horizontal="left" vertical="top"/>
      <protection/>
    </xf>
    <xf numFmtId="0" fontId="15" fillId="0" borderId="0" xfId="57" applyFont="1" applyBorder="1" applyAlignment="1">
      <alignment horizontal="left" vertical="top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hyperlink" Target="mailto:financije@luka-plo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="110" zoomScaleSheetLayoutView="110" zoomScalePageLayoutView="0" workbookViewId="0" topLeftCell="A25">
      <selection activeCell="A44" sqref="A44:IV44"/>
    </sheetView>
  </sheetViews>
  <sheetFormatPr defaultColWidth="9.140625" defaultRowHeight="12.75"/>
  <cols>
    <col min="1" max="1" width="10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29" t="s">
        <v>214</v>
      </c>
      <c r="B1" s="130"/>
      <c r="C1" s="130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89" t="s">
        <v>215</v>
      </c>
      <c r="B2" s="190"/>
      <c r="C2" s="190"/>
      <c r="D2" s="191"/>
      <c r="E2" s="113" t="s">
        <v>316</v>
      </c>
      <c r="F2" s="12"/>
      <c r="G2" s="13" t="s">
        <v>216</v>
      </c>
      <c r="H2" s="113" t="s">
        <v>320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92" t="s">
        <v>280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60" t="s">
        <v>217</v>
      </c>
      <c r="B6" s="161"/>
      <c r="C6" s="150" t="s">
        <v>285</v>
      </c>
      <c r="D6" s="151"/>
      <c r="E6" s="28"/>
      <c r="F6" s="28"/>
      <c r="G6" s="28"/>
      <c r="H6" s="28"/>
      <c r="I6" s="88"/>
      <c r="J6" s="10"/>
      <c r="K6" s="10"/>
      <c r="L6" s="10"/>
    </row>
    <row r="7" spans="1:12" ht="12.75">
      <c r="A7" s="89"/>
      <c r="B7" s="22"/>
      <c r="C7" s="16"/>
      <c r="D7" s="16"/>
      <c r="E7" s="28"/>
      <c r="F7" s="28"/>
      <c r="G7" s="28"/>
      <c r="H7" s="28"/>
      <c r="I7" s="88"/>
      <c r="J7" s="10"/>
      <c r="K7" s="10"/>
      <c r="L7" s="10"/>
    </row>
    <row r="8" spans="1:12" ht="12.75">
      <c r="A8" s="184" t="s">
        <v>218</v>
      </c>
      <c r="B8" s="185"/>
      <c r="C8" s="150" t="s">
        <v>286</v>
      </c>
      <c r="D8" s="151"/>
      <c r="E8" s="28"/>
      <c r="F8" s="28"/>
      <c r="G8" s="28"/>
      <c r="H8" s="28"/>
      <c r="I8" s="90"/>
      <c r="J8" s="10"/>
      <c r="K8" s="10"/>
      <c r="L8" s="10"/>
    </row>
    <row r="9" spans="1:12" ht="12.75">
      <c r="A9" s="91"/>
      <c r="B9" s="49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32" t="s">
        <v>219</v>
      </c>
      <c r="B10" s="187"/>
      <c r="C10" s="150" t="s">
        <v>287</v>
      </c>
      <c r="D10" s="151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60" t="s">
        <v>220</v>
      </c>
      <c r="B12" s="161"/>
      <c r="C12" s="134" t="s">
        <v>288</v>
      </c>
      <c r="D12" s="186"/>
      <c r="E12" s="186"/>
      <c r="F12" s="186"/>
      <c r="G12" s="186"/>
      <c r="H12" s="186"/>
      <c r="I12" s="162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60" t="s">
        <v>221</v>
      </c>
      <c r="B14" s="161"/>
      <c r="C14" s="195">
        <v>20340</v>
      </c>
      <c r="D14" s="196"/>
      <c r="E14" s="16"/>
      <c r="F14" s="134" t="s">
        <v>289</v>
      </c>
      <c r="G14" s="186"/>
      <c r="H14" s="186"/>
      <c r="I14" s="162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60" t="s">
        <v>222</v>
      </c>
      <c r="B16" s="161"/>
      <c r="C16" s="134" t="s">
        <v>290</v>
      </c>
      <c r="D16" s="186"/>
      <c r="E16" s="186"/>
      <c r="F16" s="186"/>
      <c r="G16" s="186"/>
      <c r="H16" s="186"/>
      <c r="I16" s="162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60" t="s">
        <v>223</v>
      </c>
      <c r="B18" s="161"/>
      <c r="C18" s="180" t="s">
        <v>291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60" t="s">
        <v>224</v>
      </c>
      <c r="B20" s="161"/>
      <c r="C20" s="180" t="s">
        <v>292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60" t="s">
        <v>225</v>
      </c>
      <c r="B22" s="161"/>
      <c r="C22" s="114">
        <v>335</v>
      </c>
      <c r="D22" s="134" t="s">
        <v>289</v>
      </c>
      <c r="E22" s="166"/>
      <c r="F22" s="167"/>
      <c r="G22" s="160"/>
      <c r="H22" s="183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60" t="s">
        <v>226</v>
      </c>
      <c r="B24" s="161"/>
      <c r="C24" s="114">
        <v>19</v>
      </c>
      <c r="D24" s="134" t="s">
        <v>293</v>
      </c>
      <c r="E24" s="166"/>
      <c r="F24" s="166"/>
      <c r="G24" s="167"/>
      <c r="H24" s="50" t="s">
        <v>227</v>
      </c>
      <c r="I24" s="115">
        <v>608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281</v>
      </c>
      <c r="I25" s="93"/>
      <c r="J25" s="10"/>
      <c r="K25" s="10"/>
      <c r="L25" s="10"/>
    </row>
    <row r="26" spans="1:12" ht="12.75">
      <c r="A26" s="160" t="s">
        <v>228</v>
      </c>
      <c r="B26" s="161"/>
      <c r="C26" s="116" t="s">
        <v>300</v>
      </c>
      <c r="D26" s="25"/>
      <c r="E26" s="32"/>
      <c r="F26" s="24"/>
      <c r="G26" s="179" t="s">
        <v>229</v>
      </c>
      <c r="H26" s="161"/>
      <c r="I26" s="117" t="s">
        <v>294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70" t="s">
        <v>230</v>
      </c>
      <c r="B28" s="171"/>
      <c r="C28" s="172"/>
      <c r="D28" s="172"/>
      <c r="E28" s="173" t="s">
        <v>231</v>
      </c>
      <c r="F28" s="174"/>
      <c r="G28" s="174"/>
      <c r="H28" s="175" t="s">
        <v>317</v>
      </c>
      <c r="I28" s="176"/>
      <c r="J28" s="10"/>
      <c r="K28" s="10"/>
      <c r="L28" s="10"/>
    </row>
    <row r="29" spans="1:12" ht="12.75">
      <c r="A29" s="95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37" t="s">
        <v>301</v>
      </c>
      <c r="B30" s="138"/>
      <c r="C30" s="138"/>
      <c r="D30" s="139"/>
      <c r="E30" s="137" t="s">
        <v>302</v>
      </c>
      <c r="F30" s="138"/>
      <c r="G30" s="138"/>
      <c r="H30" s="140" t="s">
        <v>303</v>
      </c>
      <c r="I30" s="141"/>
      <c r="J30" s="10"/>
      <c r="K30" s="10"/>
      <c r="L30" s="10"/>
    </row>
    <row r="31" spans="1:12" ht="12.75">
      <c r="A31" s="20"/>
      <c r="B31" s="20"/>
      <c r="C31" s="33"/>
      <c r="D31" s="177"/>
      <c r="E31" s="177"/>
      <c r="F31" s="177"/>
      <c r="G31" s="178"/>
      <c r="H31" s="126"/>
      <c r="I31" s="127"/>
      <c r="J31" s="10"/>
      <c r="K31" s="10"/>
      <c r="L31" s="10"/>
    </row>
    <row r="32" spans="1:12" ht="12.75">
      <c r="A32" s="137" t="s">
        <v>304</v>
      </c>
      <c r="B32" s="138"/>
      <c r="C32" s="138"/>
      <c r="D32" s="139"/>
      <c r="E32" s="137" t="s">
        <v>305</v>
      </c>
      <c r="F32" s="138"/>
      <c r="G32" s="138"/>
      <c r="H32" s="140" t="s">
        <v>306</v>
      </c>
      <c r="I32" s="141"/>
      <c r="J32" s="10"/>
      <c r="K32" s="10"/>
      <c r="L32" s="10"/>
    </row>
    <row r="33" spans="1:12" ht="12.75">
      <c r="A33" s="20"/>
      <c r="B33" s="20"/>
      <c r="C33" s="33"/>
      <c r="D33" s="124"/>
      <c r="E33" s="124"/>
      <c r="F33" s="124"/>
      <c r="G33" s="125"/>
      <c r="H33" s="126"/>
      <c r="I33" s="128"/>
      <c r="J33" s="10"/>
      <c r="K33" s="10"/>
      <c r="L33" s="10"/>
    </row>
    <row r="34" spans="1:12" ht="12.75">
      <c r="A34" s="137" t="s">
        <v>307</v>
      </c>
      <c r="B34" s="138"/>
      <c r="C34" s="138"/>
      <c r="D34" s="139"/>
      <c r="E34" s="137" t="s">
        <v>308</v>
      </c>
      <c r="F34" s="138"/>
      <c r="G34" s="138"/>
      <c r="H34" s="140" t="s">
        <v>309</v>
      </c>
      <c r="I34" s="141"/>
      <c r="J34" s="10"/>
      <c r="K34" s="10"/>
      <c r="L34" s="10"/>
    </row>
    <row r="35" spans="1:12" ht="12.75">
      <c r="A35" s="33"/>
      <c r="B35" s="33"/>
      <c r="C35" s="168"/>
      <c r="D35" s="169"/>
      <c r="E35" s="20"/>
      <c r="F35" s="168"/>
      <c r="G35" s="169"/>
      <c r="H35" s="126"/>
      <c r="I35" s="126"/>
      <c r="J35" s="10"/>
      <c r="K35" s="10"/>
      <c r="L35" s="10"/>
    </row>
    <row r="36" spans="1:12" ht="12.75">
      <c r="A36" s="137" t="s">
        <v>310</v>
      </c>
      <c r="B36" s="138"/>
      <c r="C36" s="138"/>
      <c r="D36" s="139"/>
      <c r="E36" s="137" t="s">
        <v>308</v>
      </c>
      <c r="F36" s="138"/>
      <c r="G36" s="138"/>
      <c r="H36" s="140" t="s">
        <v>311</v>
      </c>
      <c r="I36" s="141"/>
      <c r="J36" s="10"/>
      <c r="K36" s="10"/>
      <c r="L36" s="10"/>
    </row>
    <row r="37" spans="1:12" ht="12.75">
      <c r="A37" s="33"/>
      <c r="B37" s="33"/>
      <c r="C37" s="33"/>
      <c r="D37" s="20"/>
      <c r="E37" s="20"/>
      <c r="F37" s="33"/>
      <c r="G37" s="20"/>
      <c r="H37" s="126"/>
      <c r="I37" s="126"/>
      <c r="J37" s="10"/>
      <c r="K37" s="10"/>
      <c r="L37" s="10"/>
    </row>
    <row r="38" spans="1:12" ht="12.75">
      <c r="A38" s="137" t="s">
        <v>312</v>
      </c>
      <c r="B38" s="138"/>
      <c r="C38" s="138"/>
      <c r="D38" s="139"/>
      <c r="E38" s="137" t="s">
        <v>308</v>
      </c>
      <c r="F38" s="138"/>
      <c r="G38" s="138"/>
      <c r="H38" s="140" t="s">
        <v>313</v>
      </c>
      <c r="I38" s="141"/>
      <c r="J38" s="10"/>
      <c r="K38" s="10"/>
      <c r="L38" s="10"/>
    </row>
    <row r="39" spans="1:12" ht="12.75">
      <c r="A39" s="29"/>
      <c r="B39" s="29"/>
      <c r="C39" s="30"/>
      <c r="D39" s="31"/>
      <c r="E39" s="16"/>
      <c r="F39" s="30"/>
      <c r="G39" s="31"/>
      <c r="H39" s="16"/>
      <c r="I39" s="16"/>
      <c r="J39" s="10"/>
      <c r="K39" s="10"/>
      <c r="L39" s="10"/>
    </row>
    <row r="40" spans="1:12" ht="12.75">
      <c r="A40" s="137" t="s">
        <v>318</v>
      </c>
      <c r="B40" s="138"/>
      <c r="C40" s="138"/>
      <c r="D40" s="139"/>
      <c r="E40" s="137" t="s">
        <v>290</v>
      </c>
      <c r="F40" s="138"/>
      <c r="G40" s="138"/>
      <c r="H40" s="140" t="s">
        <v>319</v>
      </c>
      <c r="I40" s="141"/>
      <c r="J40" s="10"/>
      <c r="K40" s="10"/>
      <c r="L40" s="10"/>
    </row>
    <row r="41" spans="1:12" ht="12.75">
      <c r="A41" s="29"/>
      <c r="B41" s="29"/>
      <c r="C41" s="30"/>
      <c r="D41" s="31"/>
      <c r="E41" s="16"/>
      <c r="F41" s="30"/>
      <c r="G41" s="31"/>
      <c r="H41" s="16"/>
      <c r="I41" s="16"/>
      <c r="J41" s="10"/>
      <c r="K41" s="10"/>
      <c r="L41" s="10"/>
    </row>
    <row r="42" spans="1:12" ht="12.75">
      <c r="A42" s="134" t="s">
        <v>314</v>
      </c>
      <c r="B42" s="166"/>
      <c r="C42" s="166"/>
      <c r="D42" s="167"/>
      <c r="E42" s="134" t="s">
        <v>308</v>
      </c>
      <c r="F42" s="166"/>
      <c r="G42" s="167"/>
      <c r="H42" s="150" t="s">
        <v>315</v>
      </c>
      <c r="I42" s="151"/>
      <c r="J42" s="10"/>
      <c r="K42" s="10"/>
      <c r="L42" s="10"/>
    </row>
    <row r="43" spans="1:12" ht="12.75">
      <c r="A43" s="118"/>
      <c r="B43" s="32"/>
      <c r="C43" s="32"/>
      <c r="D43" s="32"/>
      <c r="E43" s="23"/>
      <c r="F43" s="119"/>
      <c r="G43" s="119"/>
      <c r="H43" s="120"/>
      <c r="I43" s="97"/>
      <c r="J43" s="10"/>
      <c r="K43" s="10"/>
      <c r="L43" s="10"/>
    </row>
    <row r="44" spans="1:12" ht="12.75">
      <c r="A44" s="118"/>
      <c r="B44" s="32"/>
      <c r="C44" s="32"/>
      <c r="D44" s="32"/>
      <c r="E44" s="23"/>
      <c r="F44" s="119"/>
      <c r="G44" s="119"/>
      <c r="H44" s="120"/>
      <c r="I44" s="97"/>
      <c r="J44" s="10"/>
      <c r="K44" s="10"/>
      <c r="L44" s="10"/>
    </row>
    <row r="45" spans="1:12" ht="12.75">
      <c r="A45" s="96"/>
      <c r="B45" s="29"/>
      <c r="C45" s="30"/>
      <c r="D45" s="31"/>
      <c r="E45" s="16"/>
      <c r="F45" s="30"/>
      <c r="G45" s="31"/>
      <c r="H45" s="16"/>
      <c r="I45" s="90"/>
      <c r="J45" s="10"/>
      <c r="K45" s="10"/>
      <c r="L45" s="10"/>
    </row>
    <row r="46" spans="1:12" ht="12.75">
      <c r="A46" s="98"/>
      <c r="B46" s="33"/>
      <c r="C46" s="33"/>
      <c r="D46" s="20"/>
      <c r="E46" s="20"/>
      <c r="F46" s="33"/>
      <c r="G46" s="20"/>
      <c r="H46" s="20"/>
      <c r="I46" s="99"/>
      <c r="J46" s="10"/>
      <c r="K46" s="10"/>
      <c r="L46" s="10"/>
    </row>
    <row r="47" spans="1:12" ht="12.75">
      <c r="A47" s="132" t="s">
        <v>232</v>
      </c>
      <c r="B47" s="133"/>
      <c r="C47" s="150"/>
      <c r="D47" s="151"/>
      <c r="E47" s="26"/>
      <c r="F47" s="134"/>
      <c r="G47" s="152"/>
      <c r="H47" s="152"/>
      <c r="I47" s="153"/>
      <c r="J47" s="10"/>
      <c r="K47" s="10"/>
      <c r="L47" s="10"/>
    </row>
    <row r="48" spans="1:12" ht="12.75">
      <c r="A48" s="96"/>
      <c r="B48" s="29"/>
      <c r="C48" s="154"/>
      <c r="D48" s="155"/>
      <c r="E48" s="16"/>
      <c r="F48" s="154"/>
      <c r="G48" s="156"/>
      <c r="H48" s="34"/>
      <c r="I48" s="100"/>
      <c r="J48" s="10"/>
      <c r="K48" s="10"/>
      <c r="L48" s="10"/>
    </row>
    <row r="49" spans="1:12" ht="12.75">
      <c r="A49" s="132" t="s">
        <v>233</v>
      </c>
      <c r="B49" s="133"/>
      <c r="C49" s="134" t="s">
        <v>295</v>
      </c>
      <c r="D49" s="135"/>
      <c r="E49" s="135"/>
      <c r="F49" s="135"/>
      <c r="G49" s="135"/>
      <c r="H49" s="135"/>
      <c r="I49" s="136"/>
      <c r="J49" s="10"/>
      <c r="K49" s="10"/>
      <c r="L49" s="10"/>
    </row>
    <row r="50" spans="1:12" ht="12.75">
      <c r="A50" s="89"/>
      <c r="B50" s="22"/>
      <c r="C50" s="21" t="s">
        <v>234</v>
      </c>
      <c r="D50" s="16"/>
      <c r="E50" s="16"/>
      <c r="F50" s="16"/>
      <c r="G50" s="16"/>
      <c r="H50" s="16"/>
      <c r="I50" s="90"/>
      <c r="J50" s="10"/>
      <c r="K50" s="10"/>
      <c r="L50" s="10"/>
    </row>
    <row r="51" spans="1:12" ht="12.75">
      <c r="A51" s="132" t="s">
        <v>235</v>
      </c>
      <c r="B51" s="133"/>
      <c r="C51" s="142" t="s">
        <v>296</v>
      </c>
      <c r="D51" s="143"/>
      <c r="E51" s="144"/>
      <c r="F51" s="16"/>
      <c r="G51" s="50" t="s">
        <v>236</v>
      </c>
      <c r="H51" s="142" t="s">
        <v>297</v>
      </c>
      <c r="I51" s="144"/>
      <c r="J51" s="10"/>
      <c r="K51" s="10"/>
      <c r="L51" s="10"/>
    </row>
    <row r="52" spans="1:12" ht="12.75">
      <c r="A52" s="89"/>
      <c r="B52" s="22"/>
      <c r="C52" s="21"/>
      <c r="D52" s="16"/>
      <c r="E52" s="16"/>
      <c r="F52" s="16"/>
      <c r="G52" s="16"/>
      <c r="H52" s="16"/>
      <c r="I52" s="90"/>
      <c r="J52" s="10"/>
      <c r="K52" s="10"/>
      <c r="L52" s="10"/>
    </row>
    <row r="53" spans="1:12" ht="12.75">
      <c r="A53" s="132" t="s">
        <v>223</v>
      </c>
      <c r="B53" s="133"/>
      <c r="C53" s="159" t="s">
        <v>324</v>
      </c>
      <c r="D53" s="143"/>
      <c r="E53" s="143"/>
      <c r="F53" s="143"/>
      <c r="G53" s="143"/>
      <c r="H53" s="143"/>
      <c r="I53" s="144"/>
      <c r="J53" s="10"/>
      <c r="K53" s="10"/>
      <c r="L53" s="10"/>
    </row>
    <row r="54" spans="1:12" ht="12.75">
      <c r="A54" s="89"/>
      <c r="B54" s="22"/>
      <c r="C54" s="16"/>
      <c r="D54" s="16"/>
      <c r="E54" s="16"/>
      <c r="F54" s="16"/>
      <c r="G54" s="16"/>
      <c r="H54" s="16"/>
      <c r="I54" s="90"/>
      <c r="J54" s="10"/>
      <c r="K54" s="10"/>
      <c r="L54" s="10"/>
    </row>
    <row r="55" spans="1:12" ht="12.75">
      <c r="A55" s="160" t="s">
        <v>237</v>
      </c>
      <c r="B55" s="161"/>
      <c r="C55" s="142" t="s">
        <v>298</v>
      </c>
      <c r="D55" s="143"/>
      <c r="E55" s="143"/>
      <c r="F55" s="143"/>
      <c r="G55" s="143"/>
      <c r="H55" s="143"/>
      <c r="I55" s="162"/>
      <c r="J55" s="10"/>
      <c r="K55" s="10"/>
      <c r="L55" s="10"/>
    </row>
    <row r="56" spans="1:12" ht="12.75">
      <c r="A56" s="101"/>
      <c r="B56" s="20"/>
      <c r="C56" s="131" t="s">
        <v>238</v>
      </c>
      <c r="D56" s="131"/>
      <c r="E56" s="131"/>
      <c r="F56" s="131"/>
      <c r="G56" s="131"/>
      <c r="H56" s="131"/>
      <c r="I56" s="102"/>
      <c r="J56" s="10"/>
      <c r="K56" s="10"/>
      <c r="L56" s="10"/>
    </row>
    <row r="57" spans="1:12" ht="12.75">
      <c r="A57" s="101"/>
      <c r="B57" s="20"/>
      <c r="C57" s="35"/>
      <c r="D57" s="35"/>
      <c r="E57" s="35"/>
      <c r="F57" s="35"/>
      <c r="G57" s="35"/>
      <c r="H57" s="35"/>
      <c r="I57" s="102"/>
      <c r="J57" s="10"/>
      <c r="K57" s="10"/>
      <c r="L57" s="10"/>
    </row>
    <row r="58" spans="1:12" ht="12.75">
      <c r="A58" s="101"/>
      <c r="B58" s="163" t="s">
        <v>239</v>
      </c>
      <c r="C58" s="164"/>
      <c r="D58" s="164"/>
      <c r="E58" s="164"/>
      <c r="F58" s="48"/>
      <c r="G58" s="48"/>
      <c r="H58" s="48"/>
      <c r="I58" s="103"/>
      <c r="J58" s="10"/>
      <c r="K58" s="10"/>
      <c r="L58" s="10"/>
    </row>
    <row r="59" spans="1:12" ht="12.75">
      <c r="A59" s="101"/>
      <c r="B59" s="148" t="s">
        <v>270</v>
      </c>
      <c r="C59" s="149"/>
      <c r="D59" s="149"/>
      <c r="E59" s="149"/>
      <c r="F59" s="149"/>
      <c r="G59" s="149"/>
      <c r="H59" s="149"/>
      <c r="I59" s="165"/>
      <c r="J59" s="10"/>
      <c r="K59" s="10"/>
      <c r="L59" s="10"/>
    </row>
    <row r="60" spans="1:12" ht="12.75">
      <c r="A60" s="101"/>
      <c r="B60" s="148" t="s">
        <v>271</v>
      </c>
      <c r="C60" s="149"/>
      <c r="D60" s="149"/>
      <c r="E60" s="149"/>
      <c r="F60" s="149"/>
      <c r="G60" s="149"/>
      <c r="H60" s="149"/>
      <c r="I60" s="103"/>
      <c r="J60" s="10"/>
      <c r="K60" s="10"/>
      <c r="L60" s="10"/>
    </row>
    <row r="61" spans="1:12" ht="12.75">
      <c r="A61" s="101"/>
      <c r="B61" s="148" t="s">
        <v>272</v>
      </c>
      <c r="C61" s="149"/>
      <c r="D61" s="149"/>
      <c r="E61" s="149"/>
      <c r="F61" s="149"/>
      <c r="G61" s="149"/>
      <c r="H61" s="149"/>
      <c r="I61" s="165"/>
      <c r="J61" s="10"/>
      <c r="K61" s="10"/>
      <c r="L61" s="10"/>
    </row>
    <row r="62" spans="1:12" ht="12.75">
      <c r="A62" s="101"/>
      <c r="B62" s="148" t="s">
        <v>273</v>
      </c>
      <c r="C62" s="149"/>
      <c r="D62" s="149"/>
      <c r="E62" s="149"/>
      <c r="F62" s="149"/>
      <c r="G62" s="149"/>
      <c r="H62" s="149"/>
      <c r="I62" s="165"/>
      <c r="J62" s="10"/>
      <c r="K62" s="10"/>
      <c r="L62" s="10"/>
    </row>
    <row r="63" spans="1:12" ht="12.75">
      <c r="A63" s="101"/>
      <c r="B63" s="104"/>
      <c r="C63" s="105"/>
      <c r="D63" s="105"/>
      <c r="E63" s="105"/>
      <c r="F63" s="105"/>
      <c r="G63" s="105"/>
      <c r="H63" s="105"/>
      <c r="I63" s="106"/>
      <c r="J63" s="10"/>
      <c r="K63" s="10"/>
      <c r="L63" s="10"/>
    </row>
    <row r="64" spans="1:12" ht="13.5" thickBot="1">
      <c r="A64" s="107" t="s">
        <v>240</v>
      </c>
      <c r="B64" s="16"/>
      <c r="C64" s="16"/>
      <c r="D64" s="16"/>
      <c r="E64" s="16"/>
      <c r="F64" s="16"/>
      <c r="G64" s="36"/>
      <c r="H64" s="37"/>
      <c r="I64" s="108"/>
      <c r="J64" s="10"/>
      <c r="K64" s="10"/>
      <c r="L64" s="10"/>
    </row>
    <row r="65" spans="1:12" ht="12.75">
      <c r="A65" s="85"/>
      <c r="B65" s="16"/>
      <c r="C65" s="16"/>
      <c r="D65" s="16"/>
      <c r="E65" s="20" t="s">
        <v>241</v>
      </c>
      <c r="F65" s="32"/>
      <c r="G65" s="145" t="s">
        <v>242</v>
      </c>
      <c r="H65" s="146"/>
      <c r="I65" s="147"/>
      <c r="J65" s="10"/>
      <c r="K65" s="10"/>
      <c r="L65" s="10"/>
    </row>
    <row r="66" spans="1:12" ht="12.75">
      <c r="A66" s="109"/>
      <c r="B66" s="110"/>
      <c r="C66" s="111"/>
      <c r="D66" s="111"/>
      <c r="E66" s="111"/>
      <c r="F66" s="111"/>
      <c r="G66" s="157"/>
      <c r="H66" s="158"/>
      <c r="I66" s="112"/>
      <c r="J66" s="10"/>
      <c r="K66" s="10"/>
      <c r="L66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1_1"/>
  </protectedRanges>
  <mergeCells count="76">
    <mergeCell ref="A2:D2"/>
    <mergeCell ref="A4:I4"/>
    <mergeCell ref="A6:B6"/>
    <mergeCell ref="C6:D6"/>
    <mergeCell ref="A14:B14"/>
    <mergeCell ref="C14:D14"/>
    <mergeCell ref="F14:I14"/>
    <mergeCell ref="A18:B18"/>
    <mergeCell ref="A8:B8"/>
    <mergeCell ref="C8:D8"/>
    <mergeCell ref="A12:B12"/>
    <mergeCell ref="C12:I12"/>
    <mergeCell ref="A10:B11"/>
    <mergeCell ref="C10:D10"/>
    <mergeCell ref="A16:B16"/>
    <mergeCell ref="C16:I16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28:D28"/>
    <mergeCell ref="E28:G28"/>
    <mergeCell ref="H28:I28"/>
    <mergeCell ref="A32:D32"/>
    <mergeCell ref="E32:G32"/>
    <mergeCell ref="H32:I32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2:D42"/>
    <mergeCell ref="E42:G42"/>
    <mergeCell ref="H42:I42"/>
    <mergeCell ref="G66:H66"/>
    <mergeCell ref="A53:B53"/>
    <mergeCell ref="C53:I53"/>
    <mergeCell ref="A55:B55"/>
    <mergeCell ref="C55:I55"/>
    <mergeCell ref="B58:E58"/>
    <mergeCell ref="B61:I61"/>
    <mergeCell ref="B62:I62"/>
    <mergeCell ref="B59:I59"/>
    <mergeCell ref="A47:B47"/>
    <mergeCell ref="G65:I65"/>
    <mergeCell ref="B60:H60"/>
    <mergeCell ref="C47:D47"/>
    <mergeCell ref="F47:I47"/>
    <mergeCell ref="C48:D48"/>
    <mergeCell ref="F48:G48"/>
    <mergeCell ref="A1:C1"/>
    <mergeCell ref="C56:H56"/>
    <mergeCell ref="A49:B49"/>
    <mergeCell ref="C49:I49"/>
    <mergeCell ref="A51:B51"/>
    <mergeCell ref="A40:D40"/>
    <mergeCell ref="E40:G40"/>
    <mergeCell ref="H40:I40"/>
    <mergeCell ref="C51:E51"/>
    <mergeCell ref="H51:I5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  <hyperlink ref="C53" r:id="rId3" display="financije@luka-plo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15">
      <selection activeCell="K118" sqref="K118"/>
    </sheetView>
  </sheetViews>
  <sheetFormatPr defaultColWidth="9.140625" defaultRowHeight="12.75"/>
  <cols>
    <col min="1" max="9" width="9.140625" style="51" customWidth="1"/>
    <col min="10" max="10" width="11.57421875" style="51" customWidth="1"/>
    <col min="11" max="11" width="11.421875" style="51" customWidth="1"/>
    <col min="12" max="16384" width="9.140625" style="51" customWidth="1"/>
  </cols>
  <sheetData>
    <row r="1" spans="1:11" ht="12.7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325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50</v>
      </c>
      <c r="B4" s="203"/>
      <c r="C4" s="203"/>
      <c r="D4" s="203"/>
      <c r="E4" s="203"/>
      <c r="F4" s="203"/>
      <c r="G4" s="203"/>
      <c r="H4" s="204"/>
      <c r="I4" s="57" t="s">
        <v>243</v>
      </c>
      <c r="J4" s="58" t="s">
        <v>282</v>
      </c>
      <c r="K4" s="59" t="s">
        <v>283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6">
        <v>2</v>
      </c>
      <c r="J5" s="55">
        <v>3</v>
      </c>
      <c r="K5" s="55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51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8</v>
      </c>
      <c r="B8" s="213"/>
      <c r="C8" s="213"/>
      <c r="D8" s="213"/>
      <c r="E8" s="213"/>
      <c r="F8" s="213"/>
      <c r="G8" s="213"/>
      <c r="H8" s="214"/>
      <c r="I8" s="1">
        <v>2</v>
      </c>
      <c r="J8" s="52">
        <f>J9+J16+J26+J35+J39</f>
        <v>161757132</v>
      </c>
      <c r="K8" s="52">
        <f>K9+K16+K26+K35+K39</f>
        <v>159877144</v>
      </c>
    </row>
    <row r="9" spans="1:11" ht="12.75">
      <c r="A9" s="215" t="s">
        <v>171</v>
      </c>
      <c r="B9" s="216"/>
      <c r="C9" s="216"/>
      <c r="D9" s="216"/>
      <c r="E9" s="216"/>
      <c r="F9" s="216"/>
      <c r="G9" s="216"/>
      <c r="H9" s="217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15" t="s">
        <v>99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9</v>
      </c>
      <c r="B11" s="216"/>
      <c r="C11" s="216"/>
      <c r="D11" s="216"/>
      <c r="E11" s="216"/>
      <c r="F11" s="216"/>
      <c r="G11" s="216"/>
      <c r="H11" s="217"/>
      <c r="I11" s="1">
        <v>5</v>
      </c>
      <c r="J11" s="7"/>
      <c r="K11" s="7"/>
    </row>
    <row r="12" spans="1:11" ht="12.75">
      <c r="A12" s="215" t="s">
        <v>100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174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175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2.75">
      <c r="A15" s="215" t="s">
        <v>176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172</v>
      </c>
      <c r="B16" s="216"/>
      <c r="C16" s="216"/>
      <c r="D16" s="216"/>
      <c r="E16" s="216"/>
      <c r="F16" s="216"/>
      <c r="G16" s="216"/>
      <c r="H16" s="217"/>
      <c r="I16" s="1">
        <v>10</v>
      </c>
      <c r="J16" s="52">
        <f>SUM(J17:J25)</f>
        <v>157589287</v>
      </c>
      <c r="K16" s="52">
        <f>SUM(K17:K25)</f>
        <v>155709299</v>
      </c>
    </row>
    <row r="17" spans="1:11" ht="12.75">
      <c r="A17" s="215" t="s">
        <v>177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2138881</v>
      </c>
      <c r="K17" s="7">
        <v>2138881</v>
      </c>
    </row>
    <row r="18" spans="1:11" ht="12.75">
      <c r="A18" s="215" t="s">
        <v>213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22950068</v>
      </c>
      <c r="K18" s="7">
        <v>22633855</v>
      </c>
    </row>
    <row r="19" spans="1:11" ht="12.75">
      <c r="A19" s="215" t="s">
        <v>178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92446952</v>
      </c>
      <c r="K19" s="7">
        <v>88421625</v>
      </c>
    </row>
    <row r="20" spans="1:11" ht="12.75">
      <c r="A20" s="215" t="s">
        <v>21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6550925</v>
      </c>
      <c r="K20" s="7">
        <v>6348430</v>
      </c>
    </row>
    <row r="21" spans="1:11" ht="12.75">
      <c r="A21" s="215" t="s">
        <v>22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63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84010</v>
      </c>
      <c r="K22" s="7">
        <v>2590186</v>
      </c>
    </row>
    <row r="23" spans="1:11" ht="12.75">
      <c r="A23" s="215" t="s">
        <v>64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28263625</v>
      </c>
      <c r="K23" s="7">
        <v>28469526</v>
      </c>
    </row>
    <row r="24" spans="1:11" ht="12.75">
      <c r="A24" s="215" t="s">
        <v>65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/>
      <c r="K24" s="7"/>
    </row>
    <row r="25" spans="1:11" ht="12.75">
      <c r="A25" s="215" t="s">
        <v>66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5154826</v>
      </c>
      <c r="K25" s="7">
        <v>5106796</v>
      </c>
    </row>
    <row r="26" spans="1:11" ht="12.75">
      <c r="A26" s="215" t="s">
        <v>159</v>
      </c>
      <c r="B26" s="216"/>
      <c r="C26" s="216"/>
      <c r="D26" s="216"/>
      <c r="E26" s="216"/>
      <c r="F26" s="216"/>
      <c r="G26" s="216"/>
      <c r="H26" s="217"/>
      <c r="I26" s="1">
        <v>20</v>
      </c>
      <c r="J26" s="52">
        <f>SUM(J27:J34)</f>
        <v>424522</v>
      </c>
      <c r="K26" s="52">
        <f>SUM(K27:K34)</f>
        <v>424522</v>
      </c>
    </row>
    <row r="27" spans="1:11" ht="12.75">
      <c r="A27" s="215" t="s">
        <v>67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/>
      <c r="K27" s="7"/>
    </row>
    <row r="28" spans="1:11" ht="12.75">
      <c r="A28" s="215" t="s">
        <v>68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69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79500</v>
      </c>
      <c r="K29" s="7">
        <v>79500</v>
      </c>
    </row>
    <row r="30" spans="1:11" ht="12.75">
      <c r="A30" s="215" t="s">
        <v>74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75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 ht="12.75">
      <c r="A32" s="215" t="s">
        <v>76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345022</v>
      </c>
      <c r="K32" s="7">
        <v>345022</v>
      </c>
    </row>
    <row r="33" spans="1:11" ht="12.75">
      <c r="A33" s="215" t="s">
        <v>70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 ht="12.75">
      <c r="A34" s="215" t="s">
        <v>152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153</v>
      </c>
      <c r="B35" s="216"/>
      <c r="C35" s="216"/>
      <c r="D35" s="216"/>
      <c r="E35" s="216"/>
      <c r="F35" s="216"/>
      <c r="G35" s="216"/>
      <c r="H35" s="217"/>
      <c r="I35" s="1">
        <v>29</v>
      </c>
      <c r="J35" s="52">
        <f>SUM(J36:J38)</f>
        <v>3743323</v>
      </c>
      <c r="K35" s="52">
        <f>SUM(K36:K38)</f>
        <v>3743323</v>
      </c>
    </row>
    <row r="36" spans="1:11" ht="12.75">
      <c r="A36" s="215" t="s">
        <v>71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72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3743323</v>
      </c>
      <c r="K37" s="7">
        <v>3743323</v>
      </c>
    </row>
    <row r="38" spans="1:11" ht="12.75">
      <c r="A38" s="215" t="s">
        <v>73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2.75">
      <c r="A39" s="215" t="s">
        <v>154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1" ht="12.75">
      <c r="A40" s="212" t="s">
        <v>206</v>
      </c>
      <c r="B40" s="213"/>
      <c r="C40" s="213"/>
      <c r="D40" s="213"/>
      <c r="E40" s="213"/>
      <c r="F40" s="213"/>
      <c r="G40" s="213"/>
      <c r="H40" s="214"/>
      <c r="I40" s="1">
        <v>34</v>
      </c>
      <c r="J40" s="52">
        <f>J41+J49+J56+J64</f>
        <v>300324671</v>
      </c>
      <c r="K40" s="52">
        <f>K41+K49+K56+K64</f>
        <v>275886767</v>
      </c>
    </row>
    <row r="41" spans="1:11" ht="12.75">
      <c r="A41" s="215" t="s">
        <v>91</v>
      </c>
      <c r="B41" s="216"/>
      <c r="C41" s="216"/>
      <c r="D41" s="216"/>
      <c r="E41" s="216"/>
      <c r="F41" s="216"/>
      <c r="G41" s="216"/>
      <c r="H41" s="217"/>
      <c r="I41" s="1">
        <v>35</v>
      </c>
      <c r="J41" s="52">
        <f>J42+J43+J44+J45+J46+J47+J48</f>
        <v>2890198</v>
      </c>
      <c r="K41" s="52">
        <f>K42+K43+K44+K45+K46+K47+K48</f>
        <v>2965763</v>
      </c>
    </row>
    <row r="42" spans="1:11" ht="12.75">
      <c r="A42" s="215" t="s">
        <v>103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2739053</v>
      </c>
      <c r="K42" s="7">
        <v>2851985</v>
      </c>
    </row>
    <row r="43" spans="1:11" ht="12.75">
      <c r="A43" s="215" t="s">
        <v>104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/>
      <c r="K43" s="7"/>
    </row>
    <row r="44" spans="1:11" ht="12.75">
      <c r="A44" s="215" t="s">
        <v>77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/>
      <c r="K44" s="7"/>
    </row>
    <row r="45" spans="1:11" ht="12.75">
      <c r="A45" s="215" t="s">
        <v>78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151145</v>
      </c>
      <c r="K45" s="7">
        <v>113586</v>
      </c>
    </row>
    <row r="46" spans="1:11" ht="12.75">
      <c r="A46" s="215" t="s">
        <v>79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>
        <v>192</v>
      </c>
    </row>
    <row r="47" spans="1:11" ht="12.75">
      <c r="A47" s="215" t="s">
        <v>80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 ht="12.75">
      <c r="A48" s="215" t="s">
        <v>81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2.75">
      <c r="A49" s="215" t="s">
        <v>92</v>
      </c>
      <c r="B49" s="216"/>
      <c r="C49" s="216"/>
      <c r="D49" s="216"/>
      <c r="E49" s="216"/>
      <c r="F49" s="216"/>
      <c r="G49" s="216"/>
      <c r="H49" s="217"/>
      <c r="I49" s="1">
        <v>43</v>
      </c>
      <c r="J49" s="52">
        <f>SUM(J50:J55)</f>
        <v>26513688</v>
      </c>
      <c r="K49" s="52">
        <f>SUM(K50:K55)</f>
        <v>33755796</v>
      </c>
    </row>
    <row r="50" spans="1:11" ht="12.75">
      <c r="A50" s="215" t="s">
        <v>166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/>
      <c r="K50" s="7"/>
    </row>
    <row r="51" spans="1:11" ht="12.75">
      <c r="A51" s="215" t="s">
        <v>167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24489454</v>
      </c>
      <c r="K51" s="7">
        <v>30752403</v>
      </c>
    </row>
    <row r="52" spans="1:11" ht="12.75">
      <c r="A52" s="215" t="s">
        <v>168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>
        <v>85816</v>
      </c>
    </row>
    <row r="53" spans="1:11" ht="12.75">
      <c r="A53" s="215" t="s">
        <v>169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/>
      <c r="K53" s="7">
        <v>40474</v>
      </c>
    </row>
    <row r="54" spans="1:11" ht="12.75">
      <c r="A54" s="215" t="s">
        <v>5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833867</v>
      </c>
      <c r="K54" s="7">
        <v>988739</v>
      </c>
    </row>
    <row r="55" spans="1:11" ht="12.75">
      <c r="A55" s="215" t="s">
        <v>6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1190367</v>
      </c>
      <c r="K55" s="7">
        <v>1888364</v>
      </c>
    </row>
    <row r="56" spans="1:11" ht="12.75">
      <c r="A56" s="215" t="s">
        <v>93</v>
      </c>
      <c r="B56" s="216"/>
      <c r="C56" s="216"/>
      <c r="D56" s="216"/>
      <c r="E56" s="216"/>
      <c r="F56" s="216"/>
      <c r="G56" s="216"/>
      <c r="H56" s="217"/>
      <c r="I56" s="1">
        <v>50</v>
      </c>
      <c r="J56" s="52">
        <f>SUM(J57:J63)</f>
        <v>246672305</v>
      </c>
      <c r="K56" s="52">
        <f>SUM(K57:K63)</f>
        <v>218322088</v>
      </c>
    </row>
    <row r="57" spans="1:11" ht="12.75">
      <c r="A57" s="215" t="s">
        <v>67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68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/>
      <c r="K58" s="7"/>
    </row>
    <row r="59" spans="1:11" ht="12.75">
      <c r="A59" s="215" t="s">
        <v>208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>
        <v>416694</v>
      </c>
      <c r="K59" s="7">
        <v>416694</v>
      </c>
    </row>
    <row r="60" spans="1:11" ht="12.75">
      <c r="A60" s="215" t="s">
        <v>74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75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/>
      <c r="K61" s="7"/>
    </row>
    <row r="62" spans="1:11" ht="12.75">
      <c r="A62" s="215" t="s">
        <v>76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246255611</v>
      </c>
      <c r="K62" s="7">
        <v>217905394</v>
      </c>
    </row>
    <row r="63" spans="1:11" ht="12.75">
      <c r="A63" s="215" t="s">
        <v>40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</row>
    <row r="64" spans="1:11" ht="12.75">
      <c r="A64" s="215" t="s">
        <v>173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24248480</v>
      </c>
      <c r="K64" s="7">
        <v>20843120</v>
      </c>
    </row>
    <row r="65" spans="1:11" ht="12.75">
      <c r="A65" s="212" t="s">
        <v>47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/>
      <c r="K65" s="7"/>
    </row>
    <row r="66" spans="1:11" ht="12.75">
      <c r="A66" s="212" t="s">
        <v>207</v>
      </c>
      <c r="B66" s="213"/>
      <c r="C66" s="213"/>
      <c r="D66" s="213"/>
      <c r="E66" s="213"/>
      <c r="F66" s="213"/>
      <c r="G66" s="213"/>
      <c r="H66" s="214"/>
      <c r="I66" s="1">
        <v>60</v>
      </c>
      <c r="J66" s="52">
        <f>J7+J8+J40+J65</f>
        <v>462081803</v>
      </c>
      <c r="K66" s="52">
        <f>K7+K8+K40+K65</f>
        <v>435763911</v>
      </c>
    </row>
    <row r="67" spans="1:11" ht="12.75">
      <c r="A67" s="218" t="s">
        <v>82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221" t="s">
        <v>49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9" t="s">
        <v>160</v>
      </c>
      <c r="B69" s="210"/>
      <c r="C69" s="210"/>
      <c r="D69" s="210"/>
      <c r="E69" s="210"/>
      <c r="F69" s="210"/>
      <c r="G69" s="210"/>
      <c r="H69" s="211"/>
      <c r="I69" s="3">
        <v>62</v>
      </c>
      <c r="J69" s="53">
        <f>J70+J71+J72+J78+J79+J82+J85</f>
        <v>374178458</v>
      </c>
      <c r="K69" s="53">
        <f>K70+K71+K72+K78+K79+K82+K85</f>
        <v>374768316</v>
      </c>
    </row>
    <row r="70" spans="1:11" ht="12.75">
      <c r="A70" s="215" t="s">
        <v>117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169186800</v>
      </c>
      <c r="K70" s="7">
        <v>169186800</v>
      </c>
    </row>
    <row r="71" spans="1:11" ht="12.75">
      <c r="A71" s="215" t="s">
        <v>118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88107087</v>
      </c>
      <c r="K71" s="7">
        <v>88107087</v>
      </c>
    </row>
    <row r="72" spans="1:11" ht="12.75">
      <c r="A72" s="215" t="s">
        <v>119</v>
      </c>
      <c r="B72" s="216"/>
      <c r="C72" s="216"/>
      <c r="D72" s="216"/>
      <c r="E72" s="216"/>
      <c r="F72" s="216"/>
      <c r="G72" s="216"/>
      <c r="H72" s="217"/>
      <c r="I72" s="1">
        <v>65</v>
      </c>
      <c r="J72" s="52">
        <f>J73+J74-J75+J76+J77</f>
        <v>37864336</v>
      </c>
      <c r="K72" s="52">
        <f>K73+K74-K75+K76+K77</f>
        <v>37444779</v>
      </c>
    </row>
    <row r="73" spans="1:11" ht="12.75">
      <c r="A73" s="215" t="s">
        <v>120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5443738</v>
      </c>
      <c r="K73" s="7">
        <v>5443738</v>
      </c>
    </row>
    <row r="74" spans="1:11" ht="12.75">
      <c r="A74" s="215" t="s">
        <v>121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8257800</v>
      </c>
      <c r="K74" s="7">
        <v>7838243</v>
      </c>
    </row>
    <row r="75" spans="1:11" ht="12.75">
      <c r="A75" s="215" t="s">
        <v>109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110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111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24162798</v>
      </c>
      <c r="K77" s="7">
        <v>24162798</v>
      </c>
    </row>
    <row r="78" spans="1:11" ht="12.75">
      <c r="A78" s="215" t="s">
        <v>112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/>
      <c r="K78" s="7"/>
    </row>
    <row r="79" spans="1:11" ht="12.75">
      <c r="A79" s="215" t="s">
        <v>204</v>
      </c>
      <c r="B79" s="216"/>
      <c r="C79" s="216"/>
      <c r="D79" s="216"/>
      <c r="E79" s="216"/>
      <c r="F79" s="216"/>
      <c r="G79" s="216"/>
      <c r="H79" s="217"/>
      <c r="I79" s="1">
        <v>72</v>
      </c>
      <c r="J79" s="52">
        <f>J80-J81</f>
        <v>107045574</v>
      </c>
      <c r="K79" s="52">
        <f>K80-K81</f>
        <v>79184666</v>
      </c>
    </row>
    <row r="80" spans="1:11" ht="12.75">
      <c r="A80" s="224" t="s">
        <v>138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107045574</v>
      </c>
      <c r="K80" s="7">
        <v>79184666</v>
      </c>
    </row>
    <row r="81" spans="1:11" ht="12.75">
      <c r="A81" s="224" t="s">
        <v>139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 ht="12.75">
      <c r="A82" s="215" t="s">
        <v>205</v>
      </c>
      <c r="B82" s="216"/>
      <c r="C82" s="216"/>
      <c r="D82" s="216"/>
      <c r="E82" s="216"/>
      <c r="F82" s="216"/>
      <c r="G82" s="216"/>
      <c r="H82" s="217"/>
      <c r="I82" s="1">
        <v>75</v>
      </c>
      <c r="J82" s="52">
        <f>J83-J84</f>
        <v>-28055593</v>
      </c>
      <c r="K82" s="52">
        <f>K83-K84</f>
        <v>844984</v>
      </c>
    </row>
    <row r="83" spans="1:11" ht="12.75">
      <c r="A83" s="224" t="s">
        <v>140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/>
      <c r="K83" s="7">
        <v>844984</v>
      </c>
    </row>
    <row r="84" spans="1:11" ht="12.75">
      <c r="A84" s="224" t="s">
        <v>141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28055593</v>
      </c>
      <c r="K84" s="7"/>
    </row>
    <row r="85" spans="1:11" ht="12.75">
      <c r="A85" s="215" t="s">
        <v>142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>
        <v>30254</v>
      </c>
      <c r="K85" s="7"/>
    </row>
    <row r="86" spans="1:11" ht="12.75">
      <c r="A86" s="212" t="s">
        <v>13</v>
      </c>
      <c r="B86" s="213"/>
      <c r="C86" s="213"/>
      <c r="D86" s="213"/>
      <c r="E86" s="213"/>
      <c r="F86" s="213"/>
      <c r="G86" s="213"/>
      <c r="H86" s="214"/>
      <c r="I86" s="1">
        <v>79</v>
      </c>
      <c r="J86" s="52">
        <f>SUM(J87:J89)</f>
        <v>4919259</v>
      </c>
      <c r="K86" s="52">
        <f>SUM(K87:K89)</f>
        <v>3323646</v>
      </c>
    </row>
    <row r="87" spans="1:11" ht="12.75">
      <c r="A87" s="215" t="s">
        <v>105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2929644</v>
      </c>
      <c r="K87" s="7">
        <v>2931778</v>
      </c>
    </row>
    <row r="88" spans="1:11" ht="12.75">
      <c r="A88" s="215" t="s">
        <v>106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107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1989615</v>
      </c>
      <c r="K89" s="7">
        <v>391868</v>
      </c>
    </row>
    <row r="90" spans="1:11" ht="12.75">
      <c r="A90" s="212" t="s">
        <v>14</v>
      </c>
      <c r="B90" s="213"/>
      <c r="C90" s="213"/>
      <c r="D90" s="213"/>
      <c r="E90" s="213"/>
      <c r="F90" s="213"/>
      <c r="G90" s="213"/>
      <c r="H90" s="214"/>
      <c r="I90" s="1">
        <v>83</v>
      </c>
      <c r="J90" s="52">
        <f>SUM(J91:J99)</f>
        <v>37093105</v>
      </c>
      <c r="K90" s="52">
        <f>SUM(K91:K99)</f>
        <v>38207003</v>
      </c>
    </row>
    <row r="91" spans="1:11" ht="12.75">
      <c r="A91" s="215" t="s">
        <v>108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209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34659169</v>
      </c>
      <c r="K93" s="7">
        <v>34413282</v>
      </c>
    </row>
    <row r="94" spans="1:11" ht="12.75">
      <c r="A94" s="215" t="s">
        <v>210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>
        <v>1359785</v>
      </c>
    </row>
    <row r="95" spans="1:11" ht="12.75">
      <c r="A95" s="215" t="s">
        <v>211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212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85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83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2433936</v>
      </c>
      <c r="K98" s="7">
        <v>2433936</v>
      </c>
    </row>
    <row r="99" spans="1:11" ht="12.75">
      <c r="A99" s="215" t="s">
        <v>84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1" ht="12.75">
      <c r="A100" s="212" t="s">
        <v>15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2">
        <f>SUM(J101:J112)</f>
        <v>45890981</v>
      </c>
      <c r="K100" s="52">
        <f>SUM(K101:K112)</f>
        <v>19464946</v>
      </c>
    </row>
    <row r="101" spans="1:11" ht="12.75">
      <c r="A101" s="215" t="s">
        <v>108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/>
      <c r="K101" s="7"/>
    </row>
    <row r="102" spans="1:11" ht="12.75">
      <c r="A102" s="215" t="s">
        <v>209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/>
      <c r="K102" s="7">
        <v>30000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12695291</v>
      </c>
      <c r="K103" s="7">
        <v>7807568</v>
      </c>
    </row>
    <row r="104" spans="1:11" ht="12.75">
      <c r="A104" s="215" t="s">
        <v>210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/>
      <c r="K104" s="7">
        <v>237668</v>
      </c>
    </row>
    <row r="105" spans="1:11" ht="12.75">
      <c r="A105" s="215" t="s">
        <v>211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6169139</v>
      </c>
      <c r="K105" s="7">
        <v>4113429</v>
      </c>
    </row>
    <row r="106" spans="1:11" ht="12.75">
      <c r="A106" s="215" t="s">
        <v>212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 ht="12.75">
      <c r="A107" s="215" t="s">
        <v>85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>
        <v>2566781</v>
      </c>
      <c r="K107" s="7">
        <v>1462248</v>
      </c>
    </row>
    <row r="108" spans="1:11" ht="12.75">
      <c r="A108" s="215" t="s">
        <v>86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4140393</v>
      </c>
      <c r="K108" s="7">
        <v>3288982</v>
      </c>
    </row>
    <row r="109" spans="1:11" ht="12.75">
      <c r="A109" s="215" t="s">
        <v>87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3039646</v>
      </c>
      <c r="K109" s="7">
        <v>2336521</v>
      </c>
    </row>
    <row r="110" spans="1:11" ht="12.75">
      <c r="A110" s="215" t="s">
        <v>90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 ht="12.75">
      <c r="A111" s="215" t="s">
        <v>88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89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17279731</v>
      </c>
      <c r="K112" s="7">
        <v>188530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/>
      <c r="K113" s="7"/>
    </row>
    <row r="114" spans="1:11" ht="12.75">
      <c r="A114" s="212" t="s">
        <v>19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2">
        <f>J69+J86+J90+J100+J113</f>
        <v>462081803</v>
      </c>
      <c r="K114" s="52">
        <f>K69+K86+K90+K100+K113</f>
        <v>435763911</v>
      </c>
    </row>
    <row r="115" spans="1:11" ht="12.75">
      <c r="A115" s="234" t="s">
        <v>48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21" t="s">
        <v>274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9" t="s">
        <v>155</v>
      </c>
      <c r="B117" s="210"/>
      <c r="C117" s="210"/>
      <c r="D117" s="210"/>
      <c r="E117" s="210"/>
      <c r="F117" s="210"/>
      <c r="G117" s="210"/>
      <c r="H117" s="210"/>
      <c r="I117" s="240"/>
      <c r="J117" s="240"/>
      <c r="K117" s="241"/>
    </row>
    <row r="118" spans="1:11" ht="12.75">
      <c r="A118" s="215" t="s">
        <v>3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27" t="s">
        <v>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>
        <f>K85</f>
        <v>0</v>
      </c>
    </row>
    <row r="120" spans="1:11" ht="12.75">
      <c r="A120" s="230" t="s">
        <v>275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0.69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cols>
    <col min="1" max="5" width="9.140625" style="51" customWidth="1"/>
    <col min="6" max="6" width="4.140625" style="51" customWidth="1"/>
    <col min="7" max="7" width="5.421875" style="51" customWidth="1"/>
    <col min="8" max="8" width="0.42578125" style="51" customWidth="1"/>
    <col min="9" max="9" width="9.140625" style="51" customWidth="1"/>
    <col min="10" max="10" width="11.421875" style="51" customWidth="1"/>
    <col min="11" max="11" width="11.28125" style="51" customWidth="1"/>
    <col min="12" max="12" width="10.28125" style="51" customWidth="1"/>
    <col min="13" max="13" width="11.57421875" style="51" customWidth="1"/>
    <col min="14" max="16384" width="9.140625" style="51" customWidth="1"/>
  </cols>
  <sheetData>
    <row r="1" spans="1:13" ht="12.75" customHeight="1">
      <c r="A1" s="197" t="s">
        <v>128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53" t="s">
        <v>322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6" t="s">
        <v>326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50</v>
      </c>
      <c r="B4" s="245"/>
      <c r="C4" s="245"/>
      <c r="D4" s="245"/>
      <c r="E4" s="245"/>
      <c r="F4" s="245"/>
      <c r="G4" s="245"/>
      <c r="H4" s="245"/>
      <c r="I4" s="57" t="s">
        <v>244</v>
      </c>
      <c r="J4" s="242" t="s">
        <v>282</v>
      </c>
      <c r="K4" s="243"/>
      <c r="L4" s="244" t="s">
        <v>283</v>
      </c>
      <c r="M4" s="244" t="s">
        <v>283</v>
      </c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7"/>
      <c r="J5" s="59" t="s">
        <v>278</v>
      </c>
      <c r="K5" s="59" t="s">
        <v>279</v>
      </c>
      <c r="L5" s="59" t="s">
        <v>278</v>
      </c>
      <c r="M5" s="59" t="s">
        <v>279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9" t="s">
        <v>20</v>
      </c>
      <c r="B7" s="210"/>
      <c r="C7" s="210"/>
      <c r="D7" s="210"/>
      <c r="E7" s="210"/>
      <c r="F7" s="210"/>
      <c r="G7" s="210"/>
      <c r="H7" s="211"/>
      <c r="I7" s="3">
        <v>111</v>
      </c>
      <c r="J7" s="53">
        <f>SUM(J8:J9)</f>
        <v>64341484</v>
      </c>
      <c r="K7" s="53">
        <f>SUM(K8:K9)</f>
        <v>31689998</v>
      </c>
      <c r="L7" s="53">
        <f>SUM(L8:L9)</f>
        <v>63146708</v>
      </c>
      <c r="M7" s="53">
        <f>SUM(M8:M9)</f>
        <v>32914974</v>
      </c>
    </row>
    <row r="8" spans="1:13" ht="12.75">
      <c r="A8" s="212" t="s">
        <v>126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61644117</v>
      </c>
      <c r="K8" s="7">
        <v>31689998</v>
      </c>
      <c r="L8" s="7">
        <v>59315595</v>
      </c>
      <c r="M8" s="7">
        <v>31579934</v>
      </c>
    </row>
    <row r="9" spans="1:13" ht="12.75">
      <c r="A9" s="212" t="s">
        <v>94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2697367</v>
      </c>
      <c r="K9" s="7"/>
      <c r="L9" s="7">
        <v>3831113</v>
      </c>
      <c r="M9" s="7">
        <v>1335040</v>
      </c>
    </row>
    <row r="10" spans="1:13" ht="12.75">
      <c r="A10" s="212" t="s">
        <v>7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2">
        <f>J11+J12+J16+J20+J21+J22+J25+J26</f>
        <v>63045761</v>
      </c>
      <c r="K10" s="52">
        <f>K11+K12+K16+K20+K21+K22+K25+K26</f>
        <v>31411901</v>
      </c>
      <c r="L10" s="52">
        <f>L11+L12+L16+L20+L21+L22+L25+L26</f>
        <v>60919688</v>
      </c>
      <c r="M10" s="52">
        <f>M11+M12+M16+M20+M21+M22+M25+M26</f>
        <v>32108659</v>
      </c>
    </row>
    <row r="11" spans="1:13" ht="12.75">
      <c r="A11" s="212" t="s">
        <v>95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16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2">
        <f>SUM(J13:J15)</f>
        <v>14705219</v>
      </c>
      <c r="K12" s="52">
        <f>SUM(K13:K15)</f>
        <v>7266743</v>
      </c>
      <c r="L12" s="52">
        <f>SUM(L13:L15)</f>
        <v>15627535</v>
      </c>
      <c r="M12" s="52">
        <f>SUM(M13:M15)</f>
        <v>9012966</v>
      </c>
    </row>
    <row r="13" spans="1:13" ht="12.75">
      <c r="A13" s="215" t="s">
        <v>122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7255545</v>
      </c>
      <c r="K13" s="7">
        <v>2756003</v>
      </c>
      <c r="L13" s="7">
        <v>6084187</v>
      </c>
      <c r="M13" s="7">
        <v>2669898</v>
      </c>
    </row>
    <row r="14" spans="1:13" ht="12.75">
      <c r="A14" s="215" t="s">
        <v>123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/>
      <c r="K14" s="7"/>
      <c r="L14" s="7">
        <v>284474</v>
      </c>
      <c r="M14" s="7">
        <v>164303</v>
      </c>
    </row>
    <row r="15" spans="1:13" ht="12.75">
      <c r="A15" s="215" t="s">
        <v>52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7449674</v>
      </c>
      <c r="K15" s="7">
        <v>4510740</v>
      </c>
      <c r="L15" s="7">
        <v>9258874</v>
      </c>
      <c r="M15" s="7">
        <v>6178765</v>
      </c>
    </row>
    <row r="16" spans="1:13" ht="12.75">
      <c r="A16" s="212" t="s">
        <v>17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2">
        <f>SUM(J17:J19)</f>
        <v>34072952</v>
      </c>
      <c r="K16" s="52">
        <f>SUM(K17:K19)</f>
        <v>16877542</v>
      </c>
      <c r="L16" s="52">
        <f>SUM(L17:L19)</f>
        <v>30930323</v>
      </c>
      <c r="M16" s="52">
        <f>SUM(M17:M19)</f>
        <v>15077080</v>
      </c>
    </row>
    <row r="17" spans="1:13" ht="12.75">
      <c r="A17" s="215" t="s">
        <v>53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21871554</v>
      </c>
      <c r="K17" s="7">
        <v>10915122</v>
      </c>
      <c r="L17" s="7">
        <v>19975329</v>
      </c>
      <c r="M17" s="7">
        <v>9721591</v>
      </c>
    </row>
    <row r="18" spans="1:13" ht="12.75">
      <c r="A18" s="215" t="s">
        <v>54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7330392</v>
      </c>
      <c r="K18" s="7">
        <v>3613069</v>
      </c>
      <c r="L18" s="7">
        <v>6839375</v>
      </c>
      <c r="M18" s="7">
        <v>3353711</v>
      </c>
    </row>
    <row r="19" spans="1:13" ht="12.75">
      <c r="A19" s="215" t="s">
        <v>55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4871006</v>
      </c>
      <c r="K19" s="7">
        <v>2349351</v>
      </c>
      <c r="L19" s="7">
        <v>4115619</v>
      </c>
      <c r="M19" s="7">
        <v>2001778</v>
      </c>
    </row>
    <row r="20" spans="1:13" ht="12.75">
      <c r="A20" s="212" t="s">
        <v>96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6516925</v>
      </c>
      <c r="K20" s="7">
        <v>3218001</v>
      </c>
      <c r="L20" s="7">
        <v>6055575</v>
      </c>
      <c r="M20" s="7">
        <v>3042008</v>
      </c>
    </row>
    <row r="21" spans="1:13" ht="12.75">
      <c r="A21" s="212" t="s">
        <v>97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6643933</v>
      </c>
      <c r="K21" s="7">
        <v>2973355</v>
      </c>
      <c r="L21" s="7">
        <v>8306255</v>
      </c>
      <c r="M21" s="7">
        <v>4976605</v>
      </c>
    </row>
    <row r="22" spans="1:13" ht="12.75">
      <c r="A22" s="212" t="s">
        <v>18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2">
        <f>SUM(J23:J24)</f>
        <v>873052</v>
      </c>
      <c r="K22" s="52">
        <f>SUM(K23:K24)</f>
        <v>873052</v>
      </c>
      <c r="L22" s="52">
        <f>SUM(L23:L24)</f>
        <v>0</v>
      </c>
      <c r="M22" s="52">
        <f>SUM(M23:M24)</f>
        <v>0</v>
      </c>
    </row>
    <row r="23" spans="1:13" ht="12.75">
      <c r="A23" s="215" t="s">
        <v>113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2.75">
      <c r="A24" s="215" t="s">
        <v>114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873052</v>
      </c>
      <c r="K24" s="7">
        <v>873052</v>
      </c>
      <c r="L24" s="7"/>
      <c r="M24" s="7"/>
    </row>
    <row r="25" spans="1:13" ht="12.75">
      <c r="A25" s="212" t="s">
        <v>98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41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233680</v>
      </c>
      <c r="K26" s="7">
        <v>203208</v>
      </c>
      <c r="L26" s="7"/>
      <c r="M26" s="7"/>
    </row>
    <row r="27" spans="1:13" ht="12.75">
      <c r="A27" s="212" t="s">
        <v>179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2">
        <f>SUM(J28:J32)</f>
        <v>6740970</v>
      </c>
      <c r="K27" s="52">
        <f>SUM(K28:K32)</f>
        <v>6677800</v>
      </c>
      <c r="L27" s="52">
        <f>SUM(L28:L32)</f>
        <v>165368</v>
      </c>
      <c r="M27" s="52">
        <f>SUM(M28:M32)</f>
        <v>0</v>
      </c>
    </row>
    <row r="28" spans="1:13" ht="12.75">
      <c r="A28" s="212" t="s">
        <v>193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/>
      <c r="K28" s="7"/>
      <c r="L28" s="7"/>
      <c r="M28" s="7"/>
    </row>
    <row r="29" spans="1:13" ht="12.75">
      <c r="A29" s="212" t="s">
        <v>129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6740970</v>
      </c>
      <c r="K29" s="7">
        <v>6677800</v>
      </c>
      <c r="L29" s="7">
        <v>165368</v>
      </c>
      <c r="M29" s="7"/>
    </row>
    <row r="30" spans="1:13" ht="12.75">
      <c r="A30" s="212" t="s">
        <v>115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/>
      <c r="L30" s="7"/>
      <c r="M30" s="7"/>
    </row>
    <row r="31" spans="1:13" ht="12.75">
      <c r="A31" s="212" t="s">
        <v>189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116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180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2">
        <f>SUM(J34:J37)</f>
        <v>956325</v>
      </c>
      <c r="K33" s="52">
        <f>SUM(K34:K37)</f>
        <v>330798</v>
      </c>
      <c r="L33" s="52">
        <f>SUM(L34:L37)</f>
        <v>1547404</v>
      </c>
      <c r="M33" s="52">
        <f>SUM(M34:M37)</f>
        <v>1256904</v>
      </c>
    </row>
    <row r="34" spans="1:13" ht="12.75">
      <c r="A34" s="212" t="s">
        <v>57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/>
      <c r="L34" s="7"/>
      <c r="M34" s="7"/>
    </row>
    <row r="35" spans="1:13" ht="12.75">
      <c r="A35" s="212" t="s">
        <v>56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956325</v>
      </c>
      <c r="K35" s="7">
        <v>330798</v>
      </c>
      <c r="L35" s="7">
        <v>1547404</v>
      </c>
      <c r="M35" s="7">
        <v>1256904</v>
      </c>
    </row>
    <row r="36" spans="1:13" ht="12.75">
      <c r="A36" s="212" t="s">
        <v>190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58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164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165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191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192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181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2">
        <f>J7+J27+J38+J40</f>
        <v>71082454</v>
      </c>
      <c r="K42" s="52">
        <f>K7+K27+K38+K40</f>
        <v>38367798</v>
      </c>
      <c r="L42" s="52">
        <f>L7+L27+L38+L40</f>
        <v>63312076</v>
      </c>
      <c r="M42" s="52">
        <f>M7+M27+M38+M40</f>
        <v>32914974</v>
      </c>
    </row>
    <row r="43" spans="1:13" ht="12.75">
      <c r="A43" s="212" t="s">
        <v>182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2">
        <f>J10+J33+J39+J41</f>
        <v>64002086</v>
      </c>
      <c r="K43" s="52">
        <f>K10+K33+K39+K41</f>
        <v>31742699</v>
      </c>
      <c r="L43" s="52">
        <f>L10+L33+L39+L41</f>
        <v>62467092</v>
      </c>
      <c r="M43" s="52">
        <f>M10+M33+M39+M41</f>
        <v>33365563</v>
      </c>
    </row>
    <row r="44" spans="1:13" ht="12.75">
      <c r="A44" s="212" t="s">
        <v>202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2">
        <f>J42-J43</f>
        <v>7080368</v>
      </c>
      <c r="K44" s="52">
        <f>K42-K43</f>
        <v>6625099</v>
      </c>
      <c r="L44" s="52">
        <f>L42-L43</f>
        <v>844984</v>
      </c>
      <c r="M44" s="52">
        <f>M42-M43</f>
        <v>-450589</v>
      </c>
    </row>
    <row r="45" spans="1:13" ht="12.75">
      <c r="A45" s="224" t="s">
        <v>184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2">
        <f>IF(J42&gt;J43,J42-J43,0)</f>
        <v>7080368</v>
      </c>
      <c r="K45" s="52">
        <f>IF(K42&gt;K43,K42-K43,0)</f>
        <v>6625099</v>
      </c>
      <c r="L45" s="52">
        <f>IF(L42&gt;L43,L42-L43,0)</f>
        <v>844984</v>
      </c>
      <c r="M45" s="52">
        <f>IF(M42&gt;M43,M42-M43,0)</f>
        <v>0</v>
      </c>
    </row>
    <row r="46" spans="1:13" ht="12.75">
      <c r="A46" s="224" t="s">
        <v>185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450589</v>
      </c>
    </row>
    <row r="47" spans="1:13" ht="12.75">
      <c r="A47" s="212" t="s">
        <v>183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/>
      <c r="L47" s="7"/>
      <c r="M47" s="7"/>
    </row>
    <row r="48" spans="1:13" ht="12.75">
      <c r="A48" s="212" t="s">
        <v>203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2">
        <f>J44-J47</f>
        <v>7080368</v>
      </c>
      <c r="K48" s="52">
        <f>K44-K47</f>
        <v>6625099</v>
      </c>
      <c r="L48" s="52">
        <f>L44-L47</f>
        <v>844984</v>
      </c>
      <c r="M48" s="52">
        <f>M44-M47</f>
        <v>-450589</v>
      </c>
    </row>
    <row r="49" spans="1:13" ht="12.75">
      <c r="A49" s="224" t="s">
        <v>161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2">
        <f>IF(J48&gt;0,J48,0)</f>
        <v>7080368</v>
      </c>
      <c r="K49" s="52">
        <f>IF(K48&gt;0,K48,0)</f>
        <v>6625099</v>
      </c>
      <c r="L49" s="52">
        <f>IF(L48&gt;0,L48,0)</f>
        <v>844984</v>
      </c>
      <c r="M49" s="52">
        <f>IF(M48&gt;0,M48,0)</f>
        <v>0</v>
      </c>
    </row>
    <row r="50" spans="1:13" ht="12.75">
      <c r="A50" s="247" t="s">
        <v>186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450589</v>
      </c>
    </row>
    <row r="51" spans="1:13" ht="12.75" customHeight="1">
      <c r="A51" s="221" t="s">
        <v>276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9" t="s">
        <v>156</v>
      </c>
      <c r="B52" s="210"/>
      <c r="C52" s="210"/>
      <c r="D52" s="210"/>
      <c r="E52" s="210"/>
      <c r="F52" s="210"/>
      <c r="G52" s="210"/>
      <c r="H52" s="210"/>
      <c r="I52" s="54"/>
      <c r="J52" s="54"/>
      <c r="K52" s="54"/>
      <c r="L52" s="54"/>
      <c r="M52" s="61"/>
    </row>
    <row r="53" spans="1:13" ht="12.75">
      <c r="A53" s="250" t="s">
        <v>200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v>7229993</v>
      </c>
      <c r="K53" s="7">
        <v>6774724</v>
      </c>
      <c r="L53" s="7"/>
      <c r="M53" s="7"/>
    </row>
    <row r="54" spans="1:13" ht="12.75">
      <c r="A54" s="250" t="s">
        <v>201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>
        <v>-149625</v>
      </c>
      <c r="K54" s="8">
        <v>-149625</v>
      </c>
      <c r="L54" s="8"/>
      <c r="M54" s="8"/>
    </row>
    <row r="55" spans="1:13" ht="12.75" customHeight="1">
      <c r="A55" s="221" t="s">
        <v>158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9" t="s">
        <v>170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f>J48</f>
        <v>7080368</v>
      </c>
      <c r="K56" s="6">
        <f>K48</f>
        <v>6625099</v>
      </c>
      <c r="L56" s="6">
        <f>L48</f>
        <v>844984</v>
      </c>
      <c r="M56" s="6">
        <f>M48</f>
        <v>-450589</v>
      </c>
    </row>
    <row r="57" spans="1:13" ht="12.75">
      <c r="A57" s="212" t="s">
        <v>187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2" t="s">
        <v>194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195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39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196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197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198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199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188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162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2" t="s">
        <v>163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0">
        <f>J56+J66</f>
        <v>7080368</v>
      </c>
      <c r="K67" s="60">
        <f>K56+K66</f>
        <v>6625099</v>
      </c>
      <c r="L67" s="60">
        <f>L56+L66</f>
        <v>844984</v>
      </c>
      <c r="M67" s="60">
        <f>M56+M66</f>
        <v>-450589</v>
      </c>
    </row>
    <row r="68" spans="1:13" ht="12.75" customHeight="1">
      <c r="A68" s="257" t="s">
        <v>277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157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50" t="s">
        <v>200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4" t="s">
        <v>201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L71 K56:M57 J56:J67 J47:L47 K58:L65 J53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" max="4" width="9.140625" style="51" customWidth="1"/>
    <col min="5" max="5" width="0.13671875" style="51" customWidth="1"/>
    <col min="6" max="7" width="9.140625" style="51" customWidth="1"/>
    <col min="8" max="8" width="8.7109375" style="51" customWidth="1"/>
    <col min="9" max="9" width="6.57421875" style="51" bestFit="1" customWidth="1"/>
    <col min="10" max="10" width="10.28125" style="51" customWidth="1"/>
    <col min="11" max="11" width="11.28125" style="51" customWidth="1"/>
    <col min="12" max="16384" width="9.140625" style="51" customWidth="1"/>
  </cols>
  <sheetData>
    <row r="1" spans="1:11" ht="12.75" customHeight="1">
      <c r="A1" s="264" t="s">
        <v>136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323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327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50</v>
      </c>
      <c r="B4" s="266"/>
      <c r="C4" s="266"/>
      <c r="D4" s="266"/>
      <c r="E4" s="266"/>
      <c r="F4" s="266"/>
      <c r="G4" s="266"/>
      <c r="H4" s="266"/>
      <c r="I4" s="65" t="s">
        <v>244</v>
      </c>
      <c r="J4" s="66" t="s">
        <v>282</v>
      </c>
      <c r="K4" s="66" t="s">
        <v>283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7">
        <v>2</v>
      </c>
      <c r="J5" s="68" t="s">
        <v>247</v>
      </c>
      <c r="K5" s="68" t="s">
        <v>248</v>
      </c>
    </row>
    <row r="6" spans="1:11" ht="12.75">
      <c r="A6" s="221" t="s">
        <v>130</v>
      </c>
      <c r="B6" s="237"/>
      <c r="C6" s="237"/>
      <c r="D6" s="237"/>
      <c r="E6" s="237"/>
      <c r="F6" s="237"/>
      <c r="G6" s="237"/>
      <c r="H6" s="237"/>
      <c r="I6" s="268"/>
      <c r="J6" s="268"/>
      <c r="K6" s="269"/>
    </row>
    <row r="7" spans="1:11" ht="12.75">
      <c r="A7" s="215" t="s">
        <v>34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-28019260</v>
      </c>
      <c r="K7" s="7">
        <v>844984</v>
      </c>
    </row>
    <row r="8" spans="1:11" ht="12.75">
      <c r="A8" s="215" t="s">
        <v>35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12786099</v>
      </c>
      <c r="K8" s="7">
        <v>6055575</v>
      </c>
    </row>
    <row r="9" spans="1:11" ht="12.75">
      <c r="A9" s="215" t="s">
        <v>36</v>
      </c>
      <c r="B9" s="216"/>
      <c r="C9" s="216"/>
      <c r="D9" s="216"/>
      <c r="E9" s="216"/>
      <c r="F9" s="216"/>
      <c r="G9" s="216"/>
      <c r="H9" s="216"/>
      <c r="I9" s="1">
        <v>3</v>
      </c>
      <c r="J9" s="5">
        <v>8757906</v>
      </c>
      <c r="K9" s="7"/>
    </row>
    <row r="10" spans="1:11" ht="12.75">
      <c r="A10" s="215" t="s">
        <v>37</v>
      </c>
      <c r="B10" s="216"/>
      <c r="C10" s="216"/>
      <c r="D10" s="216"/>
      <c r="E10" s="216"/>
      <c r="F10" s="216"/>
      <c r="G10" s="216"/>
      <c r="H10" s="216"/>
      <c r="I10" s="1">
        <v>4</v>
      </c>
      <c r="J10" s="5">
        <v>9232261</v>
      </c>
      <c r="K10" s="7"/>
    </row>
    <row r="11" spans="1:11" ht="12.75">
      <c r="A11" s="215" t="s">
        <v>38</v>
      </c>
      <c r="B11" s="216"/>
      <c r="C11" s="216"/>
      <c r="D11" s="216"/>
      <c r="E11" s="216"/>
      <c r="F11" s="216"/>
      <c r="G11" s="216"/>
      <c r="H11" s="216"/>
      <c r="I11" s="1">
        <v>5</v>
      </c>
      <c r="J11" s="5">
        <v>413746</v>
      </c>
      <c r="K11" s="7"/>
    </row>
    <row r="12" spans="1:11" ht="12.75">
      <c r="A12" s="215" t="s">
        <v>42</v>
      </c>
      <c r="B12" s="216"/>
      <c r="C12" s="216"/>
      <c r="D12" s="216"/>
      <c r="E12" s="216"/>
      <c r="F12" s="216"/>
      <c r="G12" s="216"/>
      <c r="H12" s="216"/>
      <c r="I12" s="1">
        <v>6</v>
      </c>
      <c r="J12" s="5"/>
      <c r="K12" s="7">
        <v>7169396</v>
      </c>
    </row>
    <row r="13" spans="1:11" ht="12.75">
      <c r="A13" s="212" t="s">
        <v>131</v>
      </c>
      <c r="B13" s="213"/>
      <c r="C13" s="213"/>
      <c r="D13" s="213"/>
      <c r="E13" s="213"/>
      <c r="F13" s="213"/>
      <c r="G13" s="213"/>
      <c r="H13" s="213"/>
      <c r="I13" s="1">
        <v>7</v>
      </c>
      <c r="J13" s="63">
        <f>SUM(J7:J12)</f>
        <v>3170752</v>
      </c>
      <c r="K13" s="52">
        <f>SUM(K7:K12)</f>
        <v>14069955</v>
      </c>
    </row>
    <row r="14" spans="1:11" ht="12.75">
      <c r="A14" s="215" t="s">
        <v>43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>
        <v>2055710</v>
      </c>
    </row>
    <row r="15" spans="1:11" ht="12.75">
      <c r="A15" s="215" t="s">
        <v>44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>
        <v>6262949</v>
      </c>
    </row>
    <row r="16" spans="1:11" ht="12.75">
      <c r="A16" s="215" t="s">
        <v>45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>
        <v>75373</v>
      </c>
    </row>
    <row r="17" spans="1:11" ht="12.75">
      <c r="A17" s="215" t="s">
        <v>46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285854</v>
      </c>
      <c r="K17" s="7"/>
    </row>
    <row r="18" spans="1:11" ht="12.75">
      <c r="A18" s="212" t="s">
        <v>132</v>
      </c>
      <c r="B18" s="213"/>
      <c r="C18" s="213"/>
      <c r="D18" s="213"/>
      <c r="E18" s="213"/>
      <c r="F18" s="213"/>
      <c r="G18" s="213"/>
      <c r="H18" s="213"/>
      <c r="I18" s="1">
        <v>12</v>
      </c>
      <c r="J18" s="63">
        <f>SUM(J14:J17)</f>
        <v>285854</v>
      </c>
      <c r="K18" s="52">
        <f>SUM(K14:K17)</f>
        <v>8394032</v>
      </c>
    </row>
    <row r="19" spans="1:11" ht="12.75">
      <c r="A19" s="212" t="s">
        <v>30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IF(J13&gt;J18,J13-J18,0)</f>
        <v>2884898</v>
      </c>
      <c r="K19" s="52">
        <f>IF(K13&gt;K18,K13-K18,0)</f>
        <v>5675923</v>
      </c>
    </row>
    <row r="20" spans="1:11" ht="12.75">
      <c r="A20" s="212" t="s">
        <v>31</v>
      </c>
      <c r="B20" s="213"/>
      <c r="C20" s="213"/>
      <c r="D20" s="213"/>
      <c r="E20" s="213"/>
      <c r="F20" s="213"/>
      <c r="G20" s="213"/>
      <c r="H20" s="213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21" t="s">
        <v>133</v>
      </c>
      <c r="B21" s="237"/>
      <c r="C21" s="237"/>
      <c r="D21" s="237"/>
      <c r="E21" s="237"/>
      <c r="F21" s="237"/>
      <c r="G21" s="237"/>
      <c r="H21" s="237"/>
      <c r="I21" s="268"/>
      <c r="J21" s="268"/>
      <c r="K21" s="269"/>
    </row>
    <row r="22" spans="1:11" ht="12.75">
      <c r="A22" s="215" t="s">
        <v>147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>
        <v>2998769</v>
      </c>
      <c r="K22" s="7">
        <v>32000</v>
      </c>
    </row>
    <row r="23" spans="1:11" ht="12.75">
      <c r="A23" s="215" t="s">
        <v>148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149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150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151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2" t="s">
        <v>137</v>
      </c>
      <c r="B27" s="213"/>
      <c r="C27" s="213"/>
      <c r="D27" s="213"/>
      <c r="E27" s="213"/>
      <c r="F27" s="213"/>
      <c r="G27" s="213"/>
      <c r="H27" s="213"/>
      <c r="I27" s="1">
        <v>20</v>
      </c>
      <c r="J27" s="63">
        <f>SUM(J22:J26)</f>
        <v>2998769</v>
      </c>
      <c r="K27" s="52">
        <f>SUM(K22:K26)</f>
        <v>32000</v>
      </c>
    </row>
    <row r="28" spans="1:11" ht="12.75">
      <c r="A28" s="215" t="s">
        <v>101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5073110</v>
      </c>
      <c r="K28" s="7">
        <v>4175587</v>
      </c>
    </row>
    <row r="29" spans="1:11" ht="12.75">
      <c r="A29" s="215" t="s">
        <v>102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10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4691357</v>
      </c>
      <c r="K30" s="7"/>
    </row>
    <row r="31" spans="1:11" ht="12.75">
      <c r="A31" s="212" t="s">
        <v>2</v>
      </c>
      <c r="B31" s="213"/>
      <c r="C31" s="213"/>
      <c r="D31" s="213"/>
      <c r="E31" s="213"/>
      <c r="F31" s="213"/>
      <c r="G31" s="213"/>
      <c r="H31" s="213"/>
      <c r="I31" s="1">
        <v>24</v>
      </c>
      <c r="J31" s="63">
        <f>SUM(J28:J30)</f>
        <v>9764467</v>
      </c>
      <c r="K31" s="52">
        <f>SUM(K28:K30)</f>
        <v>4175587</v>
      </c>
    </row>
    <row r="32" spans="1:11" ht="12.75">
      <c r="A32" s="212" t="s">
        <v>32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2" t="s">
        <v>33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IF(J31&gt;J27,J31-J27,0)</f>
        <v>6765698</v>
      </c>
      <c r="K33" s="52">
        <f>IF(K31&gt;K27,K31-K27,0)</f>
        <v>4143587</v>
      </c>
    </row>
    <row r="34" spans="1:11" ht="12.75">
      <c r="A34" s="221" t="s">
        <v>134</v>
      </c>
      <c r="B34" s="237"/>
      <c r="C34" s="237"/>
      <c r="D34" s="237"/>
      <c r="E34" s="237"/>
      <c r="F34" s="237"/>
      <c r="G34" s="237"/>
      <c r="H34" s="237"/>
      <c r="I34" s="268"/>
      <c r="J34" s="268"/>
      <c r="K34" s="269"/>
    </row>
    <row r="35" spans="1:11" ht="12.75">
      <c r="A35" s="215" t="s">
        <v>143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 ht="12.75">
      <c r="A36" s="215" t="s">
        <v>23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3955650</v>
      </c>
      <c r="K36" s="7">
        <v>196635</v>
      </c>
    </row>
    <row r="37" spans="1:11" ht="12.75">
      <c r="A37" s="215" t="s">
        <v>24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2" t="s">
        <v>59</v>
      </c>
      <c r="B38" s="213"/>
      <c r="C38" s="213"/>
      <c r="D38" s="213"/>
      <c r="E38" s="213"/>
      <c r="F38" s="213"/>
      <c r="G38" s="213"/>
      <c r="H38" s="213"/>
      <c r="I38" s="1">
        <v>30</v>
      </c>
      <c r="J38" s="63">
        <f>SUM(J35:J37)</f>
        <v>3955650</v>
      </c>
      <c r="K38" s="52">
        <f>SUM(K35:K37)</f>
        <v>196635</v>
      </c>
    </row>
    <row r="39" spans="1:11" ht="12.75">
      <c r="A39" s="215" t="s">
        <v>25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10724343</v>
      </c>
      <c r="K39" s="7">
        <v>4687515</v>
      </c>
    </row>
    <row r="40" spans="1:11" ht="12.75">
      <c r="A40" s="215" t="s">
        <v>26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27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>
        <v>27260</v>
      </c>
    </row>
    <row r="42" spans="1:11" ht="12.75">
      <c r="A42" s="215" t="s">
        <v>28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>
        <v>366816</v>
      </c>
      <c r="K42" s="7">
        <v>419556</v>
      </c>
    </row>
    <row r="43" spans="1:11" ht="12.75">
      <c r="A43" s="215" t="s">
        <v>29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2" t="s">
        <v>60</v>
      </c>
      <c r="B44" s="213"/>
      <c r="C44" s="213"/>
      <c r="D44" s="213"/>
      <c r="E44" s="213"/>
      <c r="F44" s="213"/>
      <c r="G44" s="213"/>
      <c r="H44" s="213"/>
      <c r="I44" s="1">
        <v>36</v>
      </c>
      <c r="J44" s="63">
        <f>SUM(J39:J43)</f>
        <v>11091159</v>
      </c>
      <c r="K44" s="52">
        <f>SUM(K39:K43)</f>
        <v>5134331</v>
      </c>
    </row>
    <row r="45" spans="1:11" ht="12.75">
      <c r="A45" s="212" t="s">
        <v>11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12" t="s">
        <v>12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IF(J44&gt;J38,J44-J38,0)</f>
        <v>7135509</v>
      </c>
      <c r="K46" s="52">
        <f>IF(K44&gt;K38,K44-K38,0)</f>
        <v>4937696</v>
      </c>
    </row>
    <row r="47" spans="1:11" ht="12.75">
      <c r="A47" s="215" t="s">
        <v>61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15" t="s">
        <v>62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IF(J20-J19+J33-J32+J46-J45&gt;0,J20-J19+J33-J32+J46-J45,0)</f>
        <v>11016309</v>
      </c>
      <c r="K48" s="52">
        <f>IF(K20-K19+K33-K32+K46-K45&gt;0,K20-K19+K33-K32+K46-K45,0)</f>
        <v>3405360</v>
      </c>
    </row>
    <row r="49" spans="1:11" ht="12.75">
      <c r="A49" s="215" t="s">
        <v>135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35264789</v>
      </c>
      <c r="K49" s="7">
        <v>24248480</v>
      </c>
    </row>
    <row r="50" spans="1:11" ht="12.75">
      <c r="A50" s="215" t="s">
        <v>144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f>J47</f>
        <v>0</v>
      </c>
      <c r="K50" s="7">
        <f>K47</f>
        <v>0</v>
      </c>
    </row>
    <row r="51" spans="1:11" ht="12.75">
      <c r="A51" s="215" t="s">
        <v>145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>
        <f>J48</f>
        <v>11016309</v>
      </c>
      <c r="K51" s="7">
        <f>K48</f>
        <v>3405360</v>
      </c>
    </row>
    <row r="52" spans="1:11" ht="12.75">
      <c r="A52" s="227" t="s">
        <v>146</v>
      </c>
      <c r="B52" s="228"/>
      <c r="C52" s="228"/>
      <c r="D52" s="228"/>
      <c r="E52" s="228"/>
      <c r="F52" s="228"/>
      <c r="G52" s="228"/>
      <c r="H52" s="228"/>
      <c r="I52" s="4">
        <v>44</v>
      </c>
      <c r="J52" s="64">
        <f>J49+J50-J51</f>
        <v>24248480</v>
      </c>
      <c r="K52" s="60">
        <f>K49+K50-K51</f>
        <v>20843120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1" width="9.140625" style="71" customWidth="1"/>
    <col min="2" max="2" width="8.421875" style="71" customWidth="1"/>
    <col min="3" max="3" width="5.00390625" style="71" customWidth="1"/>
    <col min="4" max="4" width="6.421875" style="71" customWidth="1"/>
    <col min="5" max="5" width="10.140625" style="71" bestFit="1" customWidth="1"/>
    <col min="6" max="6" width="7.00390625" style="71" customWidth="1"/>
    <col min="7" max="9" width="9.140625" style="71" customWidth="1"/>
    <col min="10" max="11" width="9.57421875" style="71" bestFit="1" customWidth="1"/>
    <col min="12" max="16384" width="9.140625" style="71" customWidth="1"/>
  </cols>
  <sheetData>
    <row r="1" spans="1:12" ht="12.75">
      <c r="A1" s="276" t="s">
        <v>246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0"/>
    </row>
    <row r="2" spans="1:12" ht="15.75">
      <c r="A2" s="41"/>
      <c r="B2" s="69"/>
      <c r="C2" s="286" t="s">
        <v>299</v>
      </c>
      <c r="D2" s="286"/>
      <c r="E2" s="72">
        <v>41275</v>
      </c>
      <c r="F2" s="42" t="s">
        <v>216</v>
      </c>
      <c r="G2" s="287">
        <v>41455</v>
      </c>
      <c r="H2" s="288"/>
      <c r="I2" s="69"/>
      <c r="J2" s="69"/>
      <c r="K2" s="121" t="s">
        <v>284</v>
      </c>
      <c r="L2" s="73"/>
    </row>
    <row r="3" spans="1:11" ht="23.25">
      <c r="A3" s="289" t="s">
        <v>50</v>
      </c>
      <c r="B3" s="289"/>
      <c r="C3" s="289"/>
      <c r="D3" s="289"/>
      <c r="E3" s="289"/>
      <c r="F3" s="289"/>
      <c r="G3" s="289"/>
      <c r="H3" s="289"/>
      <c r="I3" s="76" t="s">
        <v>269</v>
      </c>
      <c r="J3" s="77" t="s">
        <v>124</v>
      </c>
      <c r="K3" s="77" t="s">
        <v>125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79">
        <v>2</v>
      </c>
      <c r="J4" s="78" t="s">
        <v>247</v>
      </c>
      <c r="K4" s="78" t="s">
        <v>248</v>
      </c>
    </row>
    <row r="5" spans="1:11" ht="12.75">
      <c r="A5" s="278" t="s">
        <v>249</v>
      </c>
      <c r="B5" s="279"/>
      <c r="C5" s="279"/>
      <c r="D5" s="279"/>
      <c r="E5" s="279"/>
      <c r="F5" s="279"/>
      <c r="G5" s="279"/>
      <c r="H5" s="279"/>
      <c r="I5" s="43">
        <v>1</v>
      </c>
      <c r="J5" s="44">
        <v>169186800</v>
      </c>
      <c r="K5" s="44">
        <v>169186800</v>
      </c>
    </row>
    <row r="6" spans="1:11" ht="12.75">
      <c r="A6" s="278" t="s">
        <v>250</v>
      </c>
      <c r="B6" s="279"/>
      <c r="C6" s="279"/>
      <c r="D6" s="279"/>
      <c r="E6" s="279"/>
      <c r="F6" s="279"/>
      <c r="G6" s="279"/>
      <c r="H6" s="279"/>
      <c r="I6" s="43">
        <v>2</v>
      </c>
      <c r="J6" s="45">
        <v>88107087</v>
      </c>
      <c r="K6" s="45">
        <v>88107087</v>
      </c>
    </row>
    <row r="7" spans="1:11" ht="12.75">
      <c r="A7" s="278" t="s">
        <v>251</v>
      </c>
      <c r="B7" s="279"/>
      <c r="C7" s="279"/>
      <c r="D7" s="279"/>
      <c r="E7" s="279"/>
      <c r="F7" s="279"/>
      <c r="G7" s="279"/>
      <c r="H7" s="279"/>
      <c r="I7" s="43">
        <v>3</v>
      </c>
      <c r="J7" s="45">
        <v>37864336</v>
      </c>
      <c r="K7" s="45">
        <v>37444779</v>
      </c>
    </row>
    <row r="8" spans="1:11" ht="12.75">
      <c r="A8" s="278" t="s">
        <v>252</v>
      </c>
      <c r="B8" s="279"/>
      <c r="C8" s="279"/>
      <c r="D8" s="279"/>
      <c r="E8" s="279"/>
      <c r="F8" s="279"/>
      <c r="G8" s="279"/>
      <c r="H8" s="279"/>
      <c r="I8" s="43">
        <v>4</v>
      </c>
      <c r="J8" s="45">
        <v>107402956</v>
      </c>
      <c r="K8" s="45">
        <v>79184666</v>
      </c>
    </row>
    <row r="9" spans="1:11" ht="12.75">
      <c r="A9" s="278" t="s">
        <v>253</v>
      </c>
      <c r="B9" s="279"/>
      <c r="C9" s="279"/>
      <c r="D9" s="279"/>
      <c r="E9" s="279"/>
      <c r="F9" s="279"/>
      <c r="G9" s="279"/>
      <c r="H9" s="279"/>
      <c r="I9" s="43">
        <v>5</v>
      </c>
      <c r="J9" s="45">
        <v>-28382721</v>
      </c>
      <c r="K9" s="45">
        <v>844984</v>
      </c>
    </row>
    <row r="10" spans="1:11" ht="12.75">
      <c r="A10" s="278" t="s">
        <v>254</v>
      </c>
      <c r="B10" s="279"/>
      <c r="C10" s="279"/>
      <c r="D10" s="279"/>
      <c r="E10" s="279"/>
      <c r="F10" s="279"/>
      <c r="G10" s="279"/>
      <c r="H10" s="279"/>
      <c r="I10" s="43">
        <v>6</v>
      </c>
      <c r="J10" s="45"/>
      <c r="K10" s="45"/>
    </row>
    <row r="11" spans="1:11" ht="12.75">
      <c r="A11" s="278" t="s">
        <v>255</v>
      </c>
      <c r="B11" s="279"/>
      <c r="C11" s="279"/>
      <c r="D11" s="279"/>
      <c r="E11" s="279"/>
      <c r="F11" s="279"/>
      <c r="G11" s="279"/>
      <c r="H11" s="279"/>
      <c r="I11" s="43">
        <v>7</v>
      </c>
      <c r="J11" s="45"/>
      <c r="K11" s="45"/>
    </row>
    <row r="12" spans="1:11" ht="12.75">
      <c r="A12" s="278" t="s">
        <v>256</v>
      </c>
      <c r="B12" s="279"/>
      <c r="C12" s="279"/>
      <c r="D12" s="279"/>
      <c r="E12" s="279"/>
      <c r="F12" s="279"/>
      <c r="G12" s="279"/>
      <c r="H12" s="279"/>
      <c r="I12" s="43">
        <v>8</v>
      </c>
      <c r="J12" s="45"/>
      <c r="K12" s="45"/>
    </row>
    <row r="13" spans="1:11" ht="12.75">
      <c r="A13" s="278" t="s">
        <v>257</v>
      </c>
      <c r="B13" s="279"/>
      <c r="C13" s="279"/>
      <c r="D13" s="279"/>
      <c r="E13" s="279"/>
      <c r="F13" s="279"/>
      <c r="G13" s="279"/>
      <c r="H13" s="279"/>
      <c r="I13" s="43">
        <v>9</v>
      </c>
      <c r="J13" s="45"/>
      <c r="K13" s="45"/>
    </row>
    <row r="14" spans="1:11" ht="12.75">
      <c r="A14" s="280" t="s">
        <v>258</v>
      </c>
      <c r="B14" s="281"/>
      <c r="C14" s="281"/>
      <c r="D14" s="281"/>
      <c r="E14" s="281"/>
      <c r="F14" s="281"/>
      <c r="G14" s="281"/>
      <c r="H14" s="281"/>
      <c r="I14" s="43">
        <v>10</v>
      </c>
      <c r="J14" s="74">
        <f>SUM(J5:J13)</f>
        <v>374178458</v>
      </c>
      <c r="K14" s="74">
        <f>SUM(K5:K13)</f>
        <v>374768316</v>
      </c>
    </row>
    <row r="15" spans="1:11" ht="12.75">
      <c r="A15" s="278" t="s">
        <v>259</v>
      </c>
      <c r="B15" s="279"/>
      <c r="C15" s="279"/>
      <c r="D15" s="279"/>
      <c r="E15" s="279"/>
      <c r="F15" s="279"/>
      <c r="G15" s="279"/>
      <c r="H15" s="279"/>
      <c r="I15" s="43">
        <v>11</v>
      </c>
      <c r="J15" s="45"/>
      <c r="K15" s="45"/>
    </row>
    <row r="16" spans="1:11" ht="12.75">
      <c r="A16" s="278" t="s">
        <v>260</v>
      </c>
      <c r="B16" s="279"/>
      <c r="C16" s="279"/>
      <c r="D16" s="279"/>
      <c r="E16" s="279"/>
      <c r="F16" s="279"/>
      <c r="G16" s="279"/>
      <c r="H16" s="279"/>
      <c r="I16" s="43">
        <v>12</v>
      </c>
      <c r="J16" s="45"/>
      <c r="K16" s="45"/>
    </row>
    <row r="17" spans="1:11" ht="12.75">
      <c r="A17" s="278" t="s">
        <v>261</v>
      </c>
      <c r="B17" s="279"/>
      <c r="C17" s="279"/>
      <c r="D17" s="279"/>
      <c r="E17" s="279"/>
      <c r="F17" s="279"/>
      <c r="G17" s="279"/>
      <c r="H17" s="279"/>
      <c r="I17" s="43">
        <v>13</v>
      </c>
      <c r="J17" s="45"/>
      <c r="K17" s="45"/>
    </row>
    <row r="18" spans="1:11" ht="12.75">
      <c r="A18" s="278" t="s">
        <v>262</v>
      </c>
      <c r="B18" s="279"/>
      <c r="C18" s="279"/>
      <c r="D18" s="279"/>
      <c r="E18" s="279"/>
      <c r="F18" s="279"/>
      <c r="G18" s="279"/>
      <c r="H18" s="279"/>
      <c r="I18" s="43">
        <v>14</v>
      </c>
      <c r="J18" s="45"/>
      <c r="K18" s="45"/>
    </row>
    <row r="19" spans="1:11" ht="12.75">
      <c r="A19" s="278" t="s">
        <v>263</v>
      </c>
      <c r="B19" s="279"/>
      <c r="C19" s="279"/>
      <c r="D19" s="279"/>
      <c r="E19" s="279"/>
      <c r="F19" s="279"/>
      <c r="G19" s="279"/>
      <c r="H19" s="279"/>
      <c r="I19" s="43">
        <v>15</v>
      </c>
      <c r="J19" s="45"/>
      <c r="K19" s="45"/>
    </row>
    <row r="20" spans="1:11" ht="12.75">
      <c r="A20" s="278" t="s">
        <v>264</v>
      </c>
      <c r="B20" s="279"/>
      <c r="C20" s="279"/>
      <c r="D20" s="279"/>
      <c r="E20" s="279"/>
      <c r="F20" s="279"/>
      <c r="G20" s="279"/>
      <c r="H20" s="279"/>
      <c r="I20" s="43">
        <v>16</v>
      </c>
      <c r="J20" s="45"/>
      <c r="K20" s="45"/>
    </row>
    <row r="21" spans="1:11" ht="12.75">
      <c r="A21" s="280" t="s">
        <v>265</v>
      </c>
      <c r="B21" s="281"/>
      <c r="C21" s="281"/>
      <c r="D21" s="281"/>
      <c r="E21" s="281"/>
      <c r="F21" s="281"/>
      <c r="G21" s="281"/>
      <c r="H21" s="281"/>
      <c r="I21" s="43">
        <v>17</v>
      </c>
      <c r="J21" s="75">
        <f>SUM(J15:J20)</f>
        <v>0</v>
      </c>
      <c r="K21" s="75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0" t="s">
        <v>266</v>
      </c>
      <c r="B23" s="271"/>
      <c r="C23" s="271"/>
      <c r="D23" s="271"/>
      <c r="E23" s="271"/>
      <c r="F23" s="271"/>
      <c r="G23" s="271"/>
      <c r="H23" s="271"/>
      <c r="I23" s="46">
        <v>18</v>
      </c>
      <c r="J23" s="44">
        <v>374148207</v>
      </c>
      <c r="K23" s="44">
        <f>Bilanca!K118</f>
        <v>0</v>
      </c>
    </row>
    <row r="24" spans="1:11" ht="17.25" customHeight="1">
      <c r="A24" s="272" t="s">
        <v>267</v>
      </c>
      <c r="B24" s="273"/>
      <c r="C24" s="273"/>
      <c r="D24" s="273"/>
      <c r="E24" s="273"/>
      <c r="F24" s="273"/>
      <c r="G24" s="273"/>
      <c r="H24" s="273"/>
      <c r="I24" s="47">
        <v>19</v>
      </c>
      <c r="J24" s="75">
        <v>30254</v>
      </c>
      <c r="K24" s="75">
        <f>Bilanca!K119</f>
        <v>0</v>
      </c>
    </row>
    <row r="25" spans="1:11" ht="30" customHeight="1">
      <c r="A25" s="274" t="s">
        <v>268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0" zoomScaleSheetLayoutView="110" zoomScalePageLayoutView="0" workbookViewId="0" topLeftCell="A1">
      <selection activeCell="F22" sqref="F22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1" t="s">
        <v>245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5.7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2.7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0" ht="12.75" customHeight="1">
      <c r="A5" s="12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12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12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12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1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  <c r="K10" s="292"/>
    </row>
    <row r="11" spans="1:10" ht="14.25">
      <c r="A11" s="12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4.25">
      <c r="A12" s="123"/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0" ht="14.25">
      <c r="A13" s="123"/>
      <c r="B13" s="293"/>
      <c r="C13" s="293"/>
      <c r="D13" s="293"/>
      <c r="E13" s="293"/>
      <c r="F13" s="293"/>
      <c r="G13" s="293"/>
      <c r="H13" s="293"/>
      <c r="I13" s="293"/>
      <c r="J13" s="293"/>
    </row>
    <row r="14" spans="1:10" ht="14.25">
      <c r="A14" s="123"/>
      <c r="B14" s="293"/>
      <c r="C14" s="293"/>
      <c r="D14" s="293"/>
      <c r="E14" s="293"/>
      <c r="F14" s="293"/>
      <c r="G14" s="293"/>
      <c r="H14" s="293"/>
      <c r="I14" s="293"/>
      <c r="J14" s="293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11">
    <mergeCell ref="B14:J14"/>
    <mergeCell ref="B8:J8"/>
    <mergeCell ref="B7:J7"/>
    <mergeCell ref="A10:K10"/>
    <mergeCell ref="B11:J11"/>
    <mergeCell ref="A2:J2"/>
    <mergeCell ref="A4:K4"/>
    <mergeCell ref="B5:J5"/>
    <mergeCell ref="B6:J6"/>
    <mergeCell ref="B12:J12"/>
    <mergeCell ref="B13:J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2013-07-30T11:36:26Z</cp:lastPrinted>
  <dcterms:created xsi:type="dcterms:W3CDTF">2008-10-17T11:51:54Z</dcterms:created>
  <dcterms:modified xsi:type="dcterms:W3CDTF">2013-07-30T13:03:23Z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