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600" windowHeight="1089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<sst xmlns="http://schemas.openxmlformats.org/spreadsheetml/2006/main" count="334" uniqueCount="305">
  <si>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</si>
  <si>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</si>
  <si>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</si>
  <si>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</si>
  <si>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</si>
  <si>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</si>
  <si>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</si>
  <si>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</si>
  <si>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</si>
  <si>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</si>
  <si>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</si>
  <si>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</si>
  <si>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</si>
  <si>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</si>
  <si>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</si>
  <si>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</si>
  <si>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</si>
  <si>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</si>
  <si>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</si>
  <si>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</si>
  <si>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</si>
  <si>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</si>
  <si>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</si>
  <si>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</si>
  <si>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</si>
  <si>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</si>
  <si>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</si>
  <si>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</si>
  <si>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</si>
  <si>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</si>
  <si>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</si>
  <si>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</si>
  <si>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</si>
  <si>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</si>
  <si>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</si>
  <si>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</si>
  <si>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</si>
  <si>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</si>
  <si>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</si>
  <si>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</si>
  <si>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</si>
  <si>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</si>
  <si>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</si>
  <si>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</si>
  <si>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</si>
  <si>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</si>
  <si>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</si>
  <si>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</si>
  <si>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</si>
  <si>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</si>
  <si>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</si>
  <si>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</si>
  <si>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</si>
  <si>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</si>
  <si>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</si>
  <si>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</si>
  <si>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</si>
  <si>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</si>
  <si>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</si>
  <si>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</si>
  <si>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</si>
  <si>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</si>
  <si>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</si>
  <si>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</si>
  <si>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</si>
  <si>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</si>
  <si>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</si>
  <si>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</si>
  <si>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</si>
  <si>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</si>
  <si>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</si>
  <si>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</si>
  <si>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</si>
  <si>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</si>
  <si>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</si>
  <si>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</si>
  <si>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</si>
  <si>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</si>
  <si>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</si>
  <si>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</si>
  <si>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</si>
  <si>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</si>
  <si>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</si>
  <si>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</si>
  <si>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</si>
  <si>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</si>
  <si>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</si>
  <si>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</si>
  <si>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</si>
  <si>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</si>
  <si>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</si>
  <si>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</si>
  <si>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</si>
  <si>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</si>
  <si>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</si>
  <si>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</si>
  <si>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</si>
  <si>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</si>
  <si>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</si>
  <si>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</si>
  <si>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</si>
  <si>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</si>
  <si>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</si>
  <si>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</si>
  <si>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</si>
  <si>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</si>
  <si>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</si>
  <si>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</si>
  <si>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</si>
  <si>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</si>
  <si>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</si>
  <si>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</si>
  <si>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</si>
  <si>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</si>
  <si>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</si>
  <si>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</si>
  <si>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</si>
  <si>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</si>
  <si>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</si>
  <si>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</si>
  <si>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</si>
  <si>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</si>
  <si>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</si>
  <si>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</si>
  <si>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</si>
  <si>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</si>
  <si>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</si>
  <si>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</si>
  <si>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</si>
  <si>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</si>
  <si>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</si>
  <si>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</si>
  <si>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</si>
  <si>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</si>
  <si>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</si>
  <si>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</si>
  <si>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</si>
  <si>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</si>
  <si>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</si>
  <si>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</si>
  <si>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</si>
  <si>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</si>
  <si>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</si>
  <si>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</si>
  <si>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</si>
  <si>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</si>
  <si>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</si>
  <si>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</si>
  <si>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</si>
  <si>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</si>
  <si>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</si>
  <si>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</si>
  <si>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</si>
  <si>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</si>
  <si>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</si>
  <si>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</si>
  <si>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</si>
  <si>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</si>
  <si>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</si>
  <si>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</si>
  <si>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</si>
  <si>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</si>
  <si>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</si>
  <si>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</si>
  <si>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</si>
  <si>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</si>
  <si>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</si>
  <si>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</si>
  <si>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</si>
  <si>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</si>
  <si>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</si>
  <si>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</si>
  <si>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</si>
  <si>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</si>
  <si>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</si>
  <si>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</si>
  <si>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</si>
  <si>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</si>
  <si>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</si>
  <si>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</si>
  <si>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</si>
  <si>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</si>
  <si>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</si>
  <si>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</si>
  <si>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</si>
  <si>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</si>
  <si>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</si>
  <si>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</si>
  <si>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</si>
  <si>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</si>
  <si>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</si>
  <si>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</si>
  <si>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</si>
  <si>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</si>
  <si>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</si>
  <si>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</si>
  <si>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</si>
  <si>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</si>
  <si>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</si>
  <si>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</si>
  <si>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</si>
  <si>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</si>
  <si>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</si>
  <si>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</si>
  <si>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</si>
  <si>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</si>
  <si>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</si>
  <si>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</si>
  <si>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</si>
  <si>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</si>
  <si>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</si>
  <si>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</si>
  <si>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</si>
  <si>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</si>
  <si>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</si>
  <si>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</si>
  <si>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</si>
  <si>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</si>
  <si>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</si>
  <si>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</si>
  <si>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</si>
  <si>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</si>
  <si>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</si>
  <si>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</si>
  <si>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</si>
  <si>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</si>
  <si>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</si>
  <si>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</si>
  <si>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</si>
  <si>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</si>
  <si>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</si>
  <si>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</si>
  <si>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</si>
  <si>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</si>
  <si>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</si>
  <si>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</si>
  <si>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</si>
  <si>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</si>
  <si>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</si>
  <si>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</si>
  <si>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</si>
  <si>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</si>
  <si>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</si>
  <si>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</si>
  <si>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</si>
  <si>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</si>
  <si>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</si>
  <si>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</si>
  <si>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</si>
  <si>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</si>
  <si>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</si>
  <si>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</si>
  <si>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</si>
  <si>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</si>
  <si>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</si>
  <si>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</si>
  <si>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</si>
  <si>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</si>
  <si>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</si>
  <si>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</si>
  <si>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</si>
  <si>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</si>
  <si>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</si>
  <si>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</si>
  <si>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</si>
  <si>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</si>
  <si>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</si>
  <si>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</si>
  <si>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</si>
  <si>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</si>
  <si>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</si>
  <si>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</si>
  <si>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</si>
  <si>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</si>
  <si>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</si>
  <si>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</si>
  <si>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</si>
  <si>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</si>
  <si>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</si>
  <si>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</si>
  <si>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</si>
  <si>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</si>
  <si>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</si>
  <si>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</si>
  <si>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</si>
  <si>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</si>
  <si>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</si>
  <si>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</si>
  <si>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</si>
  <si>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</si>
  <si>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</si>
  <si>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</si>
  <si>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</si>
  <si>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</si>
  <si>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</si>
  <si>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</si>
  <si>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NE</t>
  </si>
  <si>
    <t>5224</t>
  </si>
  <si>
    <t>DODOG ŽELJKA</t>
  </si>
  <si>
    <t>020 603 223</t>
  </si>
  <si>
    <t>020 679 170</t>
  </si>
  <si>
    <t>PAVLOVIĆ IVAN</t>
  </si>
  <si>
    <t>Obveznik: LUKA PLOČE d.d._____________________________________________________________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</si>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</sst>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2" applyFont="1" applyBorder="1" applyAlignment="1" applyProtection="1">
      <alignment vertical="center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13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4" fillId="0" borderId="0" xfId="5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7">
      <selection activeCell="E6" sqref="E6:H8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7" t="s">
        <v>219</v>
      </c>
      <c r="B1" s="157"/>
      <c r="C1" s="157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18" t="s">
        <v>220</v>
      </c>
      <c r="B2" s="118"/>
      <c r="C2" s="118"/>
      <c r="D2" s="119"/>
      <c r="E2" s="21">
        <v>41275</v>
      </c>
      <c r="F2" s="22"/>
      <c r="G2" s="23" t="s">
        <v>221</v>
      </c>
      <c r="H2" s="21">
        <v>41639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20" t="s">
        <v>222</v>
      </c>
      <c r="B4" s="120"/>
      <c r="C4" s="120"/>
      <c r="D4" s="120"/>
      <c r="E4" s="120"/>
      <c r="F4" s="120"/>
      <c r="G4" s="120"/>
      <c r="H4" s="120"/>
      <c r="I4" s="120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1" t="s">
        <v>223</v>
      </c>
      <c r="B6" s="122"/>
      <c r="C6" s="116" t="s">
        <v>287</v>
      </c>
      <c r="D6" s="117"/>
      <c r="E6" s="123"/>
      <c r="F6" s="123"/>
      <c r="G6" s="123"/>
      <c r="H6" s="123"/>
      <c r="I6" s="36"/>
      <c r="J6" s="19"/>
      <c r="K6" s="19"/>
      <c r="L6" s="19"/>
    </row>
    <row r="7" spans="1:12" ht="12.75">
      <c r="A7" s="37"/>
      <c r="B7" s="37"/>
      <c r="C7" s="28"/>
      <c r="D7" s="28"/>
      <c r="E7" s="123"/>
      <c r="F7" s="123"/>
      <c r="G7" s="123"/>
      <c r="H7" s="123"/>
      <c r="I7" s="36"/>
      <c r="J7" s="19"/>
      <c r="K7" s="19"/>
      <c r="L7" s="19"/>
    </row>
    <row r="8" spans="1:12" ht="12.75">
      <c r="A8" s="124" t="s">
        <v>224</v>
      </c>
      <c r="B8" s="125"/>
      <c r="C8" s="116" t="s">
        <v>288</v>
      </c>
      <c r="D8" s="117"/>
      <c r="E8" s="123"/>
      <c r="F8" s="123"/>
      <c r="G8" s="123"/>
      <c r="H8" s="123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13" t="s">
        <v>225</v>
      </c>
      <c r="B10" s="114"/>
      <c r="C10" s="116" t="s">
        <v>289</v>
      </c>
      <c r="D10" s="117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5"/>
      <c r="B11" s="11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1" t="s">
        <v>226</v>
      </c>
      <c r="B12" s="122"/>
      <c r="C12" s="126" t="s">
        <v>290</v>
      </c>
      <c r="D12" s="131"/>
      <c r="E12" s="131"/>
      <c r="F12" s="131"/>
      <c r="G12" s="131"/>
      <c r="H12" s="131"/>
      <c r="I12" s="132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1" t="s">
        <v>227</v>
      </c>
      <c r="B14" s="122"/>
      <c r="C14" s="133">
        <v>20340</v>
      </c>
      <c r="D14" s="134"/>
      <c r="E14" s="28"/>
      <c r="F14" s="126" t="s">
        <v>291</v>
      </c>
      <c r="G14" s="131"/>
      <c r="H14" s="131"/>
      <c r="I14" s="132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1" t="s">
        <v>228</v>
      </c>
      <c r="B16" s="122"/>
      <c r="C16" s="126" t="s">
        <v>292</v>
      </c>
      <c r="D16" s="131"/>
      <c r="E16" s="131"/>
      <c r="F16" s="131"/>
      <c r="G16" s="131"/>
      <c r="H16" s="131"/>
      <c r="I16" s="132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1" t="s">
        <v>229</v>
      </c>
      <c r="B18" s="122"/>
      <c r="C18" s="135" t="s">
        <v>293</v>
      </c>
      <c r="D18" s="136"/>
      <c r="E18" s="136"/>
      <c r="F18" s="136"/>
      <c r="G18" s="136"/>
      <c r="H18" s="136"/>
      <c r="I18" s="137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1" t="s">
        <v>230</v>
      </c>
      <c r="B20" s="122"/>
      <c r="C20" s="135" t="s">
        <v>294</v>
      </c>
      <c r="D20" s="136"/>
      <c r="E20" s="136"/>
      <c r="F20" s="136"/>
      <c r="G20" s="136"/>
      <c r="H20" s="136"/>
      <c r="I20" s="137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1" t="s">
        <v>231</v>
      </c>
      <c r="B22" s="122"/>
      <c r="C22" s="41">
        <v>335</v>
      </c>
      <c r="D22" s="126"/>
      <c r="E22" s="127"/>
      <c r="F22" s="128"/>
      <c r="G22" s="129"/>
      <c r="H22" s="130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21" t="s">
        <v>232</v>
      </c>
      <c r="B24" s="122"/>
      <c r="C24" s="41">
        <v>19</v>
      </c>
      <c r="D24" s="126" t="s">
        <v>295</v>
      </c>
      <c r="E24" s="127"/>
      <c r="F24" s="127"/>
      <c r="G24" s="128"/>
      <c r="H24" s="35" t="s">
        <v>233</v>
      </c>
      <c r="I24" s="45">
        <v>458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21" t="s">
        <v>235</v>
      </c>
      <c r="B26" s="122"/>
      <c r="C26" s="46" t="s">
        <v>296</v>
      </c>
      <c r="D26" s="47"/>
      <c r="E26" s="19"/>
      <c r="F26" s="48"/>
      <c r="G26" s="121" t="s">
        <v>236</v>
      </c>
      <c r="H26" s="122"/>
      <c r="I26" s="49" t="s">
        <v>297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1" t="s">
        <v>237</v>
      </c>
      <c r="B28" s="142"/>
      <c r="C28" s="143"/>
      <c r="D28" s="143"/>
      <c r="E28" s="144" t="s">
        <v>238</v>
      </c>
      <c r="F28" s="145"/>
      <c r="G28" s="145"/>
      <c r="H28" s="146" t="s">
        <v>239</v>
      </c>
      <c r="I28" s="146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8"/>
      <c r="B30" s="139"/>
      <c r="C30" s="139"/>
      <c r="D30" s="140"/>
      <c r="E30" s="138"/>
      <c r="F30" s="139"/>
      <c r="G30" s="139"/>
      <c r="H30" s="116"/>
      <c r="I30" s="117"/>
      <c r="J30" s="19"/>
      <c r="K30" s="19"/>
      <c r="L30" s="19"/>
    </row>
    <row r="31" spans="1:12" ht="12.75">
      <c r="A31" s="42"/>
      <c r="B31" s="42"/>
      <c r="C31" s="40"/>
      <c r="D31" s="147"/>
      <c r="E31" s="147"/>
      <c r="F31" s="147"/>
      <c r="G31" s="148"/>
      <c r="H31" s="28"/>
      <c r="I31" s="54"/>
      <c r="J31" s="19"/>
      <c r="K31" s="19"/>
      <c r="L31" s="19"/>
    </row>
    <row r="32" spans="1:12" ht="12.75">
      <c r="A32" s="138"/>
      <c r="B32" s="139"/>
      <c r="C32" s="139"/>
      <c r="D32" s="140"/>
      <c r="E32" s="138"/>
      <c r="F32" s="139"/>
      <c r="G32" s="139"/>
      <c r="H32" s="116"/>
      <c r="I32" s="117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8"/>
      <c r="B34" s="139"/>
      <c r="C34" s="139"/>
      <c r="D34" s="140"/>
      <c r="E34" s="138"/>
      <c r="F34" s="139"/>
      <c r="G34" s="139"/>
      <c r="H34" s="116"/>
      <c r="I34" s="117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8"/>
      <c r="B36" s="139"/>
      <c r="C36" s="139"/>
      <c r="D36" s="140"/>
      <c r="E36" s="138"/>
      <c r="F36" s="139"/>
      <c r="G36" s="139"/>
      <c r="H36" s="116"/>
      <c r="I36" s="117"/>
      <c r="J36" s="19"/>
      <c r="K36" s="19"/>
      <c r="L36" s="19"/>
    </row>
    <row r="37" spans="1:12" ht="12.75">
      <c r="A37" s="56"/>
      <c r="B37" s="56"/>
      <c r="C37" s="150"/>
      <c r="D37" s="151"/>
      <c r="E37" s="28"/>
      <c r="F37" s="150"/>
      <c r="G37" s="151"/>
      <c r="H37" s="28"/>
      <c r="I37" s="28"/>
      <c r="J37" s="19"/>
      <c r="K37" s="19"/>
      <c r="L37" s="19"/>
    </row>
    <row r="38" spans="1:12" ht="12.75">
      <c r="A38" s="138"/>
      <c r="B38" s="139"/>
      <c r="C38" s="139"/>
      <c r="D38" s="140"/>
      <c r="E38" s="138"/>
      <c r="F38" s="139"/>
      <c r="G38" s="139"/>
      <c r="H38" s="116"/>
      <c r="I38" s="117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8"/>
      <c r="B40" s="139"/>
      <c r="C40" s="139"/>
      <c r="D40" s="140"/>
      <c r="E40" s="138"/>
      <c r="F40" s="139"/>
      <c r="G40" s="139"/>
      <c r="H40" s="116"/>
      <c r="I40" s="117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2" t="s">
        <v>240</v>
      </c>
      <c r="B44" s="153"/>
      <c r="C44" s="116"/>
      <c r="D44" s="117"/>
      <c r="E44" s="29"/>
      <c r="F44" s="126"/>
      <c r="G44" s="139"/>
      <c r="H44" s="139"/>
      <c r="I44" s="140"/>
      <c r="J44" s="19"/>
      <c r="K44" s="19"/>
      <c r="L44" s="19"/>
    </row>
    <row r="45" spans="1:12" ht="12.75">
      <c r="A45" s="56"/>
      <c r="B45" s="56"/>
      <c r="C45" s="150"/>
      <c r="D45" s="151"/>
      <c r="E45" s="28"/>
      <c r="F45" s="150"/>
      <c r="G45" s="158"/>
      <c r="H45" s="64"/>
      <c r="I45" s="64"/>
      <c r="J45" s="19"/>
      <c r="K45" s="19"/>
      <c r="L45" s="19"/>
    </row>
    <row r="46" spans="1:12" ht="12.75">
      <c r="A46" s="152" t="s">
        <v>241</v>
      </c>
      <c r="B46" s="153"/>
      <c r="C46" s="126" t="s">
        <v>298</v>
      </c>
      <c r="D46" s="149"/>
      <c r="E46" s="149"/>
      <c r="F46" s="149"/>
      <c r="G46" s="149"/>
      <c r="H46" s="149"/>
      <c r="I46" s="149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2" t="s">
        <v>243</v>
      </c>
      <c r="B48" s="153"/>
      <c r="C48" s="154" t="s">
        <v>299</v>
      </c>
      <c r="D48" s="155"/>
      <c r="E48" s="156"/>
      <c r="F48" s="29"/>
      <c r="G48" s="35" t="s">
        <v>244</v>
      </c>
      <c r="H48" s="154" t="s">
        <v>300</v>
      </c>
      <c r="I48" s="156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2" t="s">
        <v>229</v>
      </c>
      <c r="B50" s="153"/>
      <c r="C50" s="161"/>
      <c r="D50" s="155"/>
      <c r="E50" s="155"/>
      <c r="F50" s="155"/>
      <c r="G50" s="155"/>
      <c r="H50" s="155"/>
      <c r="I50" s="156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1" t="s">
        <v>245</v>
      </c>
      <c r="B52" s="122"/>
      <c r="C52" s="154" t="s">
        <v>301</v>
      </c>
      <c r="D52" s="155"/>
      <c r="E52" s="155"/>
      <c r="F52" s="155"/>
      <c r="G52" s="155"/>
      <c r="H52" s="155"/>
      <c r="I52" s="132"/>
      <c r="J52" s="19"/>
      <c r="K52" s="19"/>
      <c r="L52" s="19"/>
    </row>
    <row r="53" spans="1:12" ht="12.75">
      <c r="A53" s="66"/>
      <c r="B53" s="66"/>
      <c r="C53" s="164" t="s">
        <v>246</v>
      </c>
      <c r="D53" s="164"/>
      <c r="E53" s="164"/>
      <c r="F53" s="164"/>
      <c r="G53" s="164"/>
      <c r="H53" s="164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2" t="s">
        <v>247</v>
      </c>
      <c r="C55" s="163"/>
      <c r="D55" s="163"/>
      <c r="E55" s="163"/>
      <c r="F55" s="108"/>
      <c r="G55" s="108"/>
      <c r="H55" s="109"/>
      <c r="I55" s="109"/>
      <c r="J55" s="19"/>
      <c r="K55" s="19"/>
      <c r="L55" s="19"/>
    </row>
    <row r="56" spans="1:12" ht="12.75">
      <c r="A56" s="66"/>
      <c r="B56" s="110" t="s">
        <v>286</v>
      </c>
      <c r="C56" s="111"/>
      <c r="D56" s="111"/>
      <c r="E56" s="111"/>
      <c r="F56" s="111"/>
      <c r="G56" s="111"/>
      <c r="H56" s="168" t="s">
        <v>280</v>
      </c>
      <c r="I56" s="168"/>
      <c r="J56" s="19"/>
      <c r="K56" s="19"/>
      <c r="L56" s="19"/>
    </row>
    <row r="57" spans="1:12" ht="12.75">
      <c r="A57" s="66"/>
      <c r="B57" s="110" t="s">
        <v>281</v>
      </c>
      <c r="C57" s="111"/>
      <c r="D57" s="111"/>
      <c r="E57" s="111"/>
      <c r="F57" s="111"/>
      <c r="G57" s="111"/>
      <c r="H57" s="168"/>
      <c r="I57" s="168"/>
      <c r="J57" s="19"/>
      <c r="K57" s="19"/>
      <c r="L57" s="19"/>
    </row>
    <row r="58" spans="1:12" ht="12.75">
      <c r="A58" s="66"/>
      <c r="B58" s="110" t="s">
        <v>282</v>
      </c>
      <c r="C58" s="111"/>
      <c r="D58" s="111"/>
      <c r="E58" s="111"/>
      <c r="F58" s="111"/>
      <c r="G58" s="111"/>
      <c r="H58" s="168"/>
      <c r="I58" s="168"/>
      <c r="J58" s="19"/>
      <c r="K58" s="19"/>
      <c r="L58" s="19"/>
    </row>
    <row r="59" spans="1:12" ht="12.75">
      <c r="A59" s="66"/>
      <c r="B59" s="110" t="s">
        <v>283</v>
      </c>
      <c r="C59" s="112"/>
      <c r="D59" s="112"/>
      <c r="E59" s="112"/>
      <c r="F59" s="112"/>
      <c r="G59" s="112"/>
      <c r="H59" s="168"/>
      <c r="I59" s="168"/>
      <c r="J59" s="19"/>
      <c r="K59" s="19"/>
      <c r="L59" s="19"/>
    </row>
    <row r="60" spans="1:12" ht="12.75">
      <c r="A60" s="66"/>
      <c r="B60" s="110" t="s">
        <v>284</v>
      </c>
      <c r="C60" s="112"/>
      <c r="D60" s="112"/>
      <c r="E60" s="112"/>
      <c r="F60" s="112"/>
      <c r="G60" s="112"/>
      <c r="H60" s="168"/>
      <c r="I60" s="168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65" t="s">
        <v>250</v>
      </c>
      <c r="H63" s="166"/>
      <c r="I63" s="167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59"/>
      <c r="H64" s="160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120" sqref="J120"/>
    </sheetView>
  </sheetViews>
  <sheetFormatPr defaultColWidth="9.140625" defaultRowHeight="12.75"/>
  <cols>
    <col min="8" max="8" width="8.57421875" style="0" customWidth="1"/>
    <col min="10" max="10" width="10.140625" style="0" customWidth="1"/>
    <col min="11" max="11" width="11.140625" style="0" customWidth="1"/>
  </cols>
  <sheetData>
    <row r="1" spans="1:11" ht="12.75">
      <c r="A1" s="200" t="s">
        <v>131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303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207" t="s">
        <v>302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50</v>
      </c>
      <c r="B5" s="211"/>
      <c r="C5" s="211"/>
      <c r="D5" s="211"/>
      <c r="E5" s="211"/>
      <c r="F5" s="211"/>
      <c r="G5" s="211"/>
      <c r="H5" s="212"/>
      <c r="I5" s="74" t="s">
        <v>251</v>
      </c>
      <c r="J5" s="75" t="s">
        <v>100</v>
      </c>
      <c r="K5" s="76" t="s">
        <v>101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8">
        <v>2</v>
      </c>
      <c r="J6" s="77">
        <v>3</v>
      </c>
      <c r="K6" s="77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78" t="s">
        <v>51</v>
      </c>
      <c r="B8" s="179"/>
      <c r="C8" s="179"/>
      <c r="D8" s="179"/>
      <c r="E8" s="179"/>
      <c r="F8" s="179"/>
      <c r="G8" s="179"/>
      <c r="H8" s="199"/>
      <c r="I8" s="6">
        <v>1</v>
      </c>
      <c r="J8" s="11"/>
      <c r="K8" s="11"/>
    </row>
    <row r="9" spans="1:11" ht="12.75">
      <c r="A9" s="188" t="s">
        <v>8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f>J10+J17+J27+J36+J40</f>
        <v>134510749</v>
      </c>
      <c r="K9" s="12">
        <f>K10+K17+K27+K36+K40</f>
        <v>135435872</v>
      </c>
    </row>
    <row r="10" spans="1:11" ht="12.75">
      <c r="A10" s="182" t="s">
        <v>176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0</v>
      </c>
      <c r="K10" s="12">
        <f>SUM(K11:K16)</f>
        <v>6119326</v>
      </c>
    </row>
    <row r="11" spans="1:11" ht="12.75">
      <c r="A11" s="182" t="s">
        <v>102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9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/>
      <c r="K12" s="13">
        <v>6119326</v>
      </c>
    </row>
    <row r="13" spans="1:11" ht="12.75">
      <c r="A13" s="182" t="s">
        <v>103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179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180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</row>
    <row r="16" spans="1:11" ht="12.75">
      <c r="A16" s="182" t="s">
        <v>181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177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105315170</v>
      </c>
      <c r="K17" s="12">
        <f>SUM(K18:K26)</f>
        <v>89085537</v>
      </c>
    </row>
    <row r="18" spans="1:11" ht="12.75">
      <c r="A18" s="182" t="s">
        <v>182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2138881</v>
      </c>
      <c r="K18" s="13">
        <v>2138881</v>
      </c>
    </row>
    <row r="19" spans="1:11" ht="12.75">
      <c r="A19" s="182" t="s">
        <v>218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9097803</v>
      </c>
      <c r="K19" s="13">
        <v>8908802</v>
      </c>
    </row>
    <row r="20" spans="1:11" ht="12.75">
      <c r="A20" s="182" t="s">
        <v>183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82801970</v>
      </c>
      <c r="K20" s="13">
        <v>64117515</v>
      </c>
    </row>
    <row r="21" spans="1:11" ht="12.75">
      <c r="A21" s="182" t="s">
        <v>21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6121690</v>
      </c>
      <c r="K21" s="13">
        <v>5789478</v>
      </c>
    </row>
    <row r="22" spans="1:11" ht="12.75">
      <c r="A22" s="182" t="s">
        <v>22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63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/>
      <c r="K23" s="13">
        <v>9000</v>
      </c>
    </row>
    <row r="24" spans="1:11" ht="12.75">
      <c r="A24" s="182" t="s">
        <v>64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/>
      <c r="K24" s="13">
        <v>3063094</v>
      </c>
    </row>
    <row r="25" spans="1:11" ht="12.75">
      <c r="A25" s="182" t="s">
        <v>65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</row>
    <row r="26" spans="1:11" ht="12.75">
      <c r="A26" s="182" t="s">
        <v>66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5154826</v>
      </c>
      <c r="K26" s="13">
        <v>5058767</v>
      </c>
    </row>
    <row r="27" spans="1:11" ht="12.75">
      <c r="A27" s="182" t="s">
        <v>164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25452256</v>
      </c>
      <c r="K27" s="12">
        <f>SUM(K28:K35)</f>
        <v>36863686</v>
      </c>
    </row>
    <row r="28" spans="1:11" ht="12.75">
      <c r="A28" s="182" t="s">
        <v>67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21337876</v>
      </c>
      <c r="K28" s="13">
        <v>22337876</v>
      </c>
    </row>
    <row r="29" spans="1:11" ht="12.75">
      <c r="A29" s="182" t="s">
        <v>68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3731367</v>
      </c>
      <c r="K29" s="13">
        <v>14446310</v>
      </c>
    </row>
    <row r="30" spans="1:11" ht="12.75">
      <c r="A30" s="182" t="s">
        <v>69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79500</v>
      </c>
      <c r="K30" s="13">
        <v>79500</v>
      </c>
    </row>
    <row r="31" spans="1:11" ht="12.75">
      <c r="A31" s="182" t="s">
        <v>74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/>
      <c r="K31" s="13"/>
    </row>
    <row r="32" spans="1:11" ht="12.75">
      <c r="A32" s="182" t="s">
        <v>75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/>
      <c r="K32" s="13"/>
    </row>
    <row r="33" spans="1:11" ht="12.75">
      <c r="A33" s="182" t="s">
        <v>76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303513</v>
      </c>
      <c r="K33" s="13"/>
    </row>
    <row r="34" spans="1:11" ht="12.75">
      <c r="A34" s="182" t="s">
        <v>70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/>
      <c r="K34" s="13"/>
    </row>
    <row r="35" spans="1:11" ht="12.75">
      <c r="A35" s="182" t="s">
        <v>156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157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3743323</v>
      </c>
      <c r="K36" s="12">
        <f>SUM(K37:K39)</f>
        <v>3367323</v>
      </c>
    </row>
    <row r="37" spans="1:11" ht="12.75">
      <c r="A37" s="182" t="s">
        <v>71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</row>
    <row r="38" spans="1:11" ht="12.75">
      <c r="A38" s="182" t="s">
        <v>72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3743323</v>
      </c>
      <c r="K38" s="13">
        <v>3367323</v>
      </c>
    </row>
    <row r="39" spans="1:11" ht="12.75">
      <c r="A39" s="182" t="s">
        <v>73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158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</row>
    <row r="41" spans="1:11" ht="12.75">
      <c r="A41" s="188" t="s">
        <v>211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f>J42+J50+J57+J65</f>
        <v>299558657</v>
      </c>
      <c r="K41" s="12">
        <f>K42+K50+K57+K65</f>
        <v>260295283</v>
      </c>
    </row>
    <row r="42" spans="1:11" ht="12.75">
      <c r="A42" s="182" t="s">
        <v>92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1060481</v>
      </c>
      <c r="K42" s="12">
        <f>SUM(K43:K49)</f>
        <v>228059</v>
      </c>
    </row>
    <row r="43" spans="1:11" ht="12.75">
      <c r="A43" s="182" t="s">
        <v>107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1060481</v>
      </c>
      <c r="K43" s="13">
        <v>228059</v>
      </c>
    </row>
    <row r="44" spans="1:11" ht="12.75">
      <c r="A44" s="182" t="s">
        <v>108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/>
      <c r="K44" s="13"/>
    </row>
    <row r="45" spans="1:11" ht="12.75">
      <c r="A45" s="182" t="s">
        <v>77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/>
      <c r="K45" s="13"/>
    </row>
    <row r="46" spans="1:11" ht="12.75">
      <c r="A46" s="182" t="s">
        <v>78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/>
      <c r="K46" s="13"/>
    </row>
    <row r="47" spans="1:11" ht="12.75">
      <c r="A47" s="182" t="s">
        <v>79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/>
      <c r="K47" s="13"/>
    </row>
    <row r="48" spans="1:11" ht="12.75">
      <c r="A48" s="182" t="s">
        <v>80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/>
      <c r="K48" s="13"/>
    </row>
    <row r="49" spans="1:11" ht="12.75">
      <c r="A49" s="182" t="s">
        <v>81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93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34765790</v>
      </c>
      <c r="K50" s="12">
        <f>SUM(K51:K56)</f>
        <v>36706698</v>
      </c>
    </row>
    <row r="51" spans="1:11" ht="12.75">
      <c r="A51" s="182" t="s">
        <v>171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12783245</v>
      </c>
      <c r="K51" s="13">
        <v>4282708</v>
      </c>
    </row>
    <row r="52" spans="1:11" ht="12.75">
      <c r="A52" s="182" t="s">
        <v>172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20511102</v>
      </c>
      <c r="K52" s="13">
        <v>29630344</v>
      </c>
    </row>
    <row r="53" spans="1:11" ht="12.75">
      <c r="A53" s="182" t="s">
        <v>173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625</v>
      </c>
      <c r="K53" s="13">
        <v>68</v>
      </c>
    </row>
    <row r="54" spans="1:11" ht="12.75">
      <c r="A54" s="182" t="s">
        <v>174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/>
      <c r="K54" s="13">
        <v>21032</v>
      </c>
    </row>
    <row r="55" spans="1:11" ht="12.75">
      <c r="A55" s="182" t="s">
        <v>5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767708</v>
      </c>
      <c r="K55" s="13">
        <v>890752</v>
      </c>
    </row>
    <row r="56" spans="1:11" ht="12.75">
      <c r="A56" s="182" t="s">
        <v>6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703110</v>
      </c>
      <c r="K56" s="13">
        <v>1881794</v>
      </c>
    </row>
    <row r="57" spans="1:11" ht="12.75">
      <c r="A57" s="182" t="s">
        <v>94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243610677</v>
      </c>
      <c r="K57" s="12">
        <f>SUM(K58:K64)</f>
        <v>198608116</v>
      </c>
    </row>
    <row r="58" spans="1:11" ht="12.75">
      <c r="A58" s="182" t="s">
        <v>67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68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/>
      <c r="K59" s="13"/>
    </row>
    <row r="60" spans="1:11" ht="12.75">
      <c r="A60" s="182" t="s">
        <v>213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416694</v>
      </c>
      <c r="K60" s="13">
        <v>459260</v>
      </c>
    </row>
    <row r="61" spans="1:11" ht="12.75">
      <c r="A61" s="182" t="s">
        <v>74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75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</row>
    <row r="63" spans="1:11" ht="12.75">
      <c r="A63" s="182" t="s">
        <v>76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243193983</v>
      </c>
      <c r="K63" s="13">
        <v>198148856</v>
      </c>
    </row>
    <row r="64" spans="1:11" ht="12.75">
      <c r="A64" s="182" t="s">
        <v>40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</row>
    <row r="65" spans="1:11" ht="12.75">
      <c r="A65" s="182" t="s">
        <v>178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20121709</v>
      </c>
      <c r="K65" s="13">
        <v>24752410</v>
      </c>
    </row>
    <row r="66" spans="1:11" ht="12.75">
      <c r="A66" s="188" t="s">
        <v>47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/>
      <c r="K66" s="13"/>
    </row>
    <row r="67" spans="1:11" ht="12.75">
      <c r="A67" s="188" t="s">
        <v>212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f>J8+J9+J41+J66</f>
        <v>434069406</v>
      </c>
      <c r="K67" s="12">
        <f>K8+K9+K41+K66</f>
        <v>395731155</v>
      </c>
    </row>
    <row r="68" spans="1:11" ht="12.75">
      <c r="A68" s="194" t="s">
        <v>82</v>
      </c>
      <c r="B68" s="195"/>
      <c r="C68" s="195"/>
      <c r="D68" s="195"/>
      <c r="E68" s="195"/>
      <c r="F68" s="195"/>
      <c r="G68" s="195"/>
      <c r="H68" s="196"/>
      <c r="I68" s="5">
        <v>61</v>
      </c>
      <c r="J68" s="14"/>
      <c r="K68" s="14"/>
    </row>
    <row r="69" spans="1:11" ht="12.75">
      <c r="A69" s="174" t="s">
        <v>49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78" t="s">
        <v>165</v>
      </c>
      <c r="B70" s="179"/>
      <c r="C70" s="179"/>
      <c r="D70" s="179"/>
      <c r="E70" s="179"/>
      <c r="F70" s="179"/>
      <c r="G70" s="179"/>
      <c r="H70" s="199"/>
      <c r="I70" s="6">
        <v>62</v>
      </c>
      <c r="J70" s="17">
        <f>J71+J72+J73+J79+J80+J83+J86</f>
        <v>351832050</v>
      </c>
      <c r="K70" s="17">
        <f>K71+K72+K73+K79+K80+K83+K86</f>
        <v>346063885</v>
      </c>
    </row>
    <row r="71" spans="1:11" ht="12.75">
      <c r="A71" s="182" t="s">
        <v>121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169186800</v>
      </c>
      <c r="K71" s="13">
        <v>169186800</v>
      </c>
    </row>
    <row r="72" spans="1:11" ht="12.75">
      <c r="A72" s="182" t="s">
        <v>122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88107087</v>
      </c>
      <c r="K72" s="13">
        <v>88107087</v>
      </c>
    </row>
    <row r="73" spans="1:11" ht="12.75">
      <c r="A73" s="182" t="s">
        <v>123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36591324</v>
      </c>
      <c r="K73" s="12">
        <f>K74+K75-K76+K77+K78</f>
        <v>36171767</v>
      </c>
    </row>
    <row r="74" spans="1:11" ht="12.75">
      <c r="A74" s="182" t="s">
        <v>124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5443738</v>
      </c>
      <c r="K74" s="13">
        <v>5443738</v>
      </c>
    </row>
    <row r="75" spans="1:11" ht="12.75">
      <c r="A75" s="182" t="s">
        <v>125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8257800</v>
      </c>
      <c r="K75" s="13">
        <v>7838243</v>
      </c>
    </row>
    <row r="76" spans="1:11" ht="12.75">
      <c r="A76" s="182" t="s">
        <v>113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/>
      <c r="K76" s="13"/>
    </row>
    <row r="77" spans="1:11" ht="12.75">
      <c r="A77" s="182" t="s">
        <v>114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115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22889786</v>
      </c>
      <c r="K78" s="13">
        <v>22889786</v>
      </c>
    </row>
    <row r="79" spans="1:11" ht="12.75">
      <c r="A79" s="182" t="s">
        <v>116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/>
      <c r="K79" s="13"/>
    </row>
    <row r="80" spans="1:11" ht="12.75">
      <c r="A80" s="182" t="s">
        <v>209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86626645</v>
      </c>
      <c r="K80" s="12">
        <f>K81-K82</f>
        <v>57946839</v>
      </c>
    </row>
    <row r="81" spans="1:11" ht="12.75">
      <c r="A81" s="191" t="s">
        <v>142</v>
      </c>
      <c r="B81" s="192"/>
      <c r="C81" s="192"/>
      <c r="D81" s="192"/>
      <c r="E81" s="192"/>
      <c r="F81" s="192"/>
      <c r="G81" s="192"/>
      <c r="H81" s="193"/>
      <c r="I81" s="4">
        <v>73</v>
      </c>
      <c r="J81" s="13">
        <v>86626645</v>
      </c>
      <c r="K81" s="13">
        <v>57946839</v>
      </c>
    </row>
    <row r="82" spans="1:11" ht="12.75">
      <c r="A82" s="191" t="s">
        <v>143</v>
      </c>
      <c r="B82" s="192"/>
      <c r="C82" s="192"/>
      <c r="D82" s="192"/>
      <c r="E82" s="192"/>
      <c r="F82" s="192"/>
      <c r="G82" s="192"/>
      <c r="H82" s="193"/>
      <c r="I82" s="4">
        <v>74</v>
      </c>
      <c r="J82" s="13"/>
      <c r="K82" s="13"/>
    </row>
    <row r="83" spans="1:11" ht="12.75">
      <c r="A83" s="182" t="s">
        <v>210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-28679806</v>
      </c>
      <c r="K83" s="12">
        <f>K84-K85</f>
        <v>-5348608</v>
      </c>
    </row>
    <row r="84" spans="1:11" ht="12.75">
      <c r="A84" s="191" t="s">
        <v>144</v>
      </c>
      <c r="B84" s="192"/>
      <c r="C84" s="192"/>
      <c r="D84" s="192"/>
      <c r="E84" s="192"/>
      <c r="F84" s="192"/>
      <c r="G84" s="192"/>
      <c r="H84" s="193"/>
      <c r="I84" s="4">
        <v>76</v>
      </c>
      <c r="J84" s="13"/>
      <c r="K84" s="13"/>
    </row>
    <row r="85" spans="1:11" ht="12.75">
      <c r="A85" s="191" t="s">
        <v>145</v>
      </c>
      <c r="B85" s="192"/>
      <c r="C85" s="192"/>
      <c r="D85" s="192"/>
      <c r="E85" s="192"/>
      <c r="F85" s="192"/>
      <c r="G85" s="192"/>
      <c r="H85" s="193"/>
      <c r="I85" s="4">
        <v>77</v>
      </c>
      <c r="J85" s="13">
        <v>28679806</v>
      </c>
      <c r="K85" s="13">
        <v>5348608</v>
      </c>
    </row>
    <row r="86" spans="1:11" ht="12.75">
      <c r="A86" s="182" t="s">
        <v>146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88" t="s">
        <v>13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f>SUM(J88:J90)</f>
        <v>4173051</v>
      </c>
      <c r="K87" s="12">
        <f>SUM(K88:K90)</f>
        <v>2157919</v>
      </c>
    </row>
    <row r="88" spans="1:11" ht="12.75">
      <c r="A88" s="182" t="s">
        <v>109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2183436</v>
      </c>
      <c r="K88" s="13">
        <v>1766051</v>
      </c>
    </row>
    <row r="89" spans="1:11" ht="12.75">
      <c r="A89" s="182" t="s">
        <v>110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1989615</v>
      </c>
      <c r="K90" s="13">
        <v>391868</v>
      </c>
    </row>
    <row r="91" spans="1:11" ht="12.75">
      <c r="A91" s="188" t="s">
        <v>14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f>SUM(J92:J100)</f>
        <v>36921098</v>
      </c>
      <c r="K91" s="12">
        <f>SUM(K92:K100)</f>
        <v>21464054</v>
      </c>
    </row>
    <row r="92" spans="1:11" ht="12.75">
      <c r="A92" s="182" t="s">
        <v>112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</row>
    <row r="93" spans="1:11" ht="12.75">
      <c r="A93" s="182" t="s">
        <v>214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34487162</v>
      </c>
      <c r="K94" s="13">
        <v>19274518</v>
      </c>
    </row>
    <row r="95" spans="1:11" ht="12.75">
      <c r="A95" s="182" t="s">
        <v>215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216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217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85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</row>
    <row r="99" spans="1:11" ht="12.75">
      <c r="A99" s="182" t="s">
        <v>83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2433936</v>
      </c>
      <c r="K99" s="13">
        <v>2189536</v>
      </c>
    </row>
    <row r="100" spans="1:11" ht="12.75">
      <c r="A100" s="182" t="s">
        <v>84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88" t="s">
        <v>15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f>SUM(J102:J113)</f>
        <v>41143207</v>
      </c>
      <c r="K101" s="12">
        <f>SUM(K102:K113)</f>
        <v>26045297</v>
      </c>
    </row>
    <row r="102" spans="1:11" ht="12.75">
      <c r="A102" s="182" t="s">
        <v>112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3635763</v>
      </c>
      <c r="K102" s="13">
        <v>3709339</v>
      </c>
    </row>
    <row r="103" spans="1:11" ht="12.75">
      <c r="A103" s="182" t="s">
        <v>214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/>
      <c r="K103" s="13"/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10817434</v>
      </c>
      <c r="K104" s="13">
        <v>12044904</v>
      </c>
    </row>
    <row r="105" spans="1:11" ht="12.75">
      <c r="A105" s="182" t="s">
        <v>215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/>
      <c r="K105" s="13"/>
    </row>
    <row r="106" spans="1:11" ht="12.75">
      <c r="A106" s="182" t="s">
        <v>216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4220401</v>
      </c>
      <c r="K106" s="13">
        <v>4653407</v>
      </c>
    </row>
    <row r="107" spans="1:11" ht="12.75">
      <c r="A107" s="182" t="s">
        <v>217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14192</v>
      </c>
      <c r="K107" s="13"/>
    </row>
    <row r="108" spans="1:11" ht="12.75">
      <c r="A108" s="182" t="s">
        <v>85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2563472</v>
      </c>
      <c r="K108" s="13">
        <v>789145</v>
      </c>
    </row>
    <row r="109" spans="1:11" ht="12.75">
      <c r="A109" s="182" t="s">
        <v>86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3047463</v>
      </c>
      <c r="K109" s="13">
        <v>2575665</v>
      </c>
    </row>
    <row r="110" spans="1:11" ht="12.75">
      <c r="A110" s="182" t="s">
        <v>87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1440339</v>
      </c>
      <c r="K110" s="13">
        <v>2024369</v>
      </c>
    </row>
    <row r="111" spans="1:11" ht="12.75">
      <c r="A111" s="182" t="s">
        <v>90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/>
      <c r="K111" s="13"/>
    </row>
    <row r="112" spans="1:11" ht="12.75">
      <c r="A112" s="182" t="s">
        <v>88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/>
      <c r="K112" s="13"/>
    </row>
    <row r="113" spans="1:11" ht="12.75">
      <c r="A113" s="182" t="s">
        <v>89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15404143</v>
      </c>
      <c r="K113" s="13">
        <v>248468</v>
      </c>
    </row>
    <row r="114" spans="1:11" ht="12.75">
      <c r="A114" s="188" t="s">
        <v>1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/>
      <c r="K114" s="13"/>
    </row>
    <row r="115" spans="1:11" ht="12.75">
      <c r="A115" s="188" t="s">
        <v>19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f>J70+J87+J91+J101+J114</f>
        <v>434069406</v>
      </c>
      <c r="K115" s="12">
        <f>K70+K87+K91+K101+K114</f>
        <v>395731155</v>
      </c>
    </row>
    <row r="116" spans="1:11" ht="12.75">
      <c r="A116" s="171" t="s">
        <v>48</v>
      </c>
      <c r="B116" s="172"/>
      <c r="C116" s="172"/>
      <c r="D116" s="172"/>
      <c r="E116" s="172"/>
      <c r="F116" s="172"/>
      <c r="G116" s="172"/>
      <c r="H116" s="173"/>
      <c r="I116" s="5">
        <v>108</v>
      </c>
      <c r="J116" s="14"/>
      <c r="K116" s="14"/>
    </row>
    <row r="117" spans="1:11" ht="12.75">
      <c r="A117" s="174" t="s">
        <v>252</v>
      </c>
      <c r="B117" s="175"/>
      <c r="C117" s="175"/>
      <c r="D117" s="175"/>
      <c r="E117" s="175"/>
      <c r="F117" s="175"/>
      <c r="G117" s="175"/>
      <c r="H117" s="175"/>
      <c r="I117" s="176"/>
      <c r="J117" s="176"/>
      <c r="K117" s="177"/>
    </row>
    <row r="118" spans="1:11" ht="12.75">
      <c r="A118" s="178" t="s">
        <v>159</v>
      </c>
      <c r="B118" s="179"/>
      <c r="C118" s="179"/>
      <c r="D118" s="179"/>
      <c r="E118" s="179"/>
      <c r="F118" s="179"/>
      <c r="G118" s="179"/>
      <c r="H118" s="179"/>
      <c r="I118" s="180"/>
      <c r="J118" s="180"/>
      <c r="K118" s="181"/>
    </row>
    <row r="119" spans="1:11" ht="12.75">
      <c r="A119" s="182" t="s">
        <v>3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185" t="s">
        <v>4</v>
      </c>
      <c r="B120" s="186"/>
      <c r="C120" s="186"/>
      <c r="D120" s="186"/>
      <c r="E120" s="186"/>
      <c r="F120" s="186"/>
      <c r="G120" s="186"/>
      <c r="H120" s="18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9" t="s">
        <v>91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</row>
    <row r="123" spans="1:11" ht="12.75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0">
      <selection activeCell="K57" sqref="K57"/>
    </sheetView>
  </sheetViews>
  <sheetFormatPr defaultColWidth="9.140625" defaultRowHeight="12.75"/>
  <cols>
    <col min="8" max="8" width="8.421875" style="0" customWidth="1"/>
    <col min="9" max="9" width="7.140625" style="0" customWidth="1"/>
    <col min="10" max="10" width="9.8515625" style="0" bestFit="1" customWidth="1"/>
    <col min="11" max="11" width="10.8515625" style="0" customWidth="1"/>
  </cols>
  <sheetData>
    <row r="1" spans="1:11" ht="12.75">
      <c r="A1" s="200" t="s">
        <v>132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8" t="s">
        <v>302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50</v>
      </c>
      <c r="B5" s="231"/>
      <c r="C5" s="231"/>
      <c r="D5" s="231"/>
      <c r="E5" s="231"/>
      <c r="F5" s="231"/>
      <c r="G5" s="231"/>
      <c r="H5" s="231"/>
      <c r="I5" s="74" t="s">
        <v>253</v>
      </c>
      <c r="J5" s="76" t="s">
        <v>128</v>
      </c>
      <c r="K5" s="76" t="s">
        <v>129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8">
        <v>2</v>
      </c>
      <c r="J6" s="77">
        <v>3</v>
      </c>
      <c r="K6" s="77">
        <v>4</v>
      </c>
    </row>
    <row r="7" spans="1:11" ht="12.75">
      <c r="A7" s="178" t="s">
        <v>20</v>
      </c>
      <c r="B7" s="179"/>
      <c r="C7" s="179"/>
      <c r="D7" s="179"/>
      <c r="E7" s="179"/>
      <c r="F7" s="179"/>
      <c r="G7" s="179"/>
      <c r="H7" s="199"/>
      <c r="I7" s="6">
        <v>111</v>
      </c>
      <c r="J7" s="17">
        <f>SUM(J8:J9)</f>
        <v>98985862</v>
      </c>
      <c r="K7" s="17">
        <f>SUM(K8:K9)</f>
        <v>107894974</v>
      </c>
    </row>
    <row r="8" spans="1:11" ht="12.75">
      <c r="A8" s="188" t="s">
        <v>130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87349628</v>
      </c>
      <c r="K8" s="13">
        <v>99751165</v>
      </c>
    </row>
    <row r="9" spans="1:11" ht="12.75">
      <c r="A9" s="188" t="s">
        <v>95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11636234</v>
      </c>
      <c r="K9" s="13">
        <v>8143809</v>
      </c>
    </row>
    <row r="10" spans="1:11" ht="12.75">
      <c r="A10" s="188" t="s">
        <v>7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121842628</v>
      </c>
      <c r="K10" s="12">
        <f>K11+K12+K16+K20+K21+K22+K25+K26</f>
        <v>105610503</v>
      </c>
    </row>
    <row r="11" spans="1:11" ht="12.75">
      <c r="A11" s="188" t="s">
        <v>96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/>
      <c r="K11" s="13"/>
    </row>
    <row r="12" spans="1:11" ht="12.75">
      <c r="A12" s="188" t="s">
        <v>16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35261718</v>
      </c>
      <c r="K12" s="12">
        <f>SUM(K13:K15)</f>
        <v>33955088</v>
      </c>
    </row>
    <row r="13" spans="1:11" ht="12.75">
      <c r="A13" s="182" t="s">
        <v>126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9314535</v>
      </c>
      <c r="K13" s="13">
        <v>8852601</v>
      </c>
    </row>
    <row r="14" spans="1:11" ht="12.75">
      <c r="A14" s="182" t="s">
        <v>127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/>
      <c r="K14" s="13"/>
    </row>
    <row r="15" spans="1:11" ht="12.75">
      <c r="A15" s="182" t="s">
        <v>52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25947183</v>
      </c>
      <c r="K15" s="13">
        <v>25102487</v>
      </c>
    </row>
    <row r="16" spans="1:11" ht="12.75">
      <c r="A16" s="188" t="s">
        <v>17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49460576</v>
      </c>
      <c r="K16" s="12">
        <f>SUM(K17:K19)</f>
        <v>44198686</v>
      </c>
    </row>
    <row r="17" spans="1:11" ht="12.75">
      <c r="A17" s="182" t="s">
        <v>53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32006496</v>
      </c>
      <c r="K17" s="13">
        <v>28548499</v>
      </c>
    </row>
    <row r="18" spans="1:11" ht="12.75">
      <c r="A18" s="182" t="s">
        <v>54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10639867</v>
      </c>
      <c r="K18" s="13">
        <v>9771372</v>
      </c>
    </row>
    <row r="19" spans="1:11" ht="12.75">
      <c r="A19" s="182" t="s">
        <v>55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6814213</v>
      </c>
      <c r="K19" s="13">
        <v>5878815</v>
      </c>
    </row>
    <row r="20" spans="1:11" ht="12.75">
      <c r="A20" s="188" t="s">
        <v>97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10471485</v>
      </c>
      <c r="K20" s="13">
        <v>9675732</v>
      </c>
    </row>
    <row r="21" spans="1:11" ht="12.75">
      <c r="A21" s="188" t="s">
        <v>98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11496522</v>
      </c>
      <c r="K21" s="13">
        <v>16641847</v>
      </c>
    </row>
    <row r="22" spans="1:11" ht="12.75">
      <c r="A22" s="188" t="s">
        <v>18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0</v>
      </c>
      <c r="K22" s="12">
        <f>SUM(K23:K24)</f>
        <v>1139150</v>
      </c>
    </row>
    <row r="23" spans="1:11" ht="12.75">
      <c r="A23" s="182" t="s">
        <v>117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 ht="12.75">
      <c r="A24" s="182" t="s">
        <v>118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/>
      <c r="K24" s="13">
        <v>1139150</v>
      </c>
    </row>
    <row r="25" spans="1:11" ht="12.75">
      <c r="A25" s="188" t="s">
        <v>99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15152327</v>
      </c>
      <c r="K25" s="13"/>
    </row>
    <row r="26" spans="1:11" ht="12.75">
      <c r="A26" s="188" t="s">
        <v>41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/>
      <c r="K26" s="13"/>
    </row>
    <row r="27" spans="1:11" ht="12.75">
      <c r="A27" s="188" t="s">
        <v>184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0</v>
      </c>
      <c r="K27" s="12">
        <f>SUM(K28:K32)</f>
        <v>0</v>
      </c>
    </row>
    <row r="28" spans="1:11" ht="12.75">
      <c r="A28" s="188" t="s">
        <v>198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/>
      <c r="K28" s="13"/>
    </row>
    <row r="29" spans="1:11" ht="12.75">
      <c r="A29" s="188" t="s">
        <v>133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/>
      <c r="K29" s="13"/>
    </row>
    <row r="30" spans="1:11" ht="12.75">
      <c r="A30" s="188" t="s">
        <v>119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/>
      <c r="K30" s="13"/>
    </row>
    <row r="31" spans="1:11" ht="12.75">
      <c r="A31" s="188" t="s">
        <v>194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/>
      <c r="K31" s="13"/>
    </row>
    <row r="32" spans="1:11" ht="12.75">
      <c r="A32" s="188" t="s">
        <v>120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/>
      <c r="K32" s="13"/>
    </row>
    <row r="33" spans="1:11" ht="12.75">
      <c r="A33" s="188" t="s">
        <v>185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5823040</v>
      </c>
      <c r="K33" s="12">
        <f>SUM(K34:K37)</f>
        <v>7633079</v>
      </c>
    </row>
    <row r="34" spans="1:11" ht="12.75">
      <c r="A34" s="188" t="s">
        <v>57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/>
      <c r="K34" s="13"/>
    </row>
    <row r="35" spans="1:11" ht="12.75">
      <c r="A35" s="188" t="s">
        <v>56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5823040</v>
      </c>
      <c r="K35" s="13">
        <v>7633079</v>
      </c>
    </row>
    <row r="36" spans="1:11" ht="12.75">
      <c r="A36" s="188" t="s">
        <v>195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/>
      <c r="K36" s="13"/>
    </row>
    <row r="37" spans="1:11" ht="12.75">
      <c r="A37" s="188" t="s">
        <v>58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/>
      <c r="K37" s="13"/>
    </row>
    <row r="38" spans="1:11" ht="12.75">
      <c r="A38" s="188" t="s">
        <v>169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/>
      <c r="K38" s="13"/>
    </row>
    <row r="39" spans="1:11" ht="12.75">
      <c r="A39" s="188" t="s">
        <v>170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/>
      <c r="K39" s="13"/>
    </row>
    <row r="40" spans="1:11" ht="12.75">
      <c r="A40" s="188" t="s">
        <v>196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/>
      <c r="K40" s="13"/>
    </row>
    <row r="41" spans="1:11" ht="12.75">
      <c r="A41" s="188" t="s">
        <v>197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/>
      <c r="K41" s="13"/>
    </row>
    <row r="42" spans="1:11" ht="12.75">
      <c r="A42" s="188" t="s">
        <v>186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98985862</v>
      </c>
      <c r="K42" s="12">
        <f>K7+K27+K38+K40</f>
        <v>107894974</v>
      </c>
    </row>
    <row r="43" spans="1:11" ht="12.75">
      <c r="A43" s="188" t="s">
        <v>187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127665668</v>
      </c>
      <c r="K43" s="12">
        <f>K10+K33+K39+K41</f>
        <v>113243582</v>
      </c>
    </row>
    <row r="44" spans="1:11" ht="12.75">
      <c r="A44" s="188" t="s">
        <v>207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-28679806</v>
      </c>
      <c r="K44" s="12">
        <f>K42-K43</f>
        <v>-5348608</v>
      </c>
    </row>
    <row r="45" spans="1:11" ht="12.75">
      <c r="A45" s="191" t="s">
        <v>189</v>
      </c>
      <c r="B45" s="192"/>
      <c r="C45" s="192"/>
      <c r="D45" s="192"/>
      <c r="E45" s="192"/>
      <c r="F45" s="192"/>
      <c r="G45" s="192"/>
      <c r="H45" s="193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1" t="s">
        <v>190</v>
      </c>
      <c r="B46" s="192"/>
      <c r="C46" s="192"/>
      <c r="D46" s="192"/>
      <c r="E46" s="192"/>
      <c r="F46" s="192"/>
      <c r="G46" s="192"/>
      <c r="H46" s="193"/>
      <c r="I46" s="4">
        <v>150</v>
      </c>
      <c r="J46" s="12">
        <f>IF(J43&gt;J42,J43-J42,0)</f>
        <v>28679806</v>
      </c>
      <c r="K46" s="12">
        <f>IF(K43&gt;K42,K43-K42,0)</f>
        <v>5348608</v>
      </c>
    </row>
    <row r="47" spans="1:11" ht="12.75">
      <c r="A47" s="188" t="s">
        <v>188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/>
      <c r="K47" s="13"/>
    </row>
    <row r="48" spans="1:11" ht="12.75">
      <c r="A48" s="188" t="s">
        <v>208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-28679806</v>
      </c>
      <c r="K48" s="12">
        <f>K44-K47</f>
        <v>-5348608</v>
      </c>
    </row>
    <row r="49" spans="1:11" ht="12.75">
      <c r="A49" s="191" t="s">
        <v>166</v>
      </c>
      <c r="B49" s="192"/>
      <c r="C49" s="192"/>
      <c r="D49" s="192"/>
      <c r="E49" s="192"/>
      <c r="F49" s="192"/>
      <c r="G49" s="192"/>
      <c r="H49" s="193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5" t="s">
        <v>191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6">
        <f>IF(J48&lt;0,-J48,0)</f>
        <v>28679806</v>
      </c>
      <c r="K50" s="16">
        <f>IF(K48&lt;0,-K48,0)</f>
        <v>5348608</v>
      </c>
    </row>
    <row r="51" spans="1:11" ht="12.75">
      <c r="A51" s="174" t="s">
        <v>104</v>
      </c>
      <c r="B51" s="175"/>
      <c r="C51" s="175"/>
      <c r="D51" s="175"/>
      <c r="E51" s="175"/>
      <c r="F51" s="175"/>
      <c r="G51" s="175"/>
      <c r="H51" s="175"/>
      <c r="I51" s="223"/>
      <c r="J51" s="223"/>
      <c r="K51" s="224"/>
    </row>
    <row r="52" spans="1:11" ht="12.75">
      <c r="A52" s="178" t="s">
        <v>160</v>
      </c>
      <c r="B52" s="179"/>
      <c r="C52" s="179"/>
      <c r="D52" s="179"/>
      <c r="E52" s="179"/>
      <c r="F52" s="179"/>
      <c r="G52" s="179"/>
      <c r="H52" s="179"/>
      <c r="I52" s="180"/>
      <c r="J52" s="180"/>
      <c r="K52" s="181"/>
    </row>
    <row r="53" spans="1:11" ht="12.75">
      <c r="A53" s="217" t="s">
        <v>205</v>
      </c>
      <c r="B53" s="218"/>
      <c r="C53" s="218"/>
      <c r="D53" s="218"/>
      <c r="E53" s="218"/>
      <c r="F53" s="218"/>
      <c r="G53" s="218"/>
      <c r="H53" s="219"/>
      <c r="I53" s="4">
        <v>155</v>
      </c>
      <c r="J53" s="13"/>
      <c r="K53" s="13"/>
    </row>
    <row r="54" spans="1:11" ht="12.75">
      <c r="A54" s="217" t="s">
        <v>206</v>
      </c>
      <c r="B54" s="218"/>
      <c r="C54" s="218"/>
      <c r="D54" s="218"/>
      <c r="E54" s="218"/>
      <c r="F54" s="218"/>
      <c r="G54" s="218"/>
      <c r="H54" s="219"/>
      <c r="I54" s="4">
        <v>156</v>
      </c>
      <c r="J54" s="14"/>
      <c r="K54" s="14"/>
    </row>
    <row r="55" spans="1:11" ht="12.75">
      <c r="A55" s="174" t="s">
        <v>163</v>
      </c>
      <c r="B55" s="175"/>
      <c r="C55" s="175"/>
      <c r="D55" s="175"/>
      <c r="E55" s="175"/>
      <c r="F55" s="175"/>
      <c r="G55" s="175"/>
      <c r="H55" s="175"/>
      <c r="I55" s="223"/>
      <c r="J55" s="223"/>
      <c r="K55" s="224"/>
    </row>
    <row r="56" spans="1:11" ht="12.75">
      <c r="A56" s="178" t="s">
        <v>175</v>
      </c>
      <c r="B56" s="179"/>
      <c r="C56" s="179"/>
      <c r="D56" s="179"/>
      <c r="E56" s="179"/>
      <c r="F56" s="179"/>
      <c r="G56" s="179"/>
      <c r="H56" s="199"/>
      <c r="I56" s="18">
        <v>157</v>
      </c>
      <c r="J56" s="11">
        <v>-28679806</v>
      </c>
      <c r="K56" s="11">
        <v>-5348608</v>
      </c>
    </row>
    <row r="57" spans="1:11" ht="12.75">
      <c r="A57" s="188" t="s">
        <v>192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8" t="s">
        <v>199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/>
      <c r="K58" s="13"/>
    </row>
    <row r="59" spans="1:11" ht="12.75">
      <c r="A59" s="188" t="s">
        <v>200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 ht="12.75">
      <c r="A60" s="188" t="s">
        <v>39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 ht="12.75">
      <c r="A61" s="188" t="s">
        <v>201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 ht="12.75">
      <c r="A62" s="188" t="s">
        <v>202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 ht="12.75">
      <c r="A63" s="188" t="s">
        <v>203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 ht="12.75">
      <c r="A64" s="188" t="s">
        <v>204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 ht="12.75">
      <c r="A65" s="188" t="s">
        <v>193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 ht="12.75">
      <c r="A66" s="188" t="s">
        <v>167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8" t="s">
        <v>168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6">
        <f>J56+J66</f>
        <v>-28679806</v>
      </c>
      <c r="K67" s="16">
        <f>K56+K66</f>
        <v>-5348608</v>
      </c>
    </row>
    <row r="68" spans="1:11" ht="12.75">
      <c r="A68" s="174" t="s">
        <v>162</v>
      </c>
      <c r="B68" s="175"/>
      <c r="C68" s="175"/>
      <c r="D68" s="175"/>
      <c r="E68" s="175"/>
      <c r="F68" s="175"/>
      <c r="G68" s="175"/>
      <c r="H68" s="175"/>
      <c r="I68" s="223"/>
      <c r="J68" s="223"/>
      <c r="K68" s="224"/>
    </row>
    <row r="69" spans="1:11" ht="12.75">
      <c r="A69" s="178" t="s">
        <v>161</v>
      </c>
      <c r="B69" s="179"/>
      <c r="C69" s="179"/>
      <c r="D69" s="179"/>
      <c r="E69" s="179"/>
      <c r="F69" s="179"/>
      <c r="G69" s="179"/>
      <c r="H69" s="179"/>
      <c r="I69" s="180"/>
      <c r="J69" s="180"/>
      <c r="K69" s="181"/>
    </row>
    <row r="70" spans="1:11" ht="12.75">
      <c r="A70" s="217" t="s">
        <v>205</v>
      </c>
      <c r="B70" s="218"/>
      <c r="C70" s="218"/>
      <c r="D70" s="218"/>
      <c r="E70" s="218"/>
      <c r="F70" s="218"/>
      <c r="G70" s="218"/>
      <c r="H70" s="219"/>
      <c r="I70" s="4">
        <v>169</v>
      </c>
      <c r="J70" s="13"/>
      <c r="K70" s="13"/>
    </row>
    <row r="71" spans="1:11" ht="12.75">
      <c r="A71" s="220" t="s">
        <v>206</v>
      </c>
      <c r="B71" s="221"/>
      <c r="C71" s="221"/>
      <c r="D71" s="221"/>
      <c r="E71" s="221"/>
      <c r="F71" s="221"/>
      <c r="G71" s="221"/>
      <c r="H71" s="222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7">
      <selection activeCell="K55" sqref="K55"/>
    </sheetView>
  </sheetViews>
  <sheetFormatPr defaultColWidth="9.140625" defaultRowHeight="12.75"/>
  <cols>
    <col min="8" max="8" width="8.57421875" style="0" customWidth="1"/>
    <col min="9" max="9" width="6.57421875" style="0" customWidth="1"/>
    <col min="10" max="10" width="9.8515625" style="0" bestFit="1" customWidth="1"/>
    <col min="11" max="11" width="11.140625" style="0" customWidth="1"/>
  </cols>
  <sheetData>
    <row r="1" spans="1:11" ht="12.75">
      <c r="A1" s="236" t="s">
        <v>140</v>
      </c>
      <c r="B1" s="237"/>
      <c r="C1" s="237"/>
      <c r="D1" s="237"/>
      <c r="E1" s="237"/>
      <c r="F1" s="237"/>
      <c r="G1" s="237"/>
      <c r="H1" s="237"/>
      <c r="I1" s="237"/>
      <c r="J1" s="238"/>
      <c r="K1" s="202"/>
    </row>
    <row r="2" spans="1:11" ht="12.75">
      <c r="A2" s="240" t="s">
        <v>304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2" t="s">
        <v>302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50</v>
      </c>
      <c r="B5" s="245"/>
      <c r="C5" s="245"/>
      <c r="D5" s="245"/>
      <c r="E5" s="245"/>
      <c r="F5" s="245"/>
      <c r="G5" s="245"/>
      <c r="H5" s="245"/>
      <c r="I5" s="83" t="s">
        <v>253</v>
      </c>
      <c r="J5" s="84" t="s">
        <v>128</v>
      </c>
      <c r="K5" s="84" t="s">
        <v>129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5">
        <v>2</v>
      </c>
      <c r="J6" s="86" t="s">
        <v>257</v>
      </c>
      <c r="K6" s="86" t="s">
        <v>258</v>
      </c>
    </row>
    <row r="7" spans="1:11" ht="12.75">
      <c r="A7" s="232" t="s">
        <v>134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2" t="s">
        <v>34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-28679806</v>
      </c>
      <c r="K8" s="13">
        <v>-5348608</v>
      </c>
    </row>
    <row r="9" spans="1:11" ht="12.75">
      <c r="A9" s="182" t="s">
        <v>35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10471485</v>
      </c>
      <c r="K9" s="13">
        <v>9675732</v>
      </c>
    </row>
    <row r="10" spans="1:11" ht="12.75">
      <c r="A10" s="182" t="s">
        <v>36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10306941</v>
      </c>
      <c r="K10" s="13"/>
    </row>
    <row r="11" spans="1:11" ht="12.75">
      <c r="A11" s="182" t="s">
        <v>37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7146547</v>
      </c>
      <c r="K11" s="13"/>
    </row>
    <row r="12" spans="1:11" ht="12.75">
      <c r="A12" s="182" t="s">
        <v>38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245082</v>
      </c>
      <c r="K12" s="13">
        <v>37422</v>
      </c>
    </row>
    <row r="13" spans="1:11" ht="12.75">
      <c r="A13" s="182" t="s">
        <v>42</v>
      </c>
      <c r="B13" s="183"/>
      <c r="C13" s="183"/>
      <c r="D13" s="183"/>
      <c r="E13" s="183"/>
      <c r="F13" s="183"/>
      <c r="G13" s="183"/>
      <c r="H13" s="183"/>
      <c r="I13" s="4">
        <v>6</v>
      </c>
      <c r="J13" s="8"/>
      <c r="K13" s="13">
        <v>3532825</v>
      </c>
    </row>
    <row r="14" spans="1:11" ht="12.75">
      <c r="A14" s="188" t="s">
        <v>135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-509751</v>
      </c>
      <c r="K14" s="12">
        <f>SUM(K8:K13)</f>
        <v>7897371</v>
      </c>
    </row>
    <row r="15" spans="1:11" ht="12.75">
      <c r="A15" s="182" t="s">
        <v>43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>
        <v>1170745</v>
      </c>
    </row>
    <row r="16" spans="1:11" ht="12.75">
      <c r="A16" s="182" t="s">
        <v>44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>
        <v>2156908</v>
      </c>
    </row>
    <row r="17" spans="1:11" ht="12.75">
      <c r="A17" s="182" t="s">
        <v>45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46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144807</v>
      </c>
      <c r="K18" s="13">
        <v>14603076</v>
      </c>
    </row>
    <row r="19" spans="1:11" ht="12.75">
      <c r="A19" s="188" t="s">
        <v>136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144807</v>
      </c>
      <c r="K19" s="12">
        <f>SUM(K15:K18)</f>
        <v>17930729</v>
      </c>
    </row>
    <row r="20" spans="1:11" ht="12.75">
      <c r="A20" s="188" t="s">
        <v>30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88" t="s">
        <v>31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654558</v>
      </c>
      <c r="K21" s="12">
        <f>IF(K19&gt;K14,K19-K14,0)</f>
        <v>10033358</v>
      </c>
    </row>
    <row r="22" spans="1:11" ht="12.75">
      <c r="A22" s="232" t="s">
        <v>137</v>
      </c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>
      <c r="A23" s="182" t="s">
        <v>151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2998769</v>
      </c>
      <c r="K23" s="13">
        <v>32000</v>
      </c>
    </row>
    <row r="24" spans="1:11" ht="12.75">
      <c r="A24" s="182" t="s">
        <v>152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153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154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155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>
        <v>236976475</v>
      </c>
    </row>
    <row r="28" spans="1:11" ht="12.75">
      <c r="A28" s="188" t="s">
        <v>141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2998769</v>
      </c>
      <c r="K28" s="12">
        <f>SUM(K23:K27)</f>
        <v>237008475</v>
      </c>
    </row>
    <row r="29" spans="1:11" ht="12.75">
      <c r="A29" s="182" t="s">
        <v>105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95371</v>
      </c>
      <c r="K29" s="13">
        <v>4410232</v>
      </c>
    </row>
    <row r="30" spans="1:11" ht="12.75">
      <c r="A30" s="182" t="s">
        <v>106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>
        <v>1300000</v>
      </c>
    </row>
    <row r="31" spans="1:11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4546853</v>
      </c>
      <c r="K31" s="13">
        <v>197430875</v>
      </c>
    </row>
    <row r="32" spans="1:11" ht="12.75">
      <c r="A32" s="188" t="s">
        <v>2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4642224</v>
      </c>
      <c r="K32" s="12">
        <f>SUM(K29:K31)</f>
        <v>203141107</v>
      </c>
    </row>
    <row r="33" spans="1:11" ht="12.75">
      <c r="A33" s="188" t="s">
        <v>32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33867368</v>
      </c>
    </row>
    <row r="34" spans="1:11" ht="12.75">
      <c r="A34" s="188" t="s">
        <v>33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1643455</v>
      </c>
      <c r="K34" s="12">
        <f>IF(K32&gt;K28,K32-K28,0)</f>
        <v>0</v>
      </c>
    </row>
    <row r="35" spans="1:11" ht="12.75">
      <c r="A35" s="232" t="s">
        <v>138</v>
      </c>
      <c r="B35" s="233"/>
      <c r="C35" s="233"/>
      <c r="D35" s="233"/>
      <c r="E35" s="233"/>
      <c r="F35" s="233"/>
      <c r="G35" s="233"/>
      <c r="H35" s="233"/>
      <c r="I35" s="234"/>
      <c r="J35" s="234"/>
      <c r="K35" s="235"/>
    </row>
    <row r="36" spans="1:11" ht="12.75">
      <c r="A36" s="182" t="s">
        <v>147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 ht="12.75">
      <c r="A37" s="182" t="s">
        <v>23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337650</v>
      </c>
      <c r="K37" s="13">
        <v>414316</v>
      </c>
    </row>
    <row r="38" spans="1:11" ht="12.75">
      <c r="A38" s="182" t="s">
        <v>24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8" t="s">
        <v>59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337650</v>
      </c>
      <c r="K39" s="12">
        <f>SUM(K36:K38)</f>
        <v>414316</v>
      </c>
    </row>
    <row r="40" spans="1:11" ht="12.75">
      <c r="A40" s="182" t="s">
        <v>25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7371380</v>
      </c>
      <c r="K40" s="13">
        <v>8938009</v>
      </c>
    </row>
    <row r="41" spans="1:11" ht="12.75">
      <c r="A41" s="182" t="s">
        <v>26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27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28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366816</v>
      </c>
      <c r="K43" s="13">
        <v>419556</v>
      </c>
    </row>
    <row r="44" spans="1:11" ht="12.75">
      <c r="A44" s="182" t="s">
        <v>29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>
        <v>10260060</v>
      </c>
    </row>
    <row r="45" spans="1:11" ht="12.75">
      <c r="A45" s="188" t="s">
        <v>60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7738196</v>
      </c>
      <c r="K45" s="12">
        <f>SUM(K40:K44)</f>
        <v>19617625</v>
      </c>
    </row>
    <row r="46" spans="1:11" ht="12.75">
      <c r="A46" s="188" t="s">
        <v>11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8" t="s">
        <v>12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7400546</v>
      </c>
      <c r="K47" s="12">
        <f>IF(K45&gt;K39,K45-K39,0)</f>
        <v>19203309</v>
      </c>
    </row>
    <row r="48" spans="1:11" ht="12.75">
      <c r="A48" s="182" t="s">
        <v>61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4630701</v>
      </c>
    </row>
    <row r="49" spans="1:11" ht="12.75">
      <c r="A49" s="182" t="s">
        <v>62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9698559</v>
      </c>
      <c r="K49" s="12">
        <f>IF(K21-K20+K34-K33+K47-K46&gt;0,K21-K20+K34-K33+K47-K46,0)</f>
        <v>0</v>
      </c>
    </row>
    <row r="50" spans="1:11" ht="12.75">
      <c r="A50" s="182" t="s">
        <v>139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29820268</v>
      </c>
      <c r="K50" s="13">
        <v>20121709</v>
      </c>
    </row>
    <row r="51" spans="1:11" ht="12.75">
      <c r="A51" s="182" t="s">
        <v>148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>
        <v>4630701</v>
      </c>
    </row>
    <row r="52" spans="1:11" ht="12.75">
      <c r="A52" s="182" t="s">
        <v>149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9698559</v>
      </c>
      <c r="K52" s="13"/>
    </row>
    <row r="53" spans="1:11" ht="12.75">
      <c r="A53" s="185" t="s">
        <v>150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f>J50+J51-J52</f>
        <v>20121709</v>
      </c>
      <c r="K53" s="10">
        <f>K50+K51-K52</f>
        <v>24752410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J16" sqref="J16"/>
    </sheetView>
  </sheetViews>
  <sheetFormatPr defaultColWidth="9.140625" defaultRowHeight="12.75"/>
  <cols>
    <col min="1" max="4" width="9.140625" style="93" customWidth="1"/>
    <col min="5" max="5" width="10.140625" style="93" bestFit="1" customWidth="1"/>
    <col min="6" max="9" width="9.140625" style="93" customWidth="1"/>
    <col min="10" max="11" width="9.8515625" style="93" bestFit="1" customWidth="1"/>
    <col min="12" max="16384" width="9.140625" style="93" customWidth="1"/>
  </cols>
  <sheetData>
    <row r="1" spans="1:12" ht="12.75">
      <c r="A1" s="262" t="s">
        <v>255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2"/>
    </row>
    <row r="2" spans="1:12" ht="15.75">
      <c r="A2" s="90"/>
      <c r="B2" s="91"/>
      <c r="C2" s="249" t="s">
        <v>256</v>
      </c>
      <c r="D2" s="249"/>
      <c r="E2" s="95">
        <v>41275</v>
      </c>
      <c r="F2" s="94" t="s">
        <v>221</v>
      </c>
      <c r="G2" s="250">
        <v>41639</v>
      </c>
      <c r="H2" s="251"/>
      <c r="I2" s="91"/>
      <c r="J2" s="91"/>
      <c r="K2" s="91"/>
      <c r="L2" s="96"/>
    </row>
    <row r="3" spans="1:11" ht="24" thickBot="1">
      <c r="A3" s="252" t="s">
        <v>50</v>
      </c>
      <c r="B3" s="252"/>
      <c r="C3" s="252"/>
      <c r="D3" s="252"/>
      <c r="E3" s="252"/>
      <c r="F3" s="252"/>
      <c r="G3" s="252"/>
      <c r="H3" s="252"/>
      <c r="I3" s="97" t="s">
        <v>279</v>
      </c>
      <c r="J3" s="98" t="s">
        <v>128</v>
      </c>
      <c r="K3" s="98" t="s">
        <v>129</v>
      </c>
    </row>
    <row r="4" spans="1:11" ht="12.75">
      <c r="A4" s="253">
        <v>1</v>
      </c>
      <c r="B4" s="253"/>
      <c r="C4" s="253"/>
      <c r="D4" s="253"/>
      <c r="E4" s="253"/>
      <c r="F4" s="253"/>
      <c r="G4" s="253"/>
      <c r="H4" s="253"/>
      <c r="I4" s="100">
        <v>2</v>
      </c>
      <c r="J4" s="99" t="s">
        <v>257</v>
      </c>
      <c r="K4" s="99" t="s">
        <v>258</v>
      </c>
    </row>
    <row r="5" spans="1:11" ht="12.75">
      <c r="A5" s="247" t="s">
        <v>259</v>
      </c>
      <c r="B5" s="248"/>
      <c r="C5" s="248"/>
      <c r="D5" s="248"/>
      <c r="E5" s="248"/>
      <c r="F5" s="248"/>
      <c r="G5" s="248"/>
      <c r="H5" s="248"/>
      <c r="I5" s="101">
        <v>1</v>
      </c>
      <c r="J5" s="102">
        <v>169186800</v>
      </c>
      <c r="K5" s="102">
        <v>169186800</v>
      </c>
    </row>
    <row r="6" spans="1:11" ht="12.75">
      <c r="A6" s="247" t="s">
        <v>260</v>
      </c>
      <c r="B6" s="248"/>
      <c r="C6" s="248"/>
      <c r="D6" s="248"/>
      <c r="E6" s="248"/>
      <c r="F6" s="248"/>
      <c r="G6" s="248"/>
      <c r="H6" s="248"/>
      <c r="I6" s="101">
        <v>2</v>
      </c>
      <c r="J6" s="103">
        <v>88107087</v>
      </c>
      <c r="K6" s="103">
        <v>88107087</v>
      </c>
    </row>
    <row r="7" spans="1:11" ht="12.75">
      <c r="A7" s="247" t="s">
        <v>261</v>
      </c>
      <c r="B7" s="248"/>
      <c r="C7" s="248"/>
      <c r="D7" s="248"/>
      <c r="E7" s="248"/>
      <c r="F7" s="248"/>
      <c r="G7" s="248"/>
      <c r="H7" s="248"/>
      <c r="I7" s="101">
        <v>3</v>
      </c>
      <c r="J7" s="103">
        <v>36591324</v>
      </c>
      <c r="K7" s="103">
        <v>36171767</v>
      </c>
    </row>
    <row r="8" spans="1:11" ht="12.75">
      <c r="A8" s="247" t="s">
        <v>262</v>
      </c>
      <c r="B8" s="248"/>
      <c r="C8" s="248"/>
      <c r="D8" s="248"/>
      <c r="E8" s="248"/>
      <c r="F8" s="248"/>
      <c r="G8" s="248"/>
      <c r="H8" s="248"/>
      <c r="I8" s="101">
        <v>4</v>
      </c>
      <c r="J8" s="103">
        <v>86626645</v>
      </c>
      <c r="K8" s="103">
        <v>57946839</v>
      </c>
    </row>
    <row r="9" spans="1:11" ht="12.75">
      <c r="A9" s="247" t="s">
        <v>263</v>
      </c>
      <c r="B9" s="248"/>
      <c r="C9" s="248"/>
      <c r="D9" s="248"/>
      <c r="E9" s="248"/>
      <c r="F9" s="248"/>
      <c r="G9" s="248"/>
      <c r="H9" s="248"/>
      <c r="I9" s="101">
        <v>5</v>
      </c>
      <c r="J9" s="103">
        <v>-28679806</v>
      </c>
      <c r="K9" s="103">
        <v>-5348608</v>
      </c>
    </row>
    <row r="10" spans="1:11" ht="12.75">
      <c r="A10" s="247" t="s">
        <v>264</v>
      </c>
      <c r="B10" s="248"/>
      <c r="C10" s="248"/>
      <c r="D10" s="248"/>
      <c r="E10" s="248"/>
      <c r="F10" s="248"/>
      <c r="G10" s="248"/>
      <c r="H10" s="248"/>
      <c r="I10" s="101">
        <v>6</v>
      </c>
      <c r="J10" s="103"/>
      <c r="K10" s="103"/>
    </row>
    <row r="11" spans="1:11" ht="12.75">
      <c r="A11" s="247" t="s">
        <v>265</v>
      </c>
      <c r="B11" s="248"/>
      <c r="C11" s="248"/>
      <c r="D11" s="248"/>
      <c r="E11" s="248"/>
      <c r="F11" s="248"/>
      <c r="G11" s="248"/>
      <c r="H11" s="248"/>
      <c r="I11" s="101">
        <v>7</v>
      </c>
      <c r="J11" s="103"/>
      <c r="K11" s="103"/>
    </row>
    <row r="12" spans="1:11" ht="12.75">
      <c r="A12" s="247" t="s">
        <v>266</v>
      </c>
      <c r="B12" s="248"/>
      <c r="C12" s="248"/>
      <c r="D12" s="248"/>
      <c r="E12" s="248"/>
      <c r="F12" s="248"/>
      <c r="G12" s="248"/>
      <c r="H12" s="248"/>
      <c r="I12" s="101">
        <v>8</v>
      </c>
      <c r="J12" s="103"/>
      <c r="K12" s="103"/>
    </row>
    <row r="13" spans="1:11" ht="12.75">
      <c r="A13" s="247" t="s">
        <v>267</v>
      </c>
      <c r="B13" s="248"/>
      <c r="C13" s="248"/>
      <c r="D13" s="248"/>
      <c r="E13" s="248"/>
      <c r="F13" s="248"/>
      <c r="G13" s="248"/>
      <c r="H13" s="248"/>
      <c r="I13" s="101">
        <v>9</v>
      </c>
      <c r="J13" s="103"/>
      <c r="K13" s="103"/>
    </row>
    <row r="14" spans="1:11" ht="12.75">
      <c r="A14" s="258" t="s">
        <v>268</v>
      </c>
      <c r="B14" s="259"/>
      <c r="C14" s="259"/>
      <c r="D14" s="259"/>
      <c r="E14" s="259"/>
      <c r="F14" s="259"/>
      <c r="G14" s="259"/>
      <c r="H14" s="259"/>
      <c r="I14" s="101">
        <v>10</v>
      </c>
      <c r="J14" s="104">
        <f>SUM(J5:J13)</f>
        <v>351832050</v>
      </c>
      <c r="K14" s="104">
        <f>SUM(K5:K13)</f>
        <v>346063885</v>
      </c>
    </row>
    <row r="15" spans="1:11" ht="12.75">
      <c r="A15" s="247" t="s">
        <v>269</v>
      </c>
      <c r="B15" s="248"/>
      <c r="C15" s="248"/>
      <c r="D15" s="248"/>
      <c r="E15" s="248"/>
      <c r="F15" s="248"/>
      <c r="G15" s="248"/>
      <c r="H15" s="248"/>
      <c r="I15" s="101">
        <v>11</v>
      </c>
      <c r="J15" s="103"/>
      <c r="K15" s="103"/>
    </row>
    <row r="16" spans="1:11" ht="12.75">
      <c r="A16" s="247" t="s">
        <v>270</v>
      </c>
      <c r="B16" s="248"/>
      <c r="C16" s="248"/>
      <c r="D16" s="248"/>
      <c r="E16" s="248"/>
      <c r="F16" s="248"/>
      <c r="G16" s="248"/>
      <c r="H16" s="248"/>
      <c r="I16" s="101">
        <v>12</v>
      </c>
      <c r="J16" s="103"/>
      <c r="K16" s="103"/>
    </row>
    <row r="17" spans="1:11" ht="12.75">
      <c r="A17" s="247" t="s">
        <v>271</v>
      </c>
      <c r="B17" s="248"/>
      <c r="C17" s="248"/>
      <c r="D17" s="248"/>
      <c r="E17" s="248"/>
      <c r="F17" s="248"/>
      <c r="G17" s="248"/>
      <c r="H17" s="248"/>
      <c r="I17" s="101">
        <v>13</v>
      </c>
      <c r="J17" s="103"/>
      <c r="K17" s="103"/>
    </row>
    <row r="18" spans="1:11" ht="12.75">
      <c r="A18" s="247" t="s">
        <v>272</v>
      </c>
      <c r="B18" s="248"/>
      <c r="C18" s="248"/>
      <c r="D18" s="248"/>
      <c r="E18" s="248"/>
      <c r="F18" s="248"/>
      <c r="G18" s="248"/>
      <c r="H18" s="248"/>
      <c r="I18" s="101">
        <v>14</v>
      </c>
      <c r="J18" s="103"/>
      <c r="K18" s="103"/>
    </row>
    <row r="19" spans="1:11" ht="12.75">
      <c r="A19" s="247" t="s">
        <v>273</v>
      </c>
      <c r="B19" s="248"/>
      <c r="C19" s="248"/>
      <c r="D19" s="248"/>
      <c r="E19" s="248"/>
      <c r="F19" s="248"/>
      <c r="G19" s="248"/>
      <c r="H19" s="248"/>
      <c r="I19" s="101">
        <v>15</v>
      </c>
      <c r="J19" s="103"/>
      <c r="K19" s="103"/>
    </row>
    <row r="20" spans="1:11" ht="12.75">
      <c r="A20" s="247" t="s">
        <v>274</v>
      </c>
      <c r="B20" s="248"/>
      <c r="C20" s="248"/>
      <c r="D20" s="248"/>
      <c r="E20" s="248"/>
      <c r="F20" s="248"/>
      <c r="G20" s="248"/>
      <c r="H20" s="248"/>
      <c r="I20" s="101">
        <v>16</v>
      </c>
      <c r="J20" s="103"/>
      <c r="K20" s="103"/>
    </row>
    <row r="21" spans="1:11" ht="12.75">
      <c r="A21" s="258" t="s">
        <v>275</v>
      </c>
      <c r="B21" s="259"/>
      <c r="C21" s="259"/>
      <c r="D21" s="259"/>
      <c r="E21" s="259"/>
      <c r="F21" s="259"/>
      <c r="G21" s="259"/>
      <c r="H21" s="259"/>
      <c r="I21" s="101">
        <v>17</v>
      </c>
      <c r="J21" s="105">
        <f>SUM(J15:J20)</f>
        <v>0</v>
      </c>
      <c r="K21" s="105">
        <f>SUM(K15:K20)</f>
        <v>0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54" t="s">
        <v>276</v>
      </c>
      <c r="B23" s="255"/>
      <c r="C23" s="255"/>
      <c r="D23" s="255"/>
      <c r="E23" s="255"/>
      <c r="F23" s="255"/>
      <c r="G23" s="255"/>
      <c r="H23" s="255"/>
      <c r="I23" s="106">
        <v>18</v>
      </c>
      <c r="J23" s="102"/>
      <c r="K23" s="102"/>
    </row>
    <row r="24" spans="1:11" ht="23.25" customHeight="1">
      <c r="A24" s="256" t="s">
        <v>277</v>
      </c>
      <c r="B24" s="257"/>
      <c r="C24" s="257"/>
      <c r="D24" s="257"/>
      <c r="E24" s="257"/>
      <c r="F24" s="257"/>
      <c r="G24" s="257"/>
      <c r="H24" s="257"/>
      <c r="I24" s="107">
        <v>19</v>
      </c>
      <c r="J24" s="105"/>
      <c r="K24" s="105"/>
    </row>
    <row r="25" spans="1:11" ht="30" customHeight="1">
      <c r="A25" s="260" t="s">
        <v>278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68" t="s">
        <v>254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69" t="s">
        <v>285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2.7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2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2.7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</row>
    <row r="10" spans="1:10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ht="12.75">
      <c r="A11" s="270"/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 Džeko</dc:creator>
  <cp:keywords/>
  <dc:description/>
  <cp:lastModifiedBy>financije</cp:lastModifiedBy>
  <cp:lastPrinted>2014-04-29T07:35:40Z</cp:lastPrinted>
  <dcterms:created xsi:type="dcterms:W3CDTF">2008-10-17T11:51:54Z</dcterms:created>
  <dcterms:modified xsi:type="dcterms:W3CDTF">2014-04-30T09:03:48Z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