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3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PODACI'!$A$1:$I$70</definedName>
    <definedName name="_xlnm.Print_Area" localSheetId="4">'PK'!$A$1:$K$25</definedName>
  </definedNames>
  <calcPr calcMode="manual" fullCalcOnLoad="1"/>
</workbook>
</file>

<file path=xl/sharedStrings.xml><?xml version="1.0" encoding="utf-8"?>
<sst xmlns="http://schemas.openxmlformats.org/spreadsheetml/2006/main" count="359" uniqueCount="327">
  <si>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</si>
  <si>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</si>
  <si>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</si>
  <si>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</si>
  <si>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</si>
  <si>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</si>
  <si>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</si>
  <si>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</si>
  <si>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</si>
  <si>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</si>
  <si>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</si>
  <si>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</si>
  <si>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</si>
  <si>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</si>
  <si>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</si>
  <si>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</si>
  <si>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</si>
  <si>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</si>
  <si>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</si>
  <si>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</si>
  <si>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</si>
  <si>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</si>
  <si>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</si>
  <si>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</si>
  <si>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</si>
  <si>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</si>
  <si>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</si>
  <si>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</si>
  <si>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</si>
  <si>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</si>
  <si>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</si>
  <si>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</si>
  <si>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</si>
  <si>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</si>
  <si>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</si>
  <si>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</si>
  <si>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</si>
  <si>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</si>
  <si>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</si>
  <si>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</si>
  <si>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</si>
  <si>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</si>
  <si>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</si>
  <si>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</si>
  <si>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</si>
  <si>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</si>
  <si>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</si>
  <si>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</si>
  <si>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</si>
  <si>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</si>
  <si>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</si>
  <si>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</si>
  <si>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</si>
  <si>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</si>
  <si>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</si>
  <si>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</si>
  <si>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</si>
  <si>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</si>
  <si>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</si>
  <si>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</si>
  <si>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</si>
  <si>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</si>
  <si>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</si>
  <si>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</si>
  <si>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</si>
  <si>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</si>
  <si>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</si>
  <si>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</si>
  <si>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</si>
  <si>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</si>
  <si>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</si>
  <si>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</si>
  <si>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</si>
  <si>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</si>
  <si>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</si>
  <si>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</si>
  <si>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</si>
  <si>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</si>
  <si>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</si>
  <si>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</si>
  <si>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</si>
  <si>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</si>
  <si>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</si>
  <si>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</si>
  <si>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</si>
  <si>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</si>
  <si>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</si>
  <si>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</si>
  <si>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</si>
  <si>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</si>
  <si>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</si>
  <si>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</si>
  <si>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</si>
  <si>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</si>
  <si>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</si>
  <si>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</si>
  <si>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</si>
  <si>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</si>
  <si>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</si>
  <si>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</si>
  <si>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</si>
  <si>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</si>
  <si>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</si>
  <si>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</si>
  <si>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</si>
  <si>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</si>
  <si>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</si>
  <si>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</si>
  <si>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</si>
  <si>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</si>
  <si>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</si>
  <si>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</si>
  <si>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</si>
  <si>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</si>
  <si>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</si>
  <si>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</si>
  <si>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</si>
  <si>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</si>
  <si>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</si>
  <si>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</si>
  <si>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</si>
  <si>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</si>
  <si>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</si>
  <si>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</si>
  <si>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</si>
  <si>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</si>
  <si>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</si>
  <si>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</si>
  <si>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</si>
  <si>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</si>
  <si>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</si>
  <si>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</si>
  <si>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</si>
  <si>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</si>
  <si>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</si>
  <si>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</si>
  <si>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</si>
  <si>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</si>
  <si>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</si>
  <si>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</si>
  <si>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</si>
  <si>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</si>
  <si>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</si>
  <si>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</si>
  <si>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</si>
  <si>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</si>
  <si>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</si>
  <si>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</si>
  <si>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</si>
  <si>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</si>
  <si>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</si>
  <si>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</si>
  <si>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</si>
  <si>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</si>
  <si>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</si>
  <si>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</si>
  <si>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</si>
  <si>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</si>
  <si>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</si>
  <si>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</si>
  <si>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</si>
  <si>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</si>
  <si>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</si>
  <si>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</si>
  <si>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</si>
  <si>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</si>
  <si>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</si>
  <si>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</si>
  <si>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</si>
  <si>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</si>
  <si>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</si>
  <si>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</si>
  <si>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</si>
  <si>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</si>
  <si>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</si>
  <si>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</si>
  <si>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</si>
  <si>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</si>
  <si>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</si>
  <si>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</si>
  <si>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</si>
  <si>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</si>
  <si>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</si>
  <si>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</si>
  <si>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</si>
  <si>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</si>
  <si>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</si>
  <si>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</si>
  <si>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</si>
  <si>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</si>
  <si>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</si>
  <si>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</si>
  <si>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</si>
  <si>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</si>
  <si>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</si>
  <si>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</si>
  <si>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</si>
  <si>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</si>
  <si>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</si>
  <si>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</si>
  <si>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</si>
  <si>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</si>
  <si>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</si>
  <si>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</si>
  <si>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</si>
  <si>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</si>
  <si>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</si>
  <si>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</si>
  <si>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</si>
  <si>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</si>
  <si>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</si>
  <si>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</si>
  <si>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</si>
  <si>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</si>
  <si>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</si>
  <si>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</si>
  <si>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</si>
  <si>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</si>
  <si>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</si>
  <si>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</si>
  <si>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</si>
  <si>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</si>
  <si>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</si>
  <si>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</si>
  <si>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</si>
  <si>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</si>
  <si>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</si>
  <si>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</si>
  <si>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</si>
  <si>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</si>
  <si>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</si>
  <si>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</si>
  <si>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</si>
  <si>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</si>
  <si>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</si>
  <si>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</si>
  <si>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</si>
  <si>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</si>
  <si>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</si>
  <si>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</si>
  <si>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</si>
  <si>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</si>
  <si>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</si>
  <si>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</si>
  <si>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</si>
  <si>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</si>
  <si>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</si>
  <si>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</si>
  <si>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</si>
  <si>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</si>
  <si>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</si>
  <si>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</si>
  <si>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</si>
  <si>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</si>
  <si>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</si>
  <si>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</si>
  <si>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</si>
  <si>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</si>
  <si>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</si>
  <si>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</si>
  <si>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</si>
  <si>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</si>
  <si>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</si>
  <si>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</si>
  <si>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</si>
  <si>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</si>
  <si>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</si>
  <si>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</si>
  <si>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</si>
  <si>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</si>
  <si>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</si>
  <si>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</si>
  <si>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</si>
  <si>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</si>
  <si>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</si>
  <si>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</si>
  <si>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</si>
  <si>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</si>
  <si>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</si>
  <si>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</si>
  <si>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</si>
  <si>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</si>
  <si>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</si>
  <si>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</si>
  <si>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</si>
  <si>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Obveznik: Luka Ploče d.d.                                                                                                     _____________________________________________________________</t>
  </si>
  <si>
    <t>u kunama</t>
  </si>
  <si>
    <t>03036138</t>
  </si>
  <si>
    <t>090006523</t>
  </si>
  <si>
    <t>5122874907</t>
  </si>
  <si>
    <t>LUKA PLOČE d.d.</t>
  </si>
  <si>
    <t>PLOČE</t>
  </si>
  <si>
    <t>TRG KRALJA TOMISLAVA 21</t>
  </si>
  <si>
    <t>financije@luka-ploce.htnet.hr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</si>
  <si>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</si>
  <si>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</si>
  <si>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</si>
  <si>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</si>
  <si>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</si>
  <si>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</si>
  <si>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</si>
  <si>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Obveznik: Luka Ploče d.d.</t>
  </si>
  <si>
    <t xml:space="preserve">      za razdoblje od</t>
  </si>
  <si>
    <t>01.01.2012.</t>
  </si>
  <si>
    <t>DA</t>
  </si>
  <si>
    <t>LUKA PLOČE TRGOVINA d.o.o.</t>
  </si>
  <si>
    <t>LUČKA CESTA b.b., PLOČE</t>
  </si>
  <si>
    <t>18102992360</t>
  </si>
  <si>
    <t>POMORSKI SERVIS - LUKA PLOČE d.o.o.</t>
  </si>
  <si>
    <t>LUČKA BOSANSKA OBALA b.b. PLOČE</t>
  </si>
  <si>
    <t>18875024938</t>
  </si>
  <si>
    <t>LUKA PLOČE ODRŽAVANJE d.o.o.</t>
  </si>
  <si>
    <t>LUČKA CESTA b.b. PLOČE</t>
  </si>
  <si>
    <t>87501430734</t>
  </si>
  <si>
    <t>LUKA ŠPED d.o.o.</t>
  </si>
  <si>
    <t>28527523504</t>
  </si>
  <si>
    <t>LUKA PLOČE USLUGE d.o.o.</t>
  </si>
  <si>
    <t>38548671304</t>
  </si>
  <si>
    <t>PLOČANSKA PLOVIDBA d.o.o.</t>
  </si>
  <si>
    <t>39778257122</t>
  </si>
  <si>
    <t>LUČKA CESTA b.b.  PLOČE</t>
  </si>
  <si>
    <t>Obveznik:  Luka Ploče d.d.</t>
  </si>
  <si>
    <t>HLADNJAČA  d.o.o.</t>
  </si>
  <si>
    <t>30.09.2012.</t>
  </si>
  <si>
    <r>
      <t xml:space="preserve">                                                                         stanje na dan 30.09.2012.                                                 </t>
    </r>
    <r>
      <rPr>
        <b/>
        <sz val="8"/>
        <rFont val="Arial"/>
        <family val="2"/>
      </rPr>
      <t xml:space="preserve">  u kunama</t>
    </r>
  </si>
  <si>
    <r>
      <t xml:space="preserve">                                                 u razdoblju 01.01.2012. do 30.09.2012.                                      </t>
    </r>
    <r>
      <rPr>
        <b/>
        <sz val="8"/>
        <rFont val="Arial"/>
        <family val="2"/>
      </rPr>
      <t>u kunama</t>
    </r>
  </si>
  <si>
    <r>
      <t xml:space="preserve">                                                                   u razdoblju 01.01.2012. do 30.09.2012.                                                   </t>
    </r>
    <r>
      <rPr>
        <b/>
        <sz val="8"/>
        <rFont val="Arial"/>
        <family val="2"/>
      </rPr>
      <t xml:space="preserve">  u kunama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</si>
</sst>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7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4" fillId="0" borderId="25" xfId="57" applyFont="1" applyFill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6" fillId="0" borderId="0" xfId="57" applyFont="1" applyBorder="1" applyAlignment="1">
      <alignment vertical="top" wrapText="1"/>
      <protection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left" wrapText="1"/>
      <protection hidden="1"/>
    </xf>
    <xf numFmtId="0" fontId="3" fillId="0" borderId="0" xfId="51" applyFont="1" applyBorder="1" applyProtection="1">
      <alignment vertical="top"/>
      <protection hidden="1"/>
    </xf>
    <xf numFmtId="0" fontId="3" fillId="0" borderId="0" xfId="51" applyFont="1" applyAlignment="1" applyProtection="1">
      <alignment horizontal="left" vertical="top" indent="2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28" xfId="51" applyFont="1" applyBorder="1" applyAlignment="1" applyProtection="1">
      <alignment horizontal="center" vertical="top"/>
      <protection hidden="1"/>
    </xf>
    <xf numFmtId="0" fontId="3" fillId="0" borderId="29" xfId="51" applyFont="1" applyBorder="1" applyAlignment="1" applyProtection="1">
      <alignment horizontal="center"/>
      <protection hidden="1"/>
    </xf>
    <xf numFmtId="0" fontId="2" fillId="0" borderId="28" xfId="51" applyFont="1" applyBorder="1" applyProtection="1">
      <alignment vertical="top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Border="1" applyAlignment="1" applyProtection="1">
      <alignment horizontal="center"/>
      <protection hidden="1"/>
    </xf>
    <xf numFmtId="0" fontId="2" fillId="0" borderId="29" xfId="51" applyFont="1" applyBorder="1" applyAlignment="1" applyProtection="1">
      <alignment horizontal="center"/>
      <protection hidden="1"/>
    </xf>
    <xf numFmtId="0" fontId="2" fillId="0" borderId="27" xfId="51" applyFont="1" applyBorder="1" applyAlignment="1" applyProtection="1">
      <alignment horizontal="left" vertical="top"/>
      <protection hidden="1"/>
    </xf>
    <xf numFmtId="0" fontId="2" fillId="0" borderId="28" xfId="51" applyFont="1" applyBorder="1" applyAlignment="1" applyProtection="1">
      <alignment horizontal="left" vertical="top"/>
      <protection hidden="1"/>
    </xf>
    <xf numFmtId="0" fontId="2" fillId="0" borderId="29" xfId="51" applyFont="1" applyBorder="1" applyAlignment="1" applyProtection="1">
      <alignment horizontal="left" vertical="top"/>
      <protection hidden="1"/>
    </xf>
    <xf numFmtId="0" fontId="14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13" fillId="0" borderId="27" xfId="35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29" xfId="51" applyFont="1" applyFill="1" applyBorder="1" applyAlignment="1">
      <alignment horizontal="left" vertical="center"/>
      <protection/>
    </xf>
    <xf numFmtId="0" fontId="18" fillId="0" borderId="0" xfId="57" applyFont="1" applyBorder="1" applyAlignment="1" applyProtection="1">
      <alignment horizontal="left"/>
      <protection hidden="1"/>
    </xf>
    <xf numFmtId="0" fontId="19" fillId="0" borderId="0" xfId="57" applyFont="1" applyBorder="1" applyAlignment="1">
      <alignment/>
      <protection/>
    </xf>
    <xf numFmtId="0" fontId="9" fillId="0" borderId="25" xfId="57" applyBorder="1" applyAlignment="1">
      <alignment/>
      <protection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2" fillId="33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Border="1" applyAlignment="1">
      <alignment horizontal="left"/>
      <protection/>
    </xf>
    <xf numFmtId="0" fontId="3" fillId="0" borderId="29" xfId="51" applyFont="1" applyBorder="1" applyAlignment="1">
      <alignment horizontal="left"/>
      <protection/>
    </xf>
    <xf numFmtId="49" fontId="2" fillId="33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lef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21" fillId="0" borderId="0" xfId="57" applyFont="1" applyBorder="1" applyAlignment="1">
      <alignment horizontal="left" vertical="top"/>
      <protection/>
    </xf>
    <xf numFmtId="0" fontId="16" fillId="0" borderId="0" xfId="57" applyFont="1" applyBorder="1" applyAlignment="1">
      <alignment horizontal="left" vertical="top" wrapText="1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tnet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BreakPreview" zoomScale="110" zoomScaleSheetLayoutView="110" zoomScalePageLayoutView="0" workbookViewId="0" topLeftCell="A1">
      <selection activeCell="E6" sqref="E6"/>
    </sheetView>
  </sheetViews>
  <sheetFormatPr defaultColWidth="9.140625" defaultRowHeight="12.75"/>
  <cols>
    <col min="1" max="1" width="10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2" t="s">
        <v>214</v>
      </c>
      <c r="B1" s="153"/>
      <c r="C1" s="153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197" t="s">
        <v>215</v>
      </c>
      <c r="B2" s="198"/>
      <c r="C2" s="198"/>
      <c r="D2" s="199"/>
      <c r="E2" s="113" t="s">
        <v>303</v>
      </c>
      <c r="F2" s="12"/>
      <c r="G2" s="13" t="s">
        <v>216</v>
      </c>
      <c r="H2" s="113" t="s">
        <v>323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>
      <c r="A4" s="200" t="s">
        <v>281</v>
      </c>
      <c r="B4" s="201"/>
      <c r="C4" s="201"/>
      <c r="D4" s="201"/>
      <c r="E4" s="201"/>
      <c r="F4" s="201"/>
      <c r="G4" s="201"/>
      <c r="H4" s="201"/>
      <c r="I4" s="202"/>
      <c r="J4" s="10"/>
      <c r="K4" s="10"/>
      <c r="L4" s="10"/>
    </row>
    <row r="5" spans="1:12" ht="12.75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 ht="12.75">
      <c r="A6" s="160" t="s">
        <v>217</v>
      </c>
      <c r="B6" s="161"/>
      <c r="C6" s="144" t="s">
        <v>287</v>
      </c>
      <c r="D6" s="145"/>
      <c r="E6" s="28"/>
      <c r="F6" s="28"/>
      <c r="G6" s="28"/>
      <c r="H6" s="28"/>
      <c r="I6" s="88"/>
      <c r="J6" s="10"/>
      <c r="K6" s="10"/>
      <c r="L6" s="10"/>
    </row>
    <row r="7" spans="1:12" ht="12.75">
      <c r="A7" s="89"/>
      <c r="B7" s="22"/>
      <c r="C7" s="16"/>
      <c r="D7" s="16"/>
      <c r="E7" s="28"/>
      <c r="F7" s="28"/>
      <c r="G7" s="28"/>
      <c r="H7" s="28"/>
      <c r="I7" s="88"/>
      <c r="J7" s="10"/>
      <c r="K7" s="10"/>
      <c r="L7" s="10"/>
    </row>
    <row r="8" spans="1:12" ht="12.75">
      <c r="A8" s="192" t="s">
        <v>218</v>
      </c>
      <c r="B8" s="193"/>
      <c r="C8" s="144" t="s">
        <v>288</v>
      </c>
      <c r="D8" s="145"/>
      <c r="E8" s="28"/>
      <c r="F8" s="28"/>
      <c r="G8" s="28"/>
      <c r="H8" s="28"/>
      <c r="I8" s="90"/>
      <c r="J8" s="10"/>
      <c r="K8" s="10"/>
      <c r="L8" s="10"/>
    </row>
    <row r="9" spans="1:12" ht="12.75">
      <c r="A9" s="91"/>
      <c r="B9" s="49"/>
      <c r="C9" s="20"/>
      <c r="D9" s="26"/>
      <c r="E9" s="16"/>
      <c r="F9" s="16"/>
      <c r="G9" s="16"/>
      <c r="H9" s="16"/>
      <c r="I9" s="90"/>
      <c r="J9" s="10"/>
      <c r="K9" s="10"/>
      <c r="L9" s="10"/>
    </row>
    <row r="10" spans="1:12" ht="12.75">
      <c r="A10" s="135" t="s">
        <v>219</v>
      </c>
      <c r="B10" s="195"/>
      <c r="C10" s="144" t="s">
        <v>289</v>
      </c>
      <c r="D10" s="145"/>
      <c r="E10" s="16"/>
      <c r="F10" s="16"/>
      <c r="G10" s="16"/>
      <c r="H10" s="16"/>
      <c r="I10" s="90"/>
      <c r="J10" s="10"/>
      <c r="K10" s="10"/>
      <c r="L10" s="10"/>
    </row>
    <row r="11" spans="1:12" ht="12.75">
      <c r="A11" s="196"/>
      <c r="B11" s="195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 ht="12.75">
      <c r="A12" s="160" t="s">
        <v>220</v>
      </c>
      <c r="B12" s="161"/>
      <c r="C12" s="146" t="s">
        <v>290</v>
      </c>
      <c r="D12" s="194"/>
      <c r="E12" s="194"/>
      <c r="F12" s="194"/>
      <c r="G12" s="194"/>
      <c r="H12" s="194"/>
      <c r="I12" s="162"/>
      <c r="J12" s="10"/>
      <c r="K12" s="10"/>
      <c r="L12" s="10"/>
    </row>
    <row r="13" spans="1:12" ht="12.75">
      <c r="A13" s="89"/>
      <c r="B13" s="22"/>
      <c r="C13" s="21"/>
      <c r="D13" s="16"/>
      <c r="E13" s="16"/>
      <c r="F13" s="16"/>
      <c r="G13" s="16"/>
      <c r="H13" s="16"/>
      <c r="I13" s="90"/>
      <c r="J13" s="10"/>
      <c r="K13" s="10"/>
      <c r="L13" s="10"/>
    </row>
    <row r="14" spans="1:12" ht="12.75">
      <c r="A14" s="160" t="s">
        <v>221</v>
      </c>
      <c r="B14" s="161"/>
      <c r="C14" s="203">
        <v>20340</v>
      </c>
      <c r="D14" s="204"/>
      <c r="E14" s="16"/>
      <c r="F14" s="146" t="s">
        <v>291</v>
      </c>
      <c r="G14" s="194"/>
      <c r="H14" s="194"/>
      <c r="I14" s="162"/>
      <c r="J14" s="10"/>
      <c r="K14" s="10"/>
      <c r="L14" s="10"/>
    </row>
    <row r="15" spans="1:12" ht="12.75">
      <c r="A15" s="89"/>
      <c r="B15" s="22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 ht="12.75">
      <c r="A16" s="160" t="s">
        <v>222</v>
      </c>
      <c r="B16" s="161"/>
      <c r="C16" s="146" t="s">
        <v>292</v>
      </c>
      <c r="D16" s="194"/>
      <c r="E16" s="194"/>
      <c r="F16" s="194"/>
      <c r="G16" s="194"/>
      <c r="H16" s="194"/>
      <c r="I16" s="162"/>
      <c r="J16" s="10"/>
      <c r="K16" s="10"/>
      <c r="L16" s="10"/>
    </row>
    <row r="17" spans="1:12" ht="12.75">
      <c r="A17" s="89"/>
      <c r="B17" s="22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 ht="12.75">
      <c r="A18" s="160" t="s">
        <v>223</v>
      </c>
      <c r="B18" s="161"/>
      <c r="C18" s="188" t="s">
        <v>293</v>
      </c>
      <c r="D18" s="189"/>
      <c r="E18" s="189"/>
      <c r="F18" s="189"/>
      <c r="G18" s="189"/>
      <c r="H18" s="189"/>
      <c r="I18" s="190"/>
      <c r="J18" s="10"/>
      <c r="K18" s="10"/>
      <c r="L18" s="10"/>
    </row>
    <row r="19" spans="1:12" ht="12.75">
      <c r="A19" s="89"/>
      <c r="B19" s="22"/>
      <c r="C19" s="21"/>
      <c r="D19" s="16"/>
      <c r="E19" s="16"/>
      <c r="F19" s="16"/>
      <c r="G19" s="16"/>
      <c r="H19" s="16"/>
      <c r="I19" s="90"/>
      <c r="J19" s="10"/>
      <c r="K19" s="10"/>
      <c r="L19" s="10"/>
    </row>
    <row r="20" spans="1:12" ht="12.75">
      <c r="A20" s="160" t="s">
        <v>224</v>
      </c>
      <c r="B20" s="161"/>
      <c r="C20" s="188" t="s">
        <v>294</v>
      </c>
      <c r="D20" s="189"/>
      <c r="E20" s="189"/>
      <c r="F20" s="189"/>
      <c r="G20" s="189"/>
      <c r="H20" s="189"/>
      <c r="I20" s="190"/>
      <c r="J20" s="10"/>
      <c r="K20" s="10"/>
      <c r="L20" s="10"/>
    </row>
    <row r="21" spans="1:12" ht="12.75">
      <c r="A21" s="89"/>
      <c r="B21" s="22"/>
      <c r="C21" s="21"/>
      <c r="D21" s="16"/>
      <c r="E21" s="16"/>
      <c r="F21" s="16"/>
      <c r="G21" s="16"/>
      <c r="H21" s="16"/>
      <c r="I21" s="90"/>
      <c r="J21" s="10"/>
      <c r="K21" s="10"/>
      <c r="L21" s="10"/>
    </row>
    <row r="22" spans="1:12" ht="12.75">
      <c r="A22" s="160" t="s">
        <v>225</v>
      </c>
      <c r="B22" s="161"/>
      <c r="C22" s="114">
        <v>335</v>
      </c>
      <c r="D22" s="146" t="s">
        <v>291</v>
      </c>
      <c r="E22" s="174"/>
      <c r="F22" s="175"/>
      <c r="G22" s="160"/>
      <c r="H22" s="191"/>
      <c r="I22" s="92"/>
      <c r="J22" s="10"/>
      <c r="K22" s="10"/>
      <c r="L22" s="10"/>
    </row>
    <row r="23" spans="1:12" ht="12.75">
      <c r="A23" s="89"/>
      <c r="B23" s="22"/>
      <c r="C23" s="16"/>
      <c r="D23" s="24"/>
      <c r="E23" s="24"/>
      <c r="F23" s="24"/>
      <c r="G23" s="24"/>
      <c r="H23" s="16"/>
      <c r="I23" s="90"/>
      <c r="J23" s="10"/>
      <c r="K23" s="10"/>
      <c r="L23" s="10"/>
    </row>
    <row r="24" spans="1:12" ht="12.75">
      <c r="A24" s="160" t="s">
        <v>226</v>
      </c>
      <c r="B24" s="161"/>
      <c r="C24" s="114">
        <v>19</v>
      </c>
      <c r="D24" s="146" t="s">
        <v>295</v>
      </c>
      <c r="E24" s="174"/>
      <c r="F24" s="174"/>
      <c r="G24" s="175"/>
      <c r="H24" s="50" t="s">
        <v>227</v>
      </c>
      <c r="I24" s="115">
        <v>742</v>
      </c>
      <c r="J24" s="10"/>
      <c r="K24" s="10"/>
      <c r="L24" s="10"/>
    </row>
    <row r="25" spans="1:12" ht="12.75">
      <c r="A25" s="89"/>
      <c r="B25" s="22"/>
      <c r="C25" s="16"/>
      <c r="D25" s="24"/>
      <c r="E25" s="24"/>
      <c r="F25" s="24"/>
      <c r="G25" s="22"/>
      <c r="H25" s="22" t="s">
        <v>282</v>
      </c>
      <c r="I25" s="93"/>
      <c r="J25" s="10"/>
      <c r="K25" s="10"/>
      <c r="L25" s="10"/>
    </row>
    <row r="26" spans="1:12" ht="12.75">
      <c r="A26" s="160" t="s">
        <v>228</v>
      </c>
      <c r="B26" s="161"/>
      <c r="C26" s="116" t="s">
        <v>304</v>
      </c>
      <c r="D26" s="25"/>
      <c r="E26" s="32"/>
      <c r="F26" s="24"/>
      <c r="G26" s="187" t="s">
        <v>229</v>
      </c>
      <c r="H26" s="161"/>
      <c r="I26" s="117" t="s">
        <v>296</v>
      </c>
      <c r="J26" s="10"/>
      <c r="K26" s="10"/>
      <c r="L26" s="10"/>
    </row>
    <row r="27" spans="1:12" ht="12.75">
      <c r="A27" s="89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 ht="12.75">
      <c r="A28" s="178" t="s">
        <v>230</v>
      </c>
      <c r="B28" s="179"/>
      <c r="C28" s="180"/>
      <c r="D28" s="180"/>
      <c r="E28" s="181" t="s">
        <v>231</v>
      </c>
      <c r="F28" s="182"/>
      <c r="G28" s="182"/>
      <c r="H28" s="183" t="s">
        <v>232</v>
      </c>
      <c r="I28" s="184"/>
      <c r="J28" s="10"/>
      <c r="K28" s="10"/>
      <c r="L28" s="10"/>
    </row>
    <row r="29" spans="1:12" ht="12.75">
      <c r="A29" s="95"/>
      <c r="B29" s="32"/>
      <c r="C29" s="32"/>
      <c r="D29" s="26"/>
      <c r="E29" s="16"/>
      <c r="F29" s="16"/>
      <c r="G29" s="16"/>
      <c r="H29" s="27"/>
      <c r="I29" s="94"/>
      <c r="J29" s="10"/>
      <c r="K29" s="10"/>
      <c r="L29" s="10"/>
    </row>
    <row r="30" spans="1:12" ht="12.75">
      <c r="A30" s="169" t="s">
        <v>305</v>
      </c>
      <c r="B30" s="170"/>
      <c r="C30" s="170"/>
      <c r="D30" s="171"/>
      <c r="E30" s="169" t="s">
        <v>306</v>
      </c>
      <c r="F30" s="170"/>
      <c r="G30" s="170"/>
      <c r="H30" s="172" t="s">
        <v>307</v>
      </c>
      <c r="I30" s="173"/>
      <c r="J30" s="10"/>
      <c r="K30" s="10"/>
      <c r="L30" s="10"/>
    </row>
    <row r="31" spans="1:12" ht="12.75">
      <c r="A31" s="20"/>
      <c r="B31" s="20"/>
      <c r="C31" s="33"/>
      <c r="D31" s="185"/>
      <c r="E31" s="185"/>
      <c r="F31" s="185"/>
      <c r="G31" s="186"/>
      <c r="H31" s="126"/>
      <c r="I31" s="127"/>
      <c r="J31" s="10"/>
      <c r="K31" s="10"/>
      <c r="L31" s="10"/>
    </row>
    <row r="32" spans="1:12" ht="12.75">
      <c r="A32" s="169" t="s">
        <v>308</v>
      </c>
      <c r="B32" s="170"/>
      <c r="C32" s="170"/>
      <c r="D32" s="171"/>
      <c r="E32" s="169" t="s">
        <v>309</v>
      </c>
      <c r="F32" s="170"/>
      <c r="G32" s="170"/>
      <c r="H32" s="172" t="s">
        <v>310</v>
      </c>
      <c r="I32" s="173"/>
      <c r="J32" s="10"/>
      <c r="K32" s="10"/>
      <c r="L32" s="10"/>
    </row>
    <row r="33" spans="1:12" ht="12.75">
      <c r="A33" s="20"/>
      <c r="B33" s="20"/>
      <c r="C33" s="33"/>
      <c r="D33" s="124"/>
      <c r="E33" s="124"/>
      <c r="F33" s="124"/>
      <c r="G33" s="125"/>
      <c r="H33" s="126"/>
      <c r="I33" s="128"/>
      <c r="J33" s="10"/>
      <c r="K33" s="10"/>
      <c r="L33" s="10"/>
    </row>
    <row r="34" spans="1:12" ht="12.75">
      <c r="A34" s="169" t="s">
        <v>311</v>
      </c>
      <c r="B34" s="170"/>
      <c r="C34" s="170"/>
      <c r="D34" s="171"/>
      <c r="E34" s="169" t="s">
        <v>312</v>
      </c>
      <c r="F34" s="170"/>
      <c r="G34" s="170"/>
      <c r="H34" s="172" t="s">
        <v>313</v>
      </c>
      <c r="I34" s="173"/>
      <c r="J34" s="10"/>
      <c r="K34" s="10"/>
      <c r="L34" s="10"/>
    </row>
    <row r="35" spans="1:12" ht="12.75">
      <c r="A35" s="33"/>
      <c r="B35" s="33"/>
      <c r="C35" s="176"/>
      <c r="D35" s="177"/>
      <c r="E35" s="20"/>
      <c r="F35" s="176"/>
      <c r="G35" s="177"/>
      <c r="H35" s="126"/>
      <c r="I35" s="126"/>
      <c r="J35" s="10"/>
      <c r="K35" s="10"/>
      <c r="L35" s="10"/>
    </row>
    <row r="36" spans="1:12" ht="12.75">
      <c r="A36" s="169" t="s">
        <v>314</v>
      </c>
      <c r="B36" s="170"/>
      <c r="C36" s="170"/>
      <c r="D36" s="171"/>
      <c r="E36" s="169" t="s">
        <v>312</v>
      </c>
      <c r="F36" s="170"/>
      <c r="G36" s="170"/>
      <c r="H36" s="172" t="s">
        <v>315</v>
      </c>
      <c r="I36" s="173"/>
      <c r="J36" s="10"/>
      <c r="K36" s="10"/>
      <c r="L36" s="10"/>
    </row>
    <row r="37" spans="1:12" ht="12.75">
      <c r="A37" s="33"/>
      <c r="B37" s="33"/>
      <c r="C37" s="33"/>
      <c r="D37" s="20"/>
      <c r="E37" s="20"/>
      <c r="F37" s="33"/>
      <c r="G37" s="20"/>
      <c r="H37" s="126"/>
      <c r="I37" s="126"/>
      <c r="J37" s="10"/>
      <c r="K37" s="10"/>
      <c r="L37" s="10"/>
    </row>
    <row r="38" spans="1:12" ht="12.75">
      <c r="A38" s="169" t="s">
        <v>316</v>
      </c>
      <c r="B38" s="170"/>
      <c r="C38" s="170"/>
      <c r="D38" s="171"/>
      <c r="E38" s="169" t="s">
        <v>312</v>
      </c>
      <c r="F38" s="170"/>
      <c r="G38" s="170"/>
      <c r="H38" s="172" t="s">
        <v>317</v>
      </c>
      <c r="I38" s="173"/>
      <c r="J38" s="10"/>
      <c r="K38" s="10"/>
      <c r="L38" s="10"/>
    </row>
    <row r="39" spans="1:12" ht="12.75">
      <c r="A39" s="29"/>
      <c r="B39" s="29"/>
      <c r="C39" s="30"/>
      <c r="D39" s="31"/>
      <c r="E39" s="16"/>
      <c r="F39" s="30"/>
      <c r="G39" s="31"/>
      <c r="H39" s="16"/>
      <c r="I39" s="16"/>
      <c r="J39" s="10"/>
      <c r="K39" s="10"/>
      <c r="L39" s="10"/>
    </row>
    <row r="40" spans="1:12" ht="12.75">
      <c r="A40" s="146" t="s">
        <v>318</v>
      </c>
      <c r="B40" s="174"/>
      <c r="C40" s="174"/>
      <c r="D40" s="175"/>
      <c r="E40" s="146" t="s">
        <v>312</v>
      </c>
      <c r="F40" s="174"/>
      <c r="G40" s="175"/>
      <c r="H40" s="144" t="s">
        <v>319</v>
      </c>
      <c r="I40" s="145"/>
      <c r="J40" s="10"/>
      <c r="K40" s="10"/>
      <c r="L40" s="10"/>
    </row>
    <row r="41" spans="1:12" ht="12.75">
      <c r="A41" s="118"/>
      <c r="B41" s="32"/>
      <c r="C41" s="32"/>
      <c r="D41" s="32"/>
      <c r="E41" s="23"/>
      <c r="F41" s="119"/>
      <c r="G41" s="119"/>
      <c r="H41" s="120"/>
      <c r="I41" s="97"/>
      <c r="J41" s="10"/>
      <c r="K41" s="10"/>
      <c r="L41" s="10"/>
    </row>
    <row r="42" spans="1:12" ht="12.75">
      <c r="A42" s="139" t="s">
        <v>322</v>
      </c>
      <c r="B42" s="140"/>
      <c r="C42" s="140"/>
      <c r="D42" s="141"/>
      <c r="E42" s="131" t="s">
        <v>320</v>
      </c>
      <c r="F42" s="129"/>
      <c r="G42" s="130"/>
      <c r="H42" s="137">
        <v>59501819409</v>
      </c>
      <c r="I42" s="138"/>
      <c r="J42" s="10"/>
      <c r="K42" s="10"/>
      <c r="L42" s="10"/>
    </row>
    <row r="43" spans="1:12" ht="12.75">
      <c r="A43" s="118"/>
      <c r="B43" s="32"/>
      <c r="C43" s="32"/>
      <c r="D43" s="32"/>
      <c r="E43" s="23"/>
      <c r="F43" s="119"/>
      <c r="G43" s="119"/>
      <c r="H43" s="120"/>
      <c r="I43" s="97"/>
      <c r="J43" s="10"/>
      <c r="K43" s="10"/>
      <c r="L43" s="10"/>
    </row>
    <row r="44" spans="1:12" ht="12.75">
      <c r="A44" s="96"/>
      <c r="B44" s="29"/>
      <c r="C44" s="30"/>
      <c r="D44" s="31"/>
      <c r="E44" s="16"/>
      <c r="F44" s="30"/>
      <c r="G44" s="31"/>
      <c r="H44" s="16"/>
      <c r="I44" s="90"/>
      <c r="J44" s="10"/>
      <c r="K44" s="10"/>
      <c r="L44" s="10"/>
    </row>
    <row r="45" spans="1:12" ht="12.75">
      <c r="A45" s="98"/>
      <c r="B45" s="33"/>
      <c r="C45" s="33"/>
      <c r="D45" s="20"/>
      <c r="E45" s="20"/>
      <c r="F45" s="33"/>
      <c r="G45" s="20"/>
      <c r="H45" s="20"/>
      <c r="I45" s="99"/>
      <c r="J45" s="10"/>
      <c r="K45" s="10"/>
      <c r="L45" s="10"/>
    </row>
    <row r="46" spans="1:12" ht="12.75">
      <c r="A46" s="135" t="s">
        <v>233</v>
      </c>
      <c r="B46" s="136"/>
      <c r="C46" s="144"/>
      <c r="D46" s="145"/>
      <c r="E46" s="26"/>
      <c r="F46" s="146"/>
      <c r="G46" s="147"/>
      <c r="H46" s="147"/>
      <c r="I46" s="148"/>
      <c r="J46" s="10"/>
      <c r="K46" s="10"/>
      <c r="L46" s="10"/>
    </row>
    <row r="47" spans="1:12" ht="12.75">
      <c r="A47" s="96"/>
      <c r="B47" s="29"/>
      <c r="C47" s="149"/>
      <c r="D47" s="150"/>
      <c r="E47" s="16"/>
      <c r="F47" s="149"/>
      <c r="G47" s="151"/>
      <c r="H47" s="34"/>
      <c r="I47" s="100"/>
      <c r="J47" s="10"/>
      <c r="K47" s="10"/>
      <c r="L47" s="10"/>
    </row>
    <row r="48" spans="1:12" ht="12.75">
      <c r="A48" s="135" t="s">
        <v>234</v>
      </c>
      <c r="B48" s="136"/>
      <c r="C48" s="146" t="s">
        <v>297</v>
      </c>
      <c r="D48" s="155"/>
      <c r="E48" s="155"/>
      <c r="F48" s="155"/>
      <c r="G48" s="155"/>
      <c r="H48" s="155"/>
      <c r="I48" s="156"/>
      <c r="J48" s="10"/>
      <c r="K48" s="10"/>
      <c r="L48" s="10"/>
    </row>
    <row r="49" spans="1:12" ht="12.75">
      <c r="A49" s="89"/>
      <c r="B49" s="22"/>
      <c r="C49" s="21" t="s">
        <v>235</v>
      </c>
      <c r="D49" s="16"/>
      <c r="E49" s="16"/>
      <c r="F49" s="16"/>
      <c r="G49" s="16"/>
      <c r="H49" s="16"/>
      <c r="I49" s="90"/>
      <c r="J49" s="10"/>
      <c r="K49" s="10"/>
      <c r="L49" s="10"/>
    </row>
    <row r="50" spans="1:12" ht="12.75">
      <c r="A50" s="135" t="s">
        <v>236</v>
      </c>
      <c r="B50" s="136"/>
      <c r="C50" s="132" t="s">
        <v>298</v>
      </c>
      <c r="D50" s="133"/>
      <c r="E50" s="134"/>
      <c r="F50" s="16"/>
      <c r="G50" s="50" t="s">
        <v>237</v>
      </c>
      <c r="H50" s="132" t="s">
        <v>299</v>
      </c>
      <c r="I50" s="134"/>
      <c r="J50" s="10"/>
      <c r="K50" s="10"/>
      <c r="L50" s="10"/>
    </row>
    <row r="51" spans="1:12" ht="12.75">
      <c r="A51" s="89"/>
      <c r="B51" s="22"/>
      <c r="C51" s="21"/>
      <c r="D51" s="16"/>
      <c r="E51" s="16"/>
      <c r="F51" s="16"/>
      <c r="G51" s="16"/>
      <c r="H51" s="16"/>
      <c r="I51" s="90"/>
      <c r="J51" s="10"/>
      <c r="K51" s="10"/>
      <c r="L51" s="10"/>
    </row>
    <row r="52" spans="1:12" ht="12.75">
      <c r="A52" s="135" t="s">
        <v>223</v>
      </c>
      <c r="B52" s="136"/>
      <c r="C52" s="159"/>
      <c r="D52" s="133"/>
      <c r="E52" s="133"/>
      <c r="F52" s="133"/>
      <c r="G52" s="133"/>
      <c r="H52" s="133"/>
      <c r="I52" s="134"/>
      <c r="J52" s="10"/>
      <c r="K52" s="10"/>
      <c r="L52" s="10"/>
    </row>
    <row r="53" spans="1:12" ht="12.75">
      <c r="A53" s="89"/>
      <c r="B53" s="22"/>
      <c r="C53" s="16"/>
      <c r="D53" s="16"/>
      <c r="E53" s="16"/>
      <c r="F53" s="16"/>
      <c r="G53" s="16"/>
      <c r="H53" s="16"/>
      <c r="I53" s="90"/>
      <c r="J53" s="10"/>
      <c r="K53" s="10"/>
      <c r="L53" s="10"/>
    </row>
    <row r="54" spans="1:12" ht="12.75">
      <c r="A54" s="160" t="s">
        <v>238</v>
      </c>
      <c r="B54" s="161"/>
      <c r="C54" s="132" t="s">
        <v>300</v>
      </c>
      <c r="D54" s="133"/>
      <c r="E54" s="133"/>
      <c r="F54" s="133"/>
      <c r="G54" s="133"/>
      <c r="H54" s="133"/>
      <c r="I54" s="162"/>
      <c r="J54" s="10"/>
      <c r="K54" s="10"/>
      <c r="L54" s="10"/>
    </row>
    <row r="55" spans="1:12" ht="12.75">
      <c r="A55" s="101"/>
      <c r="B55" s="20"/>
      <c r="C55" s="154" t="s">
        <v>239</v>
      </c>
      <c r="D55" s="154"/>
      <c r="E55" s="154"/>
      <c r="F55" s="154"/>
      <c r="G55" s="154"/>
      <c r="H55" s="154"/>
      <c r="I55" s="102"/>
      <c r="J55" s="10"/>
      <c r="K55" s="10"/>
      <c r="L55" s="10"/>
    </row>
    <row r="56" spans="1:12" ht="12.75">
      <c r="A56" s="101"/>
      <c r="B56" s="20"/>
      <c r="C56" s="35"/>
      <c r="D56" s="35"/>
      <c r="E56" s="35"/>
      <c r="F56" s="35"/>
      <c r="G56" s="35"/>
      <c r="H56" s="35"/>
      <c r="I56" s="102"/>
      <c r="J56" s="10"/>
      <c r="K56" s="10"/>
      <c r="L56" s="10"/>
    </row>
    <row r="57" spans="1:12" ht="12.75">
      <c r="A57" s="101"/>
      <c r="B57" s="163" t="s">
        <v>240</v>
      </c>
      <c r="C57" s="164"/>
      <c r="D57" s="164"/>
      <c r="E57" s="164"/>
      <c r="F57" s="48"/>
      <c r="G57" s="48"/>
      <c r="H57" s="48"/>
      <c r="I57" s="103"/>
      <c r="J57" s="10"/>
      <c r="K57" s="10"/>
      <c r="L57" s="10"/>
    </row>
    <row r="58" spans="1:12" ht="12.75">
      <c r="A58" s="101"/>
      <c r="B58" s="142" t="s">
        <v>271</v>
      </c>
      <c r="C58" s="143"/>
      <c r="D58" s="143"/>
      <c r="E58" s="143"/>
      <c r="F58" s="143"/>
      <c r="G58" s="143"/>
      <c r="H58" s="143"/>
      <c r="I58" s="165"/>
      <c r="J58" s="10"/>
      <c r="K58" s="10"/>
      <c r="L58" s="10"/>
    </row>
    <row r="59" spans="1:12" ht="12.75">
      <c r="A59" s="101"/>
      <c r="B59" s="142" t="s">
        <v>272</v>
      </c>
      <c r="C59" s="143"/>
      <c r="D59" s="143"/>
      <c r="E59" s="143"/>
      <c r="F59" s="143"/>
      <c r="G59" s="143"/>
      <c r="H59" s="143"/>
      <c r="I59" s="103"/>
      <c r="J59" s="10"/>
      <c r="K59" s="10"/>
      <c r="L59" s="10"/>
    </row>
    <row r="60" spans="1:12" ht="12.75">
      <c r="A60" s="101"/>
      <c r="B60" s="142" t="s">
        <v>273</v>
      </c>
      <c r="C60" s="143"/>
      <c r="D60" s="143"/>
      <c r="E60" s="143"/>
      <c r="F60" s="143"/>
      <c r="G60" s="143"/>
      <c r="H60" s="143"/>
      <c r="I60" s="165"/>
      <c r="J60" s="10"/>
      <c r="K60" s="10"/>
      <c r="L60" s="10"/>
    </row>
    <row r="61" spans="1:12" ht="12.75">
      <c r="A61" s="101"/>
      <c r="B61" s="142" t="s">
        <v>274</v>
      </c>
      <c r="C61" s="143"/>
      <c r="D61" s="143"/>
      <c r="E61" s="143"/>
      <c r="F61" s="143"/>
      <c r="G61" s="143"/>
      <c r="H61" s="143"/>
      <c r="I61" s="165"/>
      <c r="J61" s="10"/>
      <c r="K61" s="10"/>
      <c r="L61" s="10"/>
    </row>
    <row r="62" spans="1:12" ht="12.75">
      <c r="A62" s="101"/>
      <c r="B62" s="104"/>
      <c r="C62" s="105"/>
      <c r="D62" s="105"/>
      <c r="E62" s="105"/>
      <c r="F62" s="105"/>
      <c r="G62" s="105"/>
      <c r="H62" s="105"/>
      <c r="I62" s="106"/>
      <c r="J62" s="10"/>
      <c r="K62" s="10"/>
      <c r="L62" s="10"/>
    </row>
    <row r="63" spans="1:12" ht="13.5" thickBot="1">
      <c r="A63" s="107" t="s">
        <v>241</v>
      </c>
      <c r="B63" s="16"/>
      <c r="C63" s="16"/>
      <c r="D63" s="16"/>
      <c r="E63" s="16"/>
      <c r="F63" s="16"/>
      <c r="G63" s="36"/>
      <c r="H63" s="37"/>
      <c r="I63" s="108"/>
      <c r="J63" s="10"/>
      <c r="K63" s="10"/>
      <c r="L63" s="10"/>
    </row>
    <row r="64" spans="1:12" ht="12.75">
      <c r="A64" s="85"/>
      <c r="B64" s="16"/>
      <c r="C64" s="16"/>
      <c r="D64" s="16"/>
      <c r="E64" s="20" t="s">
        <v>242</v>
      </c>
      <c r="F64" s="32"/>
      <c r="G64" s="166" t="s">
        <v>243</v>
      </c>
      <c r="H64" s="167"/>
      <c r="I64" s="168"/>
      <c r="J64" s="10"/>
      <c r="K64" s="10"/>
      <c r="L64" s="10"/>
    </row>
    <row r="65" spans="1:12" ht="12.75">
      <c r="A65" s="109"/>
      <c r="B65" s="110"/>
      <c r="C65" s="111"/>
      <c r="D65" s="111"/>
      <c r="E65" s="111"/>
      <c r="F65" s="111"/>
      <c r="G65" s="157"/>
      <c r="H65" s="158"/>
      <c r="I65" s="112"/>
      <c r="J65" s="10"/>
      <c r="K65" s="10"/>
      <c r="L65" s="10"/>
    </row>
  </sheetData>
  <sheetProtection/>
  <protectedRanges>
    <protectedRange sqref="E2 H2 C6:D6 C8:D8 C10:D10 C12:I12 C14:D14 F14:I14 C16:I16 C18:I18 C20:I20 C24:G24 C22:F22 C26 I26 I24" name="Range1"/>
    <protectedRange sqref="A30:I30 A32:I32" name="Range1_1_1"/>
  </protectedRanges>
  <mergeCells count="75">
    <mergeCell ref="A2:D2"/>
    <mergeCell ref="A4:I4"/>
    <mergeCell ref="A6:B6"/>
    <mergeCell ref="C6:D6"/>
    <mergeCell ref="A14:B14"/>
    <mergeCell ref="C14:D14"/>
    <mergeCell ref="F14:I14"/>
    <mergeCell ref="A18:B18"/>
    <mergeCell ref="A8:B8"/>
    <mergeCell ref="C8:D8"/>
    <mergeCell ref="A12:B12"/>
    <mergeCell ref="C12:I12"/>
    <mergeCell ref="A10:B11"/>
    <mergeCell ref="C10:D10"/>
    <mergeCell ref="A16:B16"/>
    <mergeCell ref="C16:I16"/>
    <mergeCell ref="A24:B24"/>
    <mergeCell ref="D24:G24"/>
    <mergeCell ref="A26:B26"/>
    <mergeCell ref="G26:H26"/>
    <mergeCell ref="C18:I18"/>
    <mergeCell ref="A20:B20"/>
    <mergeCell ref="C20:I20"/>
    <mergeCell ref="A22:B22"/>
    <mergeCell ref="D22:F22"/>
    <mergeCell ref="G22:H22"/>
    <mergeCell ref="A28:D28"/>
    <mergeCell ref="E28:G28"/>
    <mergeCell ref="H28:I28"/>
    <mergeCell ref="A32:D32"/>
    <mergeCell ref="E32:G32"/>
    <mergeCell ref="H32:I32"/>
    <mergeCell ref="A30:D30"/>
    <mergeCell ref="E30:G30"/>
    <mergeCell ref="H30:I30"/>
    <mergeCell ref="D31:G31"/>
    <mergeCell ref="H40:I40"/>
    <mergeCell ref="A34:D34"/>
    <mergeCell ref="E34:G34"/>
    <mergeCell ref="H34:I34"/>
    <mergeCell ref="A36:D36"/>
    <mergeCell ref="E36:G36"/>
    <mergeCell ref="H36:I36"/>
    <mergeCell ref="C35:D35"/>
    <mergeCell ref="F35:G35"/>
    <mergeCell ref="B57:E57"/>
    <mergeCell ref="B60:I60"/>
    <mergeCell ref="B61:I61"/>
    <mergeCell ref="B58:I58"/>
    <mergeCell ref="G64:I64"/>
    <mergeCell ref="A38:D38"/>
    <mergeCell ref="E38:G38"/>
    <mergeCell ref="H38:I38"/>
    <mergeCell ref="A40:D40"/>
    <mergeCell ref="E40:G40"/>
    <mergeCell ref="A1:C1"/>
    <mergeCell ref="C55:H55"/>
    <mergeCell ref="A48:B48"/>
    <mergeCell ref="C48:I48"/>
    <mergeCell ref="A50:B50"/>
    <mergeCell ref="G65:H65"/>
    <mergeCell ref="A52:B52"/>
    <mergeCell ref="C52:I52"/>
    <mergeCell ref="A54:B54"/>
    <mergeCell ref="C54:I54"/>
    <mergeCell ref="C50:E50"/>
    <mergeCell ref="H50:I50"/>
    <mergeCell ref="A46:B46"/>
    <mergeCell ref="H42:I42"/>
    <mergeCell ref="A42:D42"/>
    <mergeCell ref="B59:H59"/>
    <mergeCell ref="C46:D46"/>
    <mergeCell ref="F46:I46"/>
    <mergeCell ref="C47:D47"/>
    <mergeCell ref="F47:G47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tnet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101">
      <selection activeCell="E6" sqref="E6"/>
    </sheetView>
  </sheetViews>
  <sheetFormatPr defaultColWidth="9.140625" defaultRowHeight="12.75"/>
  <cols>
    <col min="1" max="9" width="9.140625" style="51" customWidth="1"/>
    <col min="10" max="10" width="11.57421875" style="51" customWidth="1"/>
    <col min="11" max="11" width="11.421875" style="51" customWidth="1"/>
    <col min="12" max="16384" width="9.140625" style="51" customWidth="1"/>
  </cols>
  <sheetData>
    <row r="1" spans="1:11" ht="12.75" customHeight="1">
      <c r="A1" s="205" t="s">
        <v>127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2.75" customHeight="1">
      <c r="A2" s="206" t="s">
        <v>324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>
      <c r="A3" s="207" t="s">
        <v>321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ht="22.5">
      <c r="A4" s="210" t="s">
        <v>50</v>
      </c>
      <c r="B4" s="211"/>
      <c r="C4" s="211"/>
      <c r="D4" s="211"/>
      <c r="E4" s="211"/>
      <c r="F4" s="211"/>
      <c r="G4" s="211"/>
      <c r="H4" s="212"/>
      <c r="I4" s="57" t="s">
        <v>244</v>
      </c>
      <c r="J4" s="58" t="s">
        <v>283</v>
      </c>
      <c r="K4" s="59" t="s">
        <v>284</v>
      </c>
    </row>
    <row r="5" spans="1:11" ht="12.75">
      <c r="A5" s="213">
        <v>1</v>
      </c>
      <c r="B5" s="213"/>
      <c r="C5" s="213"/>
      <c r="D5" s="213"/>
      <c r="E5" s="213"/>
      <c r="F5" s="213"/>
      <c r="G5" s="213"/>
      <c r="H5" s="213"/>
      <c r="I5" s="56">
        <v>2</v>
      </c>
      <c r="J5" s="55">
        <v>3</v>
      </c>
      <c r="K5" s="55">
        <v>4</v>
      </c>
    </row>
    <row r="6" spans="1:11" ht="12.75">
      <c r="A6" s="214"/>
      <c r="B6" s="215"/>
      <c r="C6" s="215"/>
      <c r="D6" s="215"/>
      <c r="E6" s="215"/>
      <c r="F6" s="215"/>
      <c r="G6" s="215"/>
      <c r="H6" s="215"/>
      <c r="I6" s="215"/>
      <c r="J6" s="215"/>
      <c r="K6" s="216"/>
    </row>
    <row r="7" spans="1:11" ht="12.75">
      <c r="A7" s="217" t="s">
        <v>51</v>
      </c>
      <c r="B7" s="218"/>
      <c r="C7" s="218"/>
      <c r="D7" s="218"/>
      <c r="E7" s="218"/>
      <c r="F7" s="218"/>
      <c r="G7" s="218"/>
      <c r="H7" s="219"/>
      <c r="I7" s="3">
        <v>1</v>
      </c>
      <c r="J7" s="6"/>
      <c r="K7" s="6"/>
    </row>
    <row r="8" spans="1:11" ht="12.75">
      <c r="A8" s="220" t="s">
        <v>8</v>
      </c>
      <c r="B8" s="221"/>
      <c r="C8" s="221"/>
      <c r="D8" s="221"/>
      <c r="E8" s="221"/>
      <c r="F8" s="221"/>
      <c r="G8" s="221"/>
      <c r="H8" s="222"/>
      <c r="I8" s="1">
        <v>2</v>
      </c>
      <c r="J8" s="52">
        <f>J9+J16+J26+J35+J39</f>
        <v>171889882</v>
      </c>
      <c r="K8" s="52">
        <f>K9+K16+K26+K35+K39</f>
        <v>165662772</v>
      </c>
    </row>
    <row r="9" spans="1:11" ht="12.75">
      <c r="A9" s="223" t="s">
        <v>171</v>
      </c>
      <c r="B9" s="224"/>
      <c r="C9" s="224"/>
      <c r="D9" s="224"/>
      <c r="E9" s="224"/>
      <c r="F9" s="224"/>
      <c r="G9" s="224"/>
      <c r="H9" s="225"/>
      <c r="I9" s="1">
        <v>3</v>
      </c>
      <c r="J9" s="52">
        <f>SUM(J10:J15)</f>
        <v>0</v>
      </c>
      <c r="K9" s="52">
        <f>SUM(K10:K15)</f>
        <v>42530</v>
      </c>
    </row>
    <row r="10" spans="1:11" ht="12.75">
      <c r="A10" s="223" t="s">
        <v>99</v>
      </c>
      <c r="B10" s="224"/>
      <c r="C10" s="224"/>
      <c r="D10" s="224"/>
      <c r="E10" s="224"/>
      <c r="F10" s="224"/>
      <c r="G10" s="224"/>
      <c r="H10" s="225"/>
      <c r="I10" s="1">
        <v>4</v>
      </c>
      <c r="J10" s="7"/>
      <c r="K10" s="7"/>
    </row>
    <row r="11" spans="1:11" ht="12.75">
      <c r="A11" s="223" t="s">
        <v>9</v>
      </c>
      <c r="B11" s="224"/>
      <c r="C11" s="224"/>
      <c r="D11" s="224"/>
      <c r="E11" s="224"/>
      <c r="F11" s="224"/>
      <c r="G11" s="224"/>
      <c r="H11" s="225"/>
      <c r="I11" s="1">
        <v>5</v>
      </c>
      <c r="J11" s="7"/>
      <c r="K11" s="7">
        <v>42530</v>
      </c>
    </row>
    <row r="12" spans="1:11" ht="12.75">
      <c r="A12" s="223" t="s">
        <v>100</v>
      </c>
      <c r="B12" s="224"/>
      <c r="C12" s="224"/>
      <c r="D12" s="224"/>
      <c r="E12" s="224"/>
      <c r="F12" s="224"/>
      <c r="G12" s="224"/>
      <c r="H12" s="225"/>
      <c r="I12" s="1">
        <v>6</v>
      </c>
      <c r="J12" s="7"/>
      <c r="K12" s="7"/>
    </row>
    <row r="13" spans="1:11" ht="12.75">
      <c r="A13" s="223" t="s">
        <v>174</v>
      </c>
      <c r="B13" s="224"/>
      <c r="C13" s="224"/>
      <c r="D13" s="224"/>
      <c r="E13" s="224"/>
      <c r="F13" s="224"/>
      <c r="G13" s="224"/>
      <c r="H13" s="225"/>
      <c r="I13" s="1">
        <v>7</v>
      </c>
      <c r="J13" s="7"/>
      <c r="K13" s="7"/>
    </row>
    <row r="14" spans="1:11" ht="12.75">
      <c r="A14" s="223" t="s">
        <v>175</v>
      </c>
      <c r="B14" s="224"/>
      <c r="C14" s="224"/>
      <c r="D14" s="224"/>
      <c r="E14" s="224"/>
      <c r="F14" s="224"/>
      <c r="G14" s="224"/>
      <c r="H14" s="225"/>
      <c r="I14" s="1">
        <v>8</v>
      </c>
      <c r="J14" s="7"/>
      <c r="K14" s="7"/>
    </row>
    <row r="15" spans="1:11" ht="12.75">
      <c r="A15" s="223" t="s">
        <v>176</v>
      </c>
      <c r="B15" s="224"/>
      <c r="C15" s="224"/>
      <c r="D15" s="224"/>
      <c r="E15" s="224"/>
      <c r="F15" s="224"/>
      <c r="G15" s="224"/>
      <c r="H15" s="225"/>
      <c r="I15" s="1">
        <v>9</v>
      </c>
      <c r="J15" s="7"/>
      <c r="K15" s="7"/>
    </row>
    <row r="16" spans="1:11" ht="12.75">
      <c r="A16" s="223" t="s">
        <v>172</v>
      </c>
      <c r="B16" s="224"/>
      <c r="C16" s="224"/>
      <c r="D16" s="224"/>
      <c r="E16" s="224"/>
      <c r="F16" s="224"/>
      <c r="G16" s="224"/>
      <c r="H16" s="225"/>
      <c r="I16" s="1">
        <v>10</v>
      </c>
      <c r="J16" s="52">
        <f>SUM(J17:J25)</f>
        <v>166948155</v>
      </c>
      <c r="K16" s="52">
        <f>SUM(K17:K25)</f>
        <v>160466518</v>
      </c>
    </row>
    <row r="17" spans="1:11" ht="12.75">
      <c r="A17" s="223" t="s">
        <v>177</v>
      </c>
      <c r="B17" s="224"/>
      <c r="C17" s="224"/>
      <c r="D17" s="224"/>
      <c r="E17" s="224"/>
      <c r="F17" s="224"/>
      <c r="G17" s="224"/>
      <c r="H17" s="225"/>
      <c r="I17" s="1">
        <v>11</v>
      </c>
      <c r="J17" s="7">
        <v>2138881</v>
      </c>
      <c r="K17" s="7">
        <v>2138881</v>
      </c>
    </row>
    <row r="18" spans="1:11" ht="12.75">
      <c r="A18" s="223" t="s">
        <v>213</v>
      </c>
      <c r="B18" s="224"/>
      <c r="C18" s="224"/>
      <c r="D18" s="224"/>
      <c r="E18" s="224"/>
      <c r="F18" s="224"/>
      <c r="G18" s="224"/>
      <c r="H18" s="225"/>
      <c r="I18" s="1">
        <v>12</v>
      </c>
      <c r="J18" s="7">
        <v>22724113</v>
      </c>
      <c r="K18" s="7">
        <v>23122030</v>
      </c>
    </row>
    <row r="19" spans="1:11" ht="12.75">
      <c r="A19" s="223" t="s">
        <v>178</v>
      </c>
      <c r="B19" s="224"/>
      <c r="C19" s="224"/>
      <c r="D19" s="224"/>
      <c r="E19" s="224"/>
      <c r="F19" s="224"/>
      <c r="G19" s="224"/>
      <c r="H19" s="225"/>
      <c r="I19" s="1">
        <v>13</v>
      </c>
      <c r="J19" s="7">
        <v>102876850</v>
      </c>
      <c r="K19" s="7">
        <v>94595774</v>
      </c>
    </row>
    <row r="20" spans="1:11" ht="12.75">
      <c r="A20" s="223" t="s">
        <v>21</v>
      </c>
      <c r="B20" s="224"/>
      <c r="C20" s="224"/>
      <c r="D20" s="224"/>
      <c r="E20" s="224"/>
      <c r="F20" s="224"/>
      <c r="G20" s="224"/>
      <c r="H20" s="225"/>
      <c r="I20" s="1">
        <v>14</v>
      </c>
      <c r="J20" s="7">
        <v>8743882</v>
      </c>
      <c r="K20" s="7">
        <v>7134495</v>
      </c>
    </row>
    <row r="21" spans="1:11" ht="12.75">
      <c r="A21" s="223" t="s">
        <v>22</v>
      </c>
      <c r="B21" s="224"/>
      <c r="C21" s="224"/>
      <c r="D21" s="224"/>
      <c r="E21" s="224"/>
      <c r="F21" s="224"/>
      <c r="G21" s="224"/>
      <c r="H21" s="225"/>
      <c r="I21" s="1">
        <v>15</v>
      </c>
      <c r="J21" s="7"/>
      <c r="K21" s="7"/>
    </row>
    <row r="22" spans="1:11" ht="12.75">
      <c r="A22" s="223" t="s">
        <v>63</v>
      </c>
      <c r="B22" s="224"/>
      <c r="C22" s="224"/>
      <c r="D22" s="224"/>
      <c r="E22" s="224"/>
      <c r="F22" s="224"/>
      <c r="G22" s="224"/>
      <c r="H22" s="225"/>
      <c r="I22" s="1">
        <v>16</v>
      </c>
      <c r="J22" s="7">
        <v>714668</v>
      </c>
      <c r="K22" s="7">
        <v>114801</v>
      </c>
    </row>
    <row r="23" spans="1:11" ht="12.75">
      <c r="A23" s="223" t="s">
        <v>64</v>
      </c>
      <c r="B23" s="224"/>
      <c r="C23" s="224"/>
      <c r="D23" s="224"/>
      <c r="E23" s="224"/>
      <c r="F23" s="224"/>
      <c r="G23" s="224"/>
      <c r="H23" s="225"/>
      <c r="I23" s="1">
        <v>17</v>
      </c>
      <c r="J23" s="7">
        <v>24435147</v>
      </c>
      <c r="K23" s="7">
        <v>28181697</v>
      </c>
    </row>
    <row r="24" spans="1:11" ht="12.75">
      <c r="A24" s="223" t="s">
        <v>65</v>
      </c>
      <c r="B24" s="224"/>
      <c r="C24" s="224"/>
      <c r="D24" s="224"/>
      <c r="E24" s="224"/>
      <c r="F24" s="224"/>
      <c r="G24" s="224"/>
      <c r="H24" s="225"/>
      <c r="I24" s="1">
        <v>18</v>
      </c>
      <c r="J24" s="7"/>
      <c r="K24" s="7"/>
    </row>
    <row r="25" spans="1:11" ht="12.75">
      <c r="A25" s="223" t="s">
        <v>66</v>
      </c>
      <c r="B25" s="224"/>
      <c r="C25" s="224"/>
      <c r="D25" s="224"/>
      <c r="E25" s="224"/>
      <c r="F25" s="224"/>
      <c r="G25" s="224"/>
      <c r="H25" s="225"/>
      <c r="I25" s="1">
        <v>19</v>
      </c>
      <c r="J25" s="7">
        <v>5314614</v>
      </c>
      <c r="K25" s="7">
        <v>5178840</v>
      </c>
    </row>
    <row r="26" spans="1:11" ht="12.75">
      <c r="A26" s="223" t="s">
        <v>159</v>
      </c>
      <c r="B26" s="224"/>
      <c r="C26" s="224"/>
      <c r="D26" s="224"/>
      <c r="E26" s="224"/>
      <c r="F26" s="224"/>
      <c r="G26" s="224"/>
      <c r="H26" s="225"/>
      <c r="I26" s="1">
        <v>20</v>
      </c>
      <c r="J26" s="52">
        <f>SUM(J27:J34)</f>
        <v>822404</v>
      </c>
      <c r="K26" s="52">
        <f>SUM(K27:K34)</f>
        <v>1010168</v>
      </c>
    </row>
    <row r="27" spans="1:11" ht="12.75">
      <c r="A27" s="223" t="s">
        <v>67</v>
      </c>
      <c r="B27" s="224"/>
      <c r="C27" s="224"/>
      <c r="D27" s="224"/>
      <c r="E27" s="224"/>
      <c r="F27" s="224"/>
      <c r="G27" s="224"/>
      <c r="H27" s="225"/>
      <c r="I27" s="1">
        <v>21</v>
      </c>
      <c r="J27" s="7">
        <v>79500</v>
      </c>
      <c r="K27" s="7">
        <v>99500</v>
      </c>
    </row>
    <row r="28" spans="1:11" ht="12.75">
      <c r="A28" s="223" t="s">
        <v>68</v>
      </c>
      <c r="B28" s="224"/>
      <c r="C28" s="224"/>
      <c r="D28" s="224"/>
      <c r="E28" s="224"/>
      <c r="F28" s="224"/>
      <c r="G28" s="224"/>
      <c r="H28" s="225"/>
      <c r="I28" s="1">
        <v>22</v>
      </c>
      <c r="J28" s="7"/>
      <c r="K28" s="7"/>
    </row>
    <row r="29" spans="1:11" ht="12.75">
      <c r="A29" s="223" t="s">
        <v>69</v>
      </c>
      <c r="B29" s="224"/>
      <c r="C29" s="224"/>
      <c r="D29" s="224"/>
      <c r="E29" s="224"/>
      <c r="F29" s="224"/>
      <c r="G29" s="224"/>
      <c r="H29" s="225"/>
      <c r="I29" s="1">
        <v>23</v>
      </c>
      <c r="J29" s="7"/>
      <c r="K29" s="7">
        <v>29400</v>
      </c>
    </row>
    <row r="30" spans="1:11" ht="12.75">
      <c r="A30" s="223" t="s">
        <v>74</v>
      </c>
      <c r="B30" s="224"/>
      <c r="C30" s="224"/>
      <c r="D30" s="224"/>
      <c r="E30" s="224"/>
      <c r="F30" s="224"/>
      <c r="G30" s="224"/>
      <c r="H30" s="225"/>
      <c r="I30" s="1">
        <v>24</v>
      </c>
      <c r="J30" s="7"/>
      <c r="K30" s="7"/>
    </row>
    <row r="31" spans="1:11" ht="12.75">
      <c r="A31" s="223" t="s">
        <v>75</v>
      </c>
      <c r="B31" s="224"/>
      <c r="C31" s="224"/>
      <c r="D31" s="224"/>
      <c r="E31" s="224"/>
      <c r="F31" s="224"/>
      <c r="G31" s="224"/>
      <c r="H31" s="225"/>
      <c r="I31" s="1">
        <v>25</v>
      </c>
      <c r="J31" s="7"/>
      <c r="K31" s="7"/>
    </row>
    <row r="32" spans="1:11" ht="12.75">
      <c r="A32" s="223" t="s">
        <v>76</v>
      </c>
      <c r="B32" s="224"/>
      <c r="C32" s="224"/>
      <c r="D32" s="224"/>
      <c r="E32" s="224"/>
      <c r="F32" s="224"/>
      <c r="G32" s="224"/>
      <c r="H32" s="225"/>
      <c r="I32" s="1">
        <v>26</v>
      </c>
      <c r="J32" s="7">
        <v>362904</v>
      </c>
      <c r="K32" s="7">
        <v>404329</v>
      </c>
    </row>
    <row r="33" spans="1:11" ht="12.75">
      <c r="A33" s="223" t="s">
        <v>70</v>
      </c>
      <c r="B33" s="224"/>
      <c r="C33" s="224"/>
      <c r="D33" s="224"/>
      <c r="E33" s="224"/>
      <c r="F33" s="224"/>
      <c r="G33" s="224"/>
      <c r="H33" s="225"/>
      <c r="I33" s="1">
        <v>27</v>
      </c>
      <c r="J33" s="7">
        <v>380000</v>
      </c>
      <c r="K33" s="7">
        <v>476939</v>
      </c>
    </row>
    <row r="34" spans="1:11" ht="12.75">
      <c r="A34" s="223" t="s">
        <v>152</v>
      </c>
      <c r="B34" s="224"/>
      <c r="C34" s="224"/>
      <c r="D34" s="224"/>
      <c r="E34" s="224"/>
      <c r="F34" s="224"/>
      <c r="G34" s="224"/>
      <c r="H34" s="225"/>
      <c r="I34" s="1">
        <v>28</v>
      </c>
      <c r="J34" s="7"/>
      <c r="K34" s="7"/>
    </row>
    <row r="35" spans="1:11" ht="12.75">
      <c r="A35" s="223" t="s">
        <v>153</v>
      </c>
      <c r="B35" s="224"/>
      <c r="C35" s="224"/>
      <c r="D35" s="224"/>
      <c r="E35" s="224"/>
      <c r="F35" s="224"/>
      <c r="G35" s="224"/>
      <c r="H35" s="225"/>
      <c r="I35" s="1">
        <v>29</v>
      </c>
      <c r="J35" s="52">
        <f>SUM(J36:J38)</f>
        <v>4119323</v>
      </c>
      <c r="K35" s="52">
        <f>SUM(K36:K38)</f>
        <v>4143556</v>
      </c>
    </row>
    <row r="36" spans="1:11" ht="12.75">
      <c r="A36" s="223" t="s">
        <v>71</v>
      </c>
      <c r="B36" s="224"/>
      <c r="C36" s="224"/>
      <c r="D36" s="224"/>
      <c r="E36" s="224"/>
      <c r="F36" s="224"/>
      <c r="G36" s="224"/>
      <c r="H36" s="225"/>
      <c r="I36" s="1">
        <v>30</v>
      </c>
      <c r="J36" s="7"/>
      <c r="K36" s="7"/>
    </row>
    <row r="37" spans="1:11" ht="12.75">
      <c r="A37" s="223" t="s">
        <v>72</v>
      </c>
      <c r="B37" s="224"/>
      <c r="C37" s="224"/>
      <c r="D37" s="224"/>
      <c r="E37" s="224"/>
      <c r="F37" s="224"/>
      <c r="G37" s="224"/>
      <c r="H37" s="225"/>
      <c r="I37" s="1">
        <v>31</v>
      </c>
      <c r="J37" s="7">
        <v>4119323</v>
      </c>
      <c r="K37" s="7">
        <v>4119323</v>
      </c>
    </row>
    <row r="38" spans="1:11" ht="12.75">
      <c r="A38" s="223" t="s">
        <v>73</v>
      </c>
      <c r="B38" s="224"/>
      <c r="C38" s="224"/>
      <c r="D38" s="224"/>
      <c r="E38" s="224"/>
      <c r="F38" s="224"/>
      <c r="G38" s="224"/>
      <c r="H38" s="225"/>
      <c r="I38" s="1">
        <v>32</v>
      </c>
      <c r="J38" s="7">
        <v>0</v>
      </c>
      <c r="K38" s="7">
        <v>24233</v>
      </c>
    </row>
    <row r="39" spans="1:11" ht="12.75">
      <c r="A39" s="223" t="s">
        <v>154</v>
      </c>
      <c r="B39" s="224"/>
      <c r="C39" s="224"/>
      <c r="D39" s="224"/>
      <c r="E39" s="224"/>
      <c r="F39" s="224"/>
      <c r="G39" s="224"/>
      <c r="H39" s="225"/>
      <c r="I39" s="1">
        <v>33</v>
      </c>
      <c r="J39" s="7"/>
      <c r="K39" s="7"/>
    </row>
    <row r="40" spans="1:11" ht="12.75">
      <c r="A40" s="220" t="s">
        <v>206</v>
      </c>
      <c r="B40" s="221"/>
      <c r="C40" s="221"/>
      <c r="D40" s="221"/>
      <c r="E40" s="221"/>
      <c r="F40" s="221"/>
      <c r="G40" s="221"/>
      <c r="H40" s="222"/>
      <c r="I40" s="1">
        <v>34</v>
      </c>
      <c r="J40" s="52">
        <f>J41+J49+J56+J64</f>
        <v>321185775</v>
      </c>
      <c r="K40" s="52">
        <f>K41+K49+K56+K64</f>
        <v>310276403</v>
      </c>
    </row>
    <row r="41" spans="1:11" ht="12.75">
      <c r="A41" s="223" t="s">
        <v>91</v>
      </c>
      <c r="B41" s="224"/>
      <c r="C41" s="224"/>
      <c r="D41" s="224"/>
      <c r="E41" s="224"/>
      <c r="F41" s="224"/>
      <c r="G41" s="224"/>
      <c r="H41" s="225"/>
      <c r="I41" s="1">
        <v>35</v>
      </c>
      <c r="J41" s="52">
        <f>SUM(J42:J48)</f>
        <v>3303944</v>
      </c>
      <c r="K41" s="52">
        <f>SUM(K42:K48)</f>
        <v>3513929</v>
      </c>
    </row>
    <row r="42" spans="1:11" ht="12.75">
      <c r="A42" s="223" t="s">
        <v>103</v>
      </c>
      <c r="B42" s="224"/>
      <c r="C42" s="224"/>
      <c r="D42" s="224"/>
      <c r="E42" s="224"/>
      <c r="F42" s="224"/>
      <c r="G42" s="224"/>
      <c r="H42" s="225"/>
      <c r="I42" s="1">
        <v>36</v>
      </c>
      <c r="J42" s="7">
        <v>3130818</v>
      </c>
      <c r="K42" s="7">
        <v>3333413</v>
      </c>
    </row>
    <row r="43" spans="1:11" ht="12.75">
      <c r="A43" s="223" t="s">
        <v>104</v>
      </c>
      <c r="B43" s="224"/>
      <c r="C43" s="224"/>
      <c r="D43" s="224"/>
      <c r="E43" s="224"/>
      <c r="F43" s="224"/>
      <c r="G43" s="224"/>
      <c r="H43" s="225"/>
      <c r="I43" s="1">
        <v>37</v>
      </c>
      <c r="J43" s="7"/>
      <c r="K43" s="7"/>
    </row>
    <row r="44" spans="1:11" ht="12.75">
      <c r="A44" s="223" t="s">
        <v>77</v>
      </c>
      <c r="B44" s="224"/>
      <c r="C44" s="224"/>
      <c r="D44" s="224"/>
      <c r="E44" s="224"/>
      <c r="F44" s="224"/>
      <c r="G44" s="224"/>
      <c r="H44" s="225"/>
      <c r="I44" s="1">
        <v>38</v>
      </c>
      <c r="J44" s="7"/>
      <c r="K44" s="7"/>
    </row>
    <row r="45" spans="1:11" ht="12.75">
      <c r="A45" s="223" t="s">
        <v>78</v>
      </c>
      <c r="B45" s="224"/>
      <c r="C45" s="224"/>
      <c r="D45" s="224"/>
      <c r="E45" s="224"/>
      <c r="F45" s="224"/>
      <c r="G45" s="224"/>
      <c r="H45" s="225"/>
      <c r="I45" s="1">
        <v>39</v>
      </c>
      <c r="J45" s="7">
        <v>103971</v>
      </c>
      <c r="K45" s="7">
        <v>130076</v>
      </c>
    </row>
    <row r="46" spans="1:11" ht="12.75">
      <c r="A46" s="223" t="s">
        <v>79</v>
      </c>
      <c r="B46" s="224"/>
      <c r="C46" s="224"/>
      <c r="D46" s="224"/>
      <c r="E46" s="224"/>
      <c r="F46" s="224"/>
      <c r="G46" s="224"/>
      <c r="H46" s="225"/>
      <c r="I46" s="1">
        <v>40</v>
      </c>
      <c r="J46" s="7">
        <v>69155</v>
      </c>
      <c r="K46" s="7">
        <v>50440</v>
      </c>
    </row>
    <row r="47" spans="1:11" ht="12.75">
      <c r="A47" s="223" t="s">
        <v>80</v>
      </c>
      <c r="B47" s="224"/>
      <c r="C47" s="224"/>
      <c r="D47" s="224"/>
      <c r="E47" s="224"/>
      <c r="F47" s="224"/>
      <c r="G47" s="224"/>
      <c r="H47" s="225"/>
      <c r="I47" s="1">
        <v>41</v>
      </c>
      <c r="J47" s="7"/>
      <c r="K47" s="7"/>
    </row>
    <row r="48" spans="1:11" ht="12.75">
      <c r="A48" s="223" t="s">
        <v>81</v>
      </c>
      <c r="B48" s="224"/>
      <c r="C48" s="224"/>
      <c r="D48" s="224"/>
      <c r="E48" s="224"/>
      <c r="F48" s="224"/>
      <c r="G48" s="224"/>
      <c r="H48" s="225"/>
      <c r="I48" s="1">
        <v>42</v>
      </c>
      <c r="J48" s="7"/>
      <c r="K48" s="7"/>
    </row>
    <row r="49" spans="1:11" ht="12.75">
      <c r="A49" s="223" t="s">
        <v>92</v>
      </c>
      <c r="B49" s="224"/>
      <c r="C49" s="224"/>
      <c r="D49" s="224"/>
      <c r="E49" s="224"/>
      <c r="F49" s="224"/>
      <c r="G49" s="224"/>
      <c r="H49" s="225"/>
      <c r="I49" s="1">
        <v>43</v>
      </c>
      <c r="J49" s="52">
        <f>SUM(J50:J55)</f>
        <v>35809949</v>
      </c>
      <c r="K49" s="52">
        <f>SUM(K50:K55)</f>
        <v>32809816</v>
      </c>
    </row>
    <row r="50" spans="1:11" ht="12.75">
      <c r="A50" s="223" t="s">
        <v>166</v>
      </c>
      <c r="B50" s="224"/>
      <c r="C50" s="224"/>
      <c r="D50" s="224"/>
      <c r="E50" s="224"/>
      <c r="F50" s="224"/>
      <c r="G50" s="224"/>
      <c r="H50" s="225"/>
      <c r="I50" s="1">
        <v>44</v>
      </c>
      <c r="J50" s="7"/>
      <c r="K50" s="7"/>
    </row>
    <row r="51" spans="1:11" ht="12.75">
      <c r="A51" s="223" t="s">
        <v>167</v>
      </c>
      <c r="B51" s="224"/>
      <c r="C51" s="224"/>
      <c r="D51" s="224"/>
      <c r="E51" s="224"/>
      <c r="F51" s="224"/>
      <c r="G51" s="224"/>
      <c r="H51" s="225"/>
      <c r="I51" s="1">
        <v>45</v>
      </c>
      <c r="J51" s="7">
        <v>33817122</v>
      </c>
      <c r="K51" s="7">
        <v>29084165</v>
      </c>
    </row>
    <row r="52" spans="1:11" ht="12.75">
      <c r="A52" s="223" t="s">
        <v>168</v>
      </c>
      <c r="B52" s="224"/>
      <c r="C52" s="224"/>
      <c r="D52" s="224"/>
      <c r="E52" s="224"/>
      <c r="F52" s="224"/>
      <c r="G52" s="224"/>
      <c r="H52" s="225"/>
      <c r="I52" s="1">
        <v>46</v>
      </c>
      <c r="J52" s="7">
        <v>0</v>
      </c>
      <c r="K52" s="7">
        <v>139623</v>
      </c>
    </row>
    <row r="53" spans="1:11" ht="12.75">
      <c r="A53" s="223" t="s">
        <v>169</v>
      </c>
      <c r="B53" s="224"/>
      <c r="C53" s="224"/>
      <c r="D53" s="224"/>
      <c r="E53" s="224"/>
      <c r="F53" s="224"/>
      <c r="G53" s="224"/>
      <c r="H53" s="225"/>
      <c r="I53" s="1">
        <v>47</v>
      </c>
      <c r="J53" s="7">
        <v>1755</v>
      </c>
      <c r="K53" s="7">
        <v>17523</v>
      </c>
    </row>
    <row r="54" spans="1:11" ht="12.75">
      <c r="A54" s="223" t="s">
        <v>5</v>
      </c>
      <c r="B54" s="224"/>
      <c r="C54" s="224"/>
      <c r="D54" s="224"/>
      <c r="E54" s="224"/>
      <c r="F54" s="224"/>
      <c r="G54" s="224"/>
      <c r="H54" s="225"/>
      <c r="I54" s="1">
        <v>48</v>
      </c>
      <c r="J54" s="7">
        <v>991955</v>
      </c>
      <c r="K54" s="7">
        <v>849940</v>
      </c>
    </row>
    <row r="55" spans="1:11" ht="12.75">
      <c r="A55" s="223" t="s">
        <v>6</v>
      </c>
      <c r="B55" s="224"/>
      <c r="C55" s="224"/>
      <c r="D55" s="224"/>
      <c r="E55" s="224"/>
      <c r="F55" s="224"/>
      <c r="G55" s="224"/>
      <c r="H55" s="225"/>
      <c r="I55" s="1">
        <v>49</v>
      </c>
      <c r="J55" s="7">
        <v>999117</v>
      </c>
      <c r="K55" s="7">
        <v>2718565</v>
      </c>
    </row>
    <row r="56" spans="1:11" ht="12.75">
      <c r="A56" s="223" t="s">
        <v>93</v>
      </c>
      <c r="B56" s="224"/>
      <c r="C56" s="224"/>
      <c r="D56" s="224"/>
      <c r="E56" s="224"/>
      <c r="F56" s="224"/>
      <c r="G56" s="224"/>
      <c r="H56" s="225"/>
      <c r="I56" s="1">
        <v>50</v>
      </c>
      <c r="J56" s="52">
        <f>SUM(J57:J63)</f>
        <v>246807093</v>
      </c>
      <c r="K56" s="52">
        <f>SUM(K57:K63)</f>
        <v>245014049</v>
      </c>
    </row>
    <row r="57" spans="1:11" ht="12.75">
      <c r="A57" s="223" t="s">
        <v>67</v>
      </c>
      <c r="B57" s="224"/>
      <c r="C57" s="224"/>
      <c r="D57" s="224"/>
      <c r="E57" s="224"/>
      <c r="F57" s="224"/>
      <c r="G57" s="224"/>
      <c r="H57" s="225"/>
      <c r="I57" s="1">
        <v>51</v>
      </c>
      <c r="J57" s="7"/>
      <c r="K57" s="7"/>
    </row>
    <row r="58" spans="1:11" ht="12.75">
      <c r="A58" s="223" t="s">
        <v>68</v>
      </c>
      <c r="B58" s="224"/>
      <c r="C58" s="224"/>
      <c r="D58" s="224"/>
      <c r="E58" s="224"/>
      <c r="F58" s="224"/>
      <c r="G58" s="224"/>
      <c r="H58" s="225"/>
      <c r="I58" s="1">
        <v>52</v>
      </c>
      <c r="J58" s="7"/>
      <c r="K58" s="7"/>
    </row>
    <row r="59" spans="1:11" ht="12.75">
      <c r="A59" s="223" t="s">
        <v>208</v>
      </c>
      <c r="B59" s="224"/>
      <c r="C59" s="224"/>
      <c r="D59" s="224"/>
      <c r="E59" s="224"/>
      <c r="F59" s="224"/>
      <c r="G59" s="224"/>
      <c r="H59" s="225"/>
      <c r="I59" s="1">
        <v>53</v>
      </c>
      <c r="J59" s="7">
        <v>275388</v>
      </c>
      <c r="K59" s="7">
        <v>275388</v>
      </c>
    </row>
    <row r="60" spans="1:11" ht="12.75">
      <c r="A60" s="223" t="s">
        <v>74</v>
      </c>
      <c r="B60" s="224"/>
      <c r="C60" s="224"/>
      <c r="D60" s="224"/>
      <c r="E60" s="224"/>
      <c r="F60" s="224"/>
      <c r="G60" s="224"/>
      <c r="H60" s="225"/>
      <c r="I60" s="1">
        <v>54</v>
      </c>
      <c r="J60" s="7"/>
      <c r="K60" s="7"/>
    </row>
    <row r="61" spans="1:11" ht="12.75">
      <c r="A61" s="223" t="s">
        <v>75</v>
      </c>
      <c r="B61" s="224"/>
      <c r="C61" s="224"/>
      <c r="D61" s="224"/>
      <c r="E61" s="224"/>
      <c r="F61" s="224"/>
      <c r="G61" s="224"/>
      <c r="H61" s="225"/>
      <c r="I61" s="1">
        <v>55</v>
      </c>
      <c r="J61" s="7"/>
      <c r="K61" s="7"/>
    </row>
    <row r="62" spans="1:11" ht="12.75">
      <c r="A62" s="223" t="s">
        <v>76</v>
      </c>
      <c r="B62" s="224"/>
      <c r="C62" s="224"/>
      <c r="D62" s="224"/>
      <c r="E62" s="224"/>
      <c r="F62" s="224"/>
      <c r="G62" s="224"/>
      <c r="H62" s="225"/>
      <c r="I62" s="1">
        <v>56</v>
      </c>
      <c r="J62" s="7">
        <v>246531705</v>
      </c>
      <c r="K62" s="7">
        <v>244738661</v>
      </c>
    </row>
    <row r="63" spans="1:11" ht="12.75">
      <c r="A63" s="223" t="s">
        <v>40</v>
      </c>
      <c r="B63" s="224"/>
      <c r="C63" s="224"/>
      <c r="D63" s="224"/>
      <c r="E63" s="224"/>
      <c r="F63" s="224"/>
      <c r="G63" s="224"/>
      <c r="H63" s="225"/>
      <c r="I63" s="1">
        <v>57</v>
      </c>
      <c r="J63" s="7"/>
      <c r="K63" s="7"/>
    </row>
    <row r="64" spans="1:11" ht="12.75">
      <c r="A64" s="223" t="s">
        <v>173</v>
      </c>
      <c r="B64" s="224"/>
      <c r="C64" s="224"/>
      <c r="D64" s="224"/>
      <c r="E64" s="224"/>
      <c r="F64" s="224"/>
      <c r="G64" s="224"/>
      <c r="H64" s="225"/>
      <c r="I64" s="1">
        <v>58</v>
      </c>
      <c r="J64" s="7">
        <v>35264789</v>
      </c>
      <c r="K64" s="7">
        <v>28938609</v>
      </c>
    </row>
    <row r="65" spans="1:11" ht="12.75">
      <c r="A65" s="220" t="s">
        <v>47</v>
      </c>
      <c r="B65" s="221"/>
      <c r="C65" s="221"/>
      <c r="D65" s="221"/>
      <c r="E65" s="221"/>
      <c r="F65" s="221"/>
      <c r="G65" s="221"/>
      <c r="H65" s="222"/>
      <c r="I65" s="1">
        <v>59</v>
      </c>
      <c r="J65" s="7">
        <v>0</v>
      </c>
      <c r="K65" s="7">
        <v>545234</v>
      </c>
    </row>
    <row r="66" spans="1:11" ht="12.75">
      <c r="A66" s="220" t="s">
        <v>207</v>
      </c>
      <c r="B66" s="221"/>
      <c r="C66" s="221"/>
      <c r="D66" s="221"/>
      <c r="E66" s="221"/>
      <c r="F66" s="221"/>
      <c r="G66" s="221"/>
      <c r="H66" s="222"/>
      <c r="I66" s="1">
        <v>60</v>
      </c>
      <c r="J66" s="52">
        <f>J7+J8+J40+J65</f>
        <v>493075657</v>
      </c>
      <c r="K66" s="52">
        <f>K7+K8+K40+K65</f>
        <v>476484409</v>
      </c>
    </row>
    <row r="67" spans="1:11" ht="12.75">
      <c r="A67" s="226" t="s">
        <v>82</v>
      </c>
      <c r="B67" s="227"/>
      <c r="C67" s="227"/>
      <c r="D67" s="227"/>
      <c r="E67" s="227"/>
      <c r="F67" s="227"/>
      <c r="G67" s="227"/>
      <c r="H67" s="228"/>
      <c r="I67" s="4">
        <v>61</v>
      </c>
      <c r="J67" s="8"/>
      <c r="K67" s="8"/>
    </row>
    <row r="68" spans="1:11" ht="12.75">
      <c r="A68" s="229" t="s">
        <v>49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1" ht="12.75">
      <c r="A69" s="217" t="s">
        <v>160</v>
      </c>
      <c r="B69" s="218"/>
      <c r="C69" s="218"/>
      <c r="D69" s="218"/>
      <c r="E69" s="218"/>
      <c r="F69" s="218"/>
      <c r="G69" s="218"/>
      <c r="H69" s="219"/>
      <c r="I69" s="3">
        <v>62</v>
      </c>
      <c r="J69" s="53">
        <f>J70+J71+J72+J78+J79+J82+J85</f>
        <v>402929716</v>
      </c>
      <c r="K69" s="53">
        <f>K70+K71+K72+K78+K79+K82+K85</f>
        <v>398409856</v>
      </c>
    </row>
    <row r="70" spans="1:11" ht="12.75">
      <c r="A70" s="223" t="s">
        <v>117</v>
      </c>
      <c r="B70" s="224"/>
      <c r="C70" s="224"/>
      <c r="D70" s="224"/>
      <c r="E70" s="224"/>
      <c r="F70" s="224"/>
      <c r="G70" s="224"/>
      <c r="H70" s="225"/>
      <c r="I70" s="1">
        <v>63</v>
      </c>
      <c r="J70" s="7">
        <v>169186800</v>
      </c>
      <c r="K70" s="7">
        <v>169186800</v>
      </c>
    </row>
    <row r="71" spans="1:11" ht="12.75">
      <c r="A71" s="223" t="s">
        <v>118</v>
      </c>
      <c r="B71" s="224"/>
      <c r="C71" s="224"/>
      <c r="D71" s="224"/>
      <c r="E71" s="224"/>
      <c r="F71" s="224"/>
      <c r="G71" s="224"/>
      <c r="H71" s="225"/>
      <c r="I71" s="1">
        <v>64</v>
      </c>
      <c r="J71" s="7">
        <v>88107087</v>
      </c>
      <c r="K71" s="7">
        <v>88107087</v>
      </c>
    </row>
    <row r="72" spans="1:11" ht="12.75">
      <c r="A72" s="223" t="s">
        <v>119</v>
      </c>
      <c r="B72" s="224"/>
      <c r="C72" s="224"/>
      <c r="D72" s="224"/>
      <c r="E72" s="224"/>
      <c r="F72" s="224"/>
      <c r="G72" s="224"/>
      <c r="H72" s="225"/>
      <c r="I72" s="1">
        <v>65</v>
      </c>
      <c r="J72" s="52">
        <f>J73+J74-J75+J76+J77</f>
        <v>37033109</v>
      </c>
      <c r="K72" s="52">
        <f>K73+K74-K75+K76+K77</f>
        <v>36958141</v>
      </c>
    </row>
    <row r="73" spans="1:11" ht="12.75">
      <c r="A73" s="223" t="s">
        <v>120</v>
      </c>
      <c r="B73" s="224"/>
      <c r="C73" s="224"/>
      <c r="D73" s="224"/>
      <c r="E73" s="224"/>
      <c r="F73" s="224"/>
      <c r="G73" s="224"/>
      <c r="H73" s="225"/>
      <c r="I73" s="1">
        <v>66</v>
      </c>
      <c r="J73" s="7">
        <v>4157437</v>
      </c>
      <c r="K73" s="7">
        <v>5443738</v>
      </c>
    </row>
    <row r="74" spans="1:11" ht="12.75">
      <c r="A74" s="223" t="s">
        <v>121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>
        <v>8624617</v>
      </c>
      <c r="K74" s="7">
        <v>8624617</v>
      </c>
    </row>
    <row r="75" spans="1:11" ht="12.75">
      <c r="A75" s="223" t="s">
        <v>109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/>
      <c r="K75" s="7"/>
    </row>
    <row r="76" spans="1:11" ht="12.75">
      <c r="A76" s="223" t="s">
        <v>110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/>
      <c r="K76" s="7"/>
    </row>
    <row r="77" spans="1:11" ht="12.75">
      <c r="A77" s="223" t="s">
        <v>111</v>
      </c>
      <c r="B77" s="224"/>
      <c r="C77" s="224"/>
      <c r="D77" s="224"/>
      <c r="E77" s="224"/>
      <c r="F77" s="224"/>
      <c r="G77" s="224"/>
      <c r="H77" s="225"/>
      <c r="I77" s="1">
        <v>70</v>
      </c>
      <c r="J77" s="7">
        <v>24251055</v>
      </c>
      <c r="K77" s="7">
        <v>22889786</v>
      </c>
    </row>
    <row r="78" spans="1:11" ht="12.75">
      <c r="A78" s="223" t="s">
        <v>112</v>
      </c>
      <c r="B78" s="224"/>
      <c r="C78" s="224"/>
      <c r="D78" s="224"/>
      <c r="E78" s="224"/>
      <c r="F78" s="224"/>
      <c r="G78" s="224"/>
      <c r="H78" s="225"/>
      <c r="I78" s="1">
        <v>71</v>
      </c>
      <c r="J78" s="7"/>
      <c r="K78" s="7">
        <v>1361269</v>
      </c>
    </row>
    <row r="79" spans="1:11" ht="12.75">
      <c r="A79" s="223" t="s">
        <v>204</v>
      </c>
      <c r="B79" s="224"/>
      <c r="C79" s="224"/>
      <c r="D79" s="224"/>
      <c r="E79" s="224"/>
      <c r="F79" s="224"/>
      <c r="G79" s="224"/>
      <c r="H79" s="225"/>
      <c r="I79" s="1">
        <v>72</v>
      </c>
      <c r="J79" s="52">
        <f>J80-J81</f>
        <v>81144391</v>
      </c>
      <c r="K79" s="52">
        <f>K80-K81</f>
        <v>107364568</v>
      </c>
    </row>
    <row r="80" spans="1:11" ht="12.75">
      <c r="A80" s="232" t="s">
        <v>138</v>
      </c>
      <c r="B80" s="233"/>
      <c r="C80" s="233"/>
      <c r="D80" s="233"/>
      <c r="E80" s="233"/>
      <c r="F80" s="233"/>
      <c r="G80" s="233"/>
      <c r="H80" s="234"/>
      <c r="I80" s="1">
        <v>73</v>
      </c>
      <c r="J80" s="7">
        <v>81144391</v>
      </c>
      <c r="K80" s="7">
        <v>107364568</v>
      </c>
    </row>
    <row r="81" spans="1:11" ht="12.75">
      <c r="A81" s="232" t="s">
        <v>139</v>
      </c>
      <c r="B81" s="233"/>
      <c r="C81" s="233"/>
      <c r="D81" s="233"/>
      <c r="E81" s="233"/>
      <c r="F81" s="233"/>
      <c r="G81" s="233"/>
      <c r="H81" s="234"/>
      <c r="I81" s="1">
        <v>74</v>
      </c>
      <c r="J81" s="7"/>
      <c r="K81" s="7"/>
    </row>
    <row r="82" spans="1:11" ht="12.75">
      <c r="A82" s="223" t="s">
        <v>205</v>
      </c>
      <c r="B82" s="224"/>
      <c r="C82" s="224"/>
      <c r="D82" s="224"/>
      <c r="E82" s="224"/>
      <c r="F82" s="224"/>
      <c r="G82" s="224"/>
      <c r="H82" s="225"/>
      <c r="I82" s="1">
        <v>75</v>
      </c>
      <c r="J82" s="52">
        <f>J83-J84</f>
        <v>27101031</v>
      </c>
      <c r="K82" s="52">
        <f>K83-K84</f>
        <v>-4718026</v>
      </c>
    </row>
    <row r="83" spans="1:11" ht="12.75">
      <c r="A83" s="232" t="s">
        <v>140</v>
      </c>
      <c r="B83" s="233"/>
      <c r="C83" s="233"/>
      <c r="D83" s="233"/>
      <c r="E83" s="233"/>
      <c r="F83" s="233"/>
      <c r="G83" s="233"/>
      <c r="H83" s="234"/>
      <c r="I83" s="1">
        <v>76</v>
      </c>
      <c r="J83" s="7">
        <v>27101031</v>
      </c>
      <c r="K83" s="7"/>
    </row>
    <row r="84" spans="1:11" ht="12.75">
      <c r="A84" s="232" t="s">
        <v>141</v>
      </c>
      <c r="B84" s="233"/>
      <c r="C84" s="233"/>
      <c r="D84" s="233"/>
      <c r="E84" s="233"/>
      <c r="F84" s="233"/>
      <c r="G84" s="233"/>
      <c r="H84" s="234"/>
      <c r="I84" s="1">
        <v>77</v>
      </c>
      <c r="J84" s="7"/>
      <c r="K84" s="7">
        <v>4718026</v>
      </c>
    </row>
    <row r="85" spans="1:11" ht="12.75">
      <c r="A85" s="223" t="s">
        <v>142</v>
      </c>
      <c r="B85" s="224"/>
      <c r="C85" s="224"/>
      <c r="D85" s="224"/>
      <c r="E85" s="224"/>
      <c r="F85" s="224"/>
      <c r="G85" s="224"/>
      <c r="H85" s="225"/>
      <c r="I85" s="1">
        <v>78</v>
      </c>
      <c r="J85" s="7">
        <v>357298</v>
      </c>
      <c r="K85" s="7">
        <v>150017</v>
      </c>
    </row>
    <row r="86" spans="1:11" ht="12.75">
      <c r="A86" s="220" t="s">
        <v>13</v>
      </c>
      <c r="B86" s="221"/>
      <c r="C86" s="221"/>
      <c r="D86" s="221"/>
      <c r="E86" s="221"/>
      <c r="F86" s="221"/>
      <c r="G86" s="221"/>
      <c r="H86" s="222"/>
      <c r="I86" s="1">
        <v>79</v>
      </c>
      <c r="J86" s="52">
        <f>SUM(J87:J89)</f>
        <v>7396000</v>
      </c>
      <c r="K86" s="52">
        <f>SUM(K87:K89)</f>
        <v>8465067</v>
      </c>
    </row>
    <row r="87" spans="1:11" ht="12.75">
      <c r="A87" s="223" t="s">
        <v>105</v>
      </c>
      <c r="B87" s="224"/>
      <c r="C87" s="224"/>
      <c r="D87" s="224"/>
      <c r="E87" s="224"/>
      <c r="F87" s="224"/>
      <c r="G87" s="224"/>
      <c r="H87" s="225"/>
      <c r="I87" s="1">
        <v>80</v>
      </c>
      <c r="J87" s="7">
        <v>4136000</v>
      </c>
      <c r="K87" s="7">
        <v>4144292</v>
      </c>
    </row>
    <row r="88" spans="1:11" ht="12.75">
      <c r="A88" s="223" t="s">
        <v>106</v>
      </c>
      <c r="B88" s="224"/>
      <c r="C88" s="224"/>
      <c r="D88" s="224"/>
      <c r="E88" s="224"/>
      <c r="F88" s="224"/>
      <c r="G88" s="224"/>
      <c r="H88" s="225"/>
      <c r="I88" s="1">
        <v>81</v>
      </c>
      <c r="J88" s="7"/>
      <c r="K88" s="7"/>
    </row>
    <row r="89" spans="1:11" ht="12.75">
      <c r="A89" s="223" t="s">
        <v>107</v>
      </c>
      <c r="B89" s="224"/>
      <c r="C89" s="224"/>
      <c r="D89" s="224"/>
      <c r="E89" s="224"/>
      <c r="F89" s="224"/>
      <c r="G89" s="224"/>
      <c r="H89" s="225"/>
      <c r="I89" s="1">
        <v>82</v>
      </c>
      <c r="J89" s="7">
        <v>3260000</v>
      </c>
      <c r="K89" s="7">
        <v>4320775</v>
      </c>
    </row>
    <row r="90" spans="1:11" ht="12.75">
      <c r="A90" s="220" t="s">
        <v>14</v>
      </c>
      <c r="B90" s="221"/>
      <c r="C90" s="221"/>
      <c r="D90" s="221"/>
      <c r="E90" s="221"/>
      <c r="F90" s="221"/>
      <c r="G90" s="221"/>
      <c r="H90" s="222"/>
      <c r="I90" s="1">
        <v>83</v>
      </c>
      <c r="J90" s="52">
        <f>SUM(J91:J99)</f>
        <v>46019456</v>
      </c>
      <c r="K90" s="52">
        <f>SUM(K91:K99)</f>
        <v>47052112</v>
      </c>
    </row>
    <row r="91" spans="1:11" ht="12.75">
      <c r="A91" s="223" t="s">
        <v>108</v>
      </c>
      <c r="B91" s="224"/>
      <c r="C91" s="224"/>
      <c r="D91" s="224"/>
      <c r="E91" s="224"/>
      <c r="F91" s="224"/>
      <c r="G91" s="224"/>
      <c r="H91" s="225"/>
      <c r="I91" s="1">
        <v>84</v>
      </c>
      <c r="J91" s="7"/>
      <c r="K91" s="7"/>
    </row>
    <row r="92" spans="1:11" ht="12.75">
      <c r="A92" s="223" t="s">
        <v>209</v>
      </c>
      <c r="B92" s="224"/>
      <c r="C92" s="224"/>
      <c r="D92" s="224"/>
      <c r="E92" s="224"/>
      <c r="F92" s="224"/>
      <c r="G92" s="224"/>
      <c r="H92" s="225"/>
      <c r="I92" s="1">
        <v>85</v>
      </c>
      <c r="J92" s="7"/>
      <c r="K92" s="7"/>
    </row>
    <row r="93" spans="1:11" ht="12.75">
      <c r="A93" s="223" t="s">
        <v>0</v>
      </c>
      <c r="B93" s="224"/>
      <c r="C93" s="224"/>
      <c r="D93" s="224"/>
      <c r="E93" s="224"/>
      <c r="F93" s="224"/>
      <c r="G93" s="224"/>
      <c r="H93" s="225"/>
      <c r="I93" s="1">
        <v>86</v>
      </c>
      <c r="J93" s="7">
        <v>43334823</v>
      </c>
      <c r="K93" s="7">
        <v>43007695</v>
      </c>
    </row>
    <row r="94" spans="1:11" ht="12.75">
      <c r="A94" s="223" t="s">
        <v>210</v>
      </c>
      <c r="B94" s="224"/>
      <c r="C94" s="224"/>
      <c r="D94" s="224"/>
      <c r="E94" s="224"/>
      <c r="F94" s="224"/>
      <c r="G94" s="224"/>
      <c r="H94" s="225"/>
      <c r="I94" s="1">
        <v>87</v>
      </c>
      <c r="J94" s="7">
        <v>0</v>
      </c>
      <c r="K94" s="7">
        <v>1359784</v>
      </c>
    </row>
    <row r="95" spans="1:11" ht="12.75">
      <c r="A95" s="223" t="s">
        <v>211</v>
      </c>
      <c r="B95" s="224"/>
      <c r="C95" s="224"/>
      <c r="D95" s="224"/>
      <c r="E95" s="224"/>
      <c r="F95" s="224"/>
      <c r="G95" s="224"/>
      <c r="H95" s="225"/>
      <c r="I95" s="1">
        <v>88</v>
      </c>
      <c r="J95" s="7"/>
      <c r="K95" s="7"/>
    </row>
    <row r="96" spans="1:11" ht="12.75">
      <c r="A96" s="223" t="s">
        <v>212</v>
      </c>
      <c r="B96" s="224"/>
      <c r="C96" s="224"/>
      <c r="D96" s="224"/>
      <c r="E96" s="224"/>
      <c r="F96" s="224"/>
      <c r="G96" s="224"/>
      <c r="H96" s="225"/>
      <c r="I96" s="1">
        <v>89</v>
      </c>
      <c r="J96" s="7"/>
      <c r="K96" s="7"/>
    </row>
    <row r="97" spans="1:11" ht="12.75">
      <c r="A97" s="223" t="s">
        <v>85</v>
      </c>
      <c r="B97" s="224"/>
      <c r="C97" s="224"/>
      <c r="D97" s="224"/>
      <c r="E97" s="224"/>
      <c r="F97" s="224"/>
      <c r="G97" s="224"/>
      <c r="H97" s="225"/>
      <c r="I97" s="1">
        <v>90</v>
      </c>
      <c r="J97" s="7"/>
      <c r="K97" s="7"/>
    </row>
    <row r="98" spans="1:11" ht="12.75">
      <c r="A98" s="223" t="s">
        <v>83</v>
      </c>
      <c r="B98" s="224"/>
      <c r="C98" s="224"/>
      <c r="D98" s="224"/>
      <c r="E98" s="224"/>
      <c r="F98" s="224"/>
      <c r="G98" s="224"/>
      <c r="H98" s="225"/>
      <c r="I98" s="1">
        <v>91</v>
      </c>
      <c r="J98" s="7">
        <v>2684633</v>
      </c>
      <c r="K98" s="7">
        <v>2684633</v>
      </c>
    </row>
    <row r="99" spans="1:11" ht="12.75">
      <c r="A99" s="223" t="s">
        <v>84</v>
      </c>
      <c r="B99" s="224"/>
      <c r="C99" s="224"/>
      <c r="D99" s="224"/>
      <c r="E99" s="224"/>
      <c r="F99" s="224"/>
      <c r="G99" s="224"/>
      <c r="H99" s="225"/>
      <c r="I99" s="1">
        <v>92</v>
      </c>
      <c r="J99" s="7"/>
      <c r="K99" s="7"/>
    </row>
    <row r="100" spans="1:11" ht="12.75">
      <c r="A100" s="220" t="s">
        <v>15</v>
      </c>
      <c r="B100" s="221"/>
      <c r="C100" s="221"/>
      <c r="D100" s="221"/>
      <c r="E100" s="221"/>
      <c r="F100" s="221"/>
      <c r="G100" s="221"/>
      <c r="H100" s="222"/>
      <c r="I100" s="1">
        <v>93</v>
      </c>
      <c r="J100" s="52">
        <f>SUM(J101:J112)</f>
        <v>36534856</v>
      </c>
      <c r="K100" s="52">
        <f>SUM(K101:K112)</f>
        <v>21950532</v>
      </c>
    </row>
    <row r="101" spans="1:11" ht="12.75">
      <c r="A101" s="223" t="s">
        <v>108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7"/>
      <c r="K101" s="7"/>
    </row>
    <row r="102" spans="1:11" ht="12.75">
      <c r="A102" s="223" t="s">
        <v>209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7"/>
      <c r="K102" s="7"/>
    </row>
    <row r="103" spans="1:11" ht="12.75">
      <c r="A103" s="223" t="s">
        <v>0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7">
        <v>11109384</v>
      </c>
      <c r="K103" s="7">
        <v>5196618</v>
      </c>
    </row>
    <row r="104" spans="1:11" ht="12.75">
      <c r="A104" s="223" t="s">
        <v>210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7"/>
      <c r="K104" s="7">
        <v>121405</v>
      </c>
    </row>
    <row r="105" spans="1:11" ht="12.75">
      <c r="A105" s="223" t="s">
        <v>211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7">
        <v>6458384</v>
      </c>
      <c r="K105" s="7">
        <v>4582140</v>
      </c>
    </row>
    <row r="106" spans="1:11" ht="12.75">
      <c r="A106" s="223" t="s">
        <v>212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7"/>
      <c r="K106" s="7"/>
    </row>
    <row r="107" spans="1:11" ht="12.75">
      <c r="A107" s="223" t="s">
        <v>85</v>
      </c>
      <c r="B107" s="224"/>
      <c r="C107" s="224"/>
      <c r="D107" s="224"/>
      <c r="E107" s="224"/>
      <c r="F107" s="224"/>
      <c r="G107" s="224"/>
      <c r="H107" s="225"/>
      <c r="I107" s="1">
        <v>100</v>
      </c>
      <c r="J107" s="7">
        <v>1869381</v>
      </c>
      <c r="K107" s="7">
        <v>1644379</v>
      </c>
    </row>
    <row r="108" spans="1:11" ht="12.75">
      <c r="A108" s="223" t="s">
        <v>86</v>
      </c>
      <c r="B108" s="224"/>
      <c r="C108" s="224"/>
      <c r="D108" s="224"/>
      <c r="E108" s="224"/>
      <c r="F108" s="224"/>
      <c r="G108" s="224"/>
      <c r="H108" s="225"/>
      <c r="I108" s="1">
        <v>101</v>
      </c>
      <c r="J108" s="7">
        <v>4259926</v>
      </c>
      <c r="K108" s="7">
        <v>5365384</v>
      </c>
    </row>
    <row r="109" spans="1:11" ht="12.75">
      <c r="A109" s="223" t="s">
        <v>87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7">
        <v>6812406</v>
      </c>
      <c r="K109" s="7">
        <v>4693338</v>
      </c>
    </row>
    <row r="110" spans="1:11" ht="12.75">
      <c r="A110" s="223" t="s">
        <v>90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7"/>
      <c r="K110" s="7"/>
    </row>
    <row r="111" spans="1:11" ht="12.75">
      <c r="A111" s="223" t="s">
        <v>88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7"/>
      <c r="K111" s="7"/>
    </row>
    <row r="112" spans="1:11" ht="12.75">
      <c r="A112" s="223" t="s">
        <v>89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7">
        <v>6025375</v>
      </c>
      <c r="K112" s="7">
        <v>347268</v>
      </c>
    </row>
    <row r="113" spans="1:11" ht="12.75">
      <c r="A113" s="220" t="s">
        <v>1</v>
      </c>
      <c r="B113" s="221"/>
      <c r="C113" s="221"/>
      <c r="D113" s="221"/>
      <c r="E113" s="221"/>
      <c r="F113" s="221"/>
      <c r="G113" s="221"/>
      <c r="H113" s="222"/>
      <c r="I113" s="1">
        <v>106</v>
      </c>
      <c r="J113" s="7">
        <v>195629</v>
      </c>
      <c r="K113" s="7">
        <v>606842</v>
      </c>
    </row>
    <row r="114" spans="1:11" ht="12.75">
      <c r="A114" s="220" t="s">
        <v>19</v>
      </c>
      <c r="B114" s="221"/>
      <c r="C114" s="221"/>
      <c r="D114" s="221"/>
      <c r="E114" s="221"/>
      <c r="F114" s="221"/>
      <c r="G114" s="221"/>
      <c r="H114" s="222"/>
      <c r="I114" s="1">
        <v>107</v>
      </c>
      <c r="J114" s="52">
        <f>J69+J86+J90+J100+J113</f>
        <v>493075657</v>
      </c>
      <c r="K114" s="52">
        <f>K69+K86+K90+K100+K113</f>
        <v>476484409</v>
      </c>
    </row>
    <row r="115" spans="1:11" ht="12.75">
      <c r="A115" s="242" t="s">
        <v>48</v>
      </c>
      <c r="B115" s="243"/>
      <c r="C115" s="243"/>
      <c r="D115" s="243"/>
      <c r="E115" s="243"/>
      <c r="F115" s="243"/>
      <c r="G115" s="243"/>
      <c r="H115" s="244"/>
      <c r="I115" s="2">
        <v>108</v>
      </c>
      <c r="J115" s="8"/>
      <c r="K115" s="8"/>
    </row>
    <row r="116" spans="1:11" ht="12.75">
      <c r="A116" s="229" t="s">
        <v>275</v>
      </c>
      <c r="B116" s="245"/>
      <c r="C116" s="245"/>
      <c r="D116" s="245"/>
      <c r="E116" s="245"/>
      <c r="F116" s="245"/>
      <c r="G116" s="245"/>
      <c r="H116" s="245"/>
      <c r="I116" s="246"/>
      <c r="J116" s="246"/>
      <c r="K116" s="247"/>
    </row>
    <row r="117" spans="1:11" ht="12.75">
      <c r="A117" s="217" t="s">
        <v>155</v>
      </c>
      <c r="B117" s="218"/>
      <c r="C117" s="218"/>
      <c r="D117" s="218"/>
      <c r="E117" s="218"/>
      <c r="F117" s="218"/>
      <c r="G117" s="218"/>
      <c r="H117" s="218"/>
      <c r="I117" s="248"/>
      <c r="J117" s="248"/>
      <c r="K117" s="249"/>
    </row>
    <row r="118" spans="1:11" ht="12.75">
      <c r="A118" s="223" t="s">
        <v>3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7">
        <f>J69-J85</f>
        <v>402572418</v>
      </c>
      <c r="K118" s="7">
        <f>K69-K85</f>
        <v>398259839</v>
      </c>
    </row>
    <row r="119" spans="1:11" ht="12.75">
      <c r="A119" s="235" t="s">
        <v>4</v>
      </c>
      <c r="B119" s="236"/>
      <c r="C119" s="236"/>
      <c r="D119" s="236"/>
      <c r="E119" s="236"/>
      <c r="F119" s="236"/>
      <c r="G119" s="236"/>
      <c r="H119" s="237"/>
      <c r="I119" s="4">
        <v>110</v>
      </c>
      <c r="J119" s="8">
        <f>J85</f>
        <v>357298</v>
      </c>
      <c r="K119" s="8">
        <f>K85</f>
        <v>150017</v>
      </c>
    </row>
    <row r="120" spans="1:11" ht="12.75">
      <c r="A120" s="238" t="s">
        <v>276</v>
      </c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</row>
    <row r="121" spans="1:11" ht="12.75">
      <c r="A121" s="240"/>
      <c r="B121" s="241"/>
      <c r="C121" s="241"/>
      <c r="D121" s="241"/>
      <c r="E121" s="241"/>
      <c r="F121" s="241"/>
      <c r="G121" s="241"/>
      <c r="H121" s="241"/>
      <c r="I121" s="241"/>
      <c r="J121" s="241"/>
      <c r="K121" s="241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0.69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46">
      <selection activeCell="E6" sqref="E6"/>
    </sheetView>
  </sheetViews>
  <sheetFormatPr defaultColWidth="9.140625" defaultRowHeight="12.75"/>
  <cols>
    <col min="1" max="5" width="9.140625" style="51" customWidth="1"/>
    <col min="6" max="6" width="4.140625" style="51" customWidth="1"/>
    <col min="7" max="7" width="5.421875" style="51" customWidth="1"/>
    <col min="8" max="8" width="0.42578125" style="51" customWidth="1"/>
    <col min="9" max="9" width="9.140625" style="51" customWidth="1"/>
    <col min="10" max="10" width="11.421875" style="51" customWidth="1"/>
    <col min="11" max="11" width="11.28125" style="51" customWidth="1"/>
    <col min="12" max="12" width="10.28125" style="51" customWidth="1"/>
    <col min="13" max="13" width="11.57421875" style="51" customWidth="1"/>
    <col min="14" max="16384" width="9.140625" style="51" customWidth="1"/>
  </cols>
  <sheetData>
    <row r="1" spans="1:13" ht="12.75" customHeight="1">
      <c r="A1" s="205" t="s">
        <v>128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2.75" customHeight="1">
      <c r="A2" s="259" t="s">
        <v>326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12.75" customHeight="1">
      <c r="A3" s="252" t="s">
        <v>285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23.25">
      <c r="A4" s="251" t="s">
        <v>50</v>
      </c>
      <c r="B4" s="251"/>
      <c r="C4" s="251"/>
      <c r="D4" s="251"/>
      <c r="E4" s="251"/>
      <c r="F4" s="251"/>
      <c r="G4" s="251"/>
      <c r="H4" s="251"/>
      <c r="I4" s="57" t="s">
        <v>245</v>
      </c>
      <c r="J4" s="250" t="s">
        <v>283</v>
      </c>
      <c r="K4" s="250"/>
      <c r="L4" s="250" t="s">
        <v>284</v>
      </c>
      <c r="M4" s="250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7"/>
      <c r="J5" s="59" t="s">
        <v>279</v>
      </c>
      <c r="K5" s="59" t="s">
        <v>280</v>
      </c>
      <c r="L5" s="59" t="s">
        <v>279</v>
      </c>
      <c r="M5" s="59" t="s">
        <v>280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17" t="s">
        <v>20</v>
      </c>
      <c r="B7" s="218"/>
      <c r="C7" s="218"/>
      <c r="D7" s="218"/>
      <c r="E7" s="218"/>
      <c r="F7" s="218"/>
      <c r="G7" s="218"/>
      <c r="H7" s="219"/>
      <c r="I7" s="3">
        <v>111</v>
      </c>
      <c r="J7" s="53">
        <f>SUM(J8:J9)</f>
        <v>114319575</v>
      </c>
      <c r="K7" s="53">
        <f>SUM(K8:K9)</f>
        <v>42119160</v>
      </c>
      <c r="L7" s="53">
        <f>SUM(L8:L9)</f>
        <v>99257242</v>
      </c>
      <c r="M7" s="53">
        <f>SUM(M8:M9)</f>
        <v>34915758</v>
      </c>
    </row>
    <row r="8" spans="1:13" ht="12.75">
      <c r="A8" s="220" t="s">
        <v>126</v>
      </c>
      <c r="B8" s="221"/>
      <c r="C8" s="221"/>
      <c r="D8" s="221"/>
      <c r="E8" s="221"/>
      <c r="F8" s="221"/>
      <c r="G8" s="221"/>
      <c r="H8" s="222"/>
      <c r="I8" s="1">
        <v>112</v>
      </c>
      <c r="J8" s="7">
        <v>113509215</v>
      </c>
      <c r="K8" s="7">
        <v>41817997</v>
      </c>
      <c r="L8" s="7">
        <v>84442135</v>
      </c>
      <c r="M8" s="7">
        <v>22798018</v>
      </c>
    </row>
    <row r="9" spans="1:13" ht="12.75">
      <c r="A9" s="220" t="s">
        <v>94</v>
      </c>
      <c r="B9" s="221"/>
      <c r="C9" s="221"/>
      <c r="D9" s="221"/>
      <c r="E9" s="221"/>
      <c r="F9" s="221"/>
      <c r="G9" s="221"/>
      <c r="H9" s="222"/>
      <c r="I9" s="1">
        <v>113</v>
      </c>
      <c r="J9" s="7">
        <v>810360</v>
      </c>
      <c r="K9" s="7">
        <v>301163</v>
      </c>
      <c r="L9" s="7">
        <v>14815107</v>
      </c>
      <c r="M9" s="7">
        <v>12117740</v>
      </c>
    </row>
    <row r="10" spans="1:13" ht="12.75">
      <c r="A10" s="220" t="s">
        <v>7</v>
      </c>
      <c r="B10" s="221"/>
      <c r="C10" s="221"/>
      <c r="D10" s="221"/>
      <c r="E10" s="221"/>
      <c r="F10" s="221"/>
      <c r="G10" s="221"/>
      <c r="H10" s="222"/>
      <c r="I10" s="1">
        <v>114</v>
      </c>
      <c r="J10" s="52">
        <f>J11+J12+J16+J20+J21+J22+J25+J26</f>
        <v>104280501</v>
      </c>
      <c r="K10" s="52">
        <f>K11+K12+K16+K20+K21+K22+K25+K26</f>
        <v>37350638</v>
      </c>
      <c r="L10" s="52">
        <f>L11+L12+L16+L20+L21+L22+L25+L26</f>
        <v>95317684</v>
      </c>
      <c r="M10" s="52">
        <f>M11+M12+M16+M20+M21+M22+M25+M26</f>
        <v>32271923</v>
      </c>
    </row>
    <row r="11" spans="1:13" ht="12.75">
      <c r="A11" s="220" t="s">
        <v>95</v>
      </c>
      <c r="B11" s="221"/>
      <c r="C11" s="221"/>
      <c r="D11" s="221"/>
      <c r="E11" s="221"/>
      <c r="F11" s="221"/>
      <c r="G11" s="221"/>
      <c r="H11" s="222"/>
      <c r="I11" s="1">
        <v>115</v>
      </c>
      <c r="J11" s="7"/>
      <c r="K11" s="7"/>
      <c r="L11" s="7"/>
      <c r="M11" s="7"/>
    </row>
    <row r="12" spans="1:13" ht="12.75">
      <c r="A12" s="220" t="s">
        <v>16</v>
      </c>
      <c r="B12" s="221"/>
      <c r="C12" s="221"/>
      <c r="D12" s="221"/>
      <c r="E12" s="221"/>
      <c r="F12" s="221"/>
      <c r="G12" s="221"/>
      <c r="H12" s="222"/>
      <c r="I12" s="1">
        <v>116</v>
      </c>
      <c r="J12" s="52">
        <f>SUM(J13:J15)</f>
        <v>28893345</v>
      </c>
      <c r="K12" s="52">
        <f>SUM(K13:K15)</f>
        <v>10721820</v>
      </c>
      <c r="L12" s="52">
        <f>SUM(L13:L15)</f>
        <v>21190876</v>
      </c>
      <c r="M12" s="52">
        <f>SUM(M13:M15)</f>
        <v>6485657</v>
      </c>
    </row>
    <row r="13" spans="1:13" ht="12.75">
      <c r="A13" s="223" t="s">
        <v>122</v>
      </c>
      <c r="B13" s="224"/>
      <c r="C13" s="224"/>
      <c r="D13" s="224"/>
      <c r="E13" s="224"/>
      <c r="F13" s="224"/>
      <c r="G13" s="224"/>
      <c r="H13" s="225"/>
      <c r="I13" s="1">
        <v>117</v>
      </c>
      <c r="J13" s="7">
        <v>14331128</v>
      </c>
      <c r="K13" s="7">
        <v>5042460</v>
      </c>
      <c r="L13" s="7">
        <v>10006552</v>
      </c>
      <c r="M13" s="7">
        <v>2751007</v>
      </c>
    </row>
    <row r="14" spans="1:13" ht="12.75">
      <c r="A14" s="223" t="s">
        <v>123</v>
      </c>
      <c r="B14" s="224"/>
      <c r="C14" s="224"/>
      <c r="D14" s="224"/>
      <c r="E14" s="224"/>
      <c r="F14" s="224"/>
      <c r="G14" s="224"/>
      <c r="H14" s="225"/>
      <c r="I14" s="1">
        <v>118</v>
      </c>
      <c r="J14" s="7">
        <v>58605</v>
      </c>
      <c r="K14" s="7"/>
      <c r="L14" s="7">
        <v>50634</v>
      </c>
      <c r="M14" s="7">
        <v>50634</v>
      </c>
    </row>
    <row r="15" spans="1:13" ht="12.75">
      <c r="A15" s="223" t="s">
        <v>52</v>
      </c>
      <c r="B15" s="224"/>
      <c r="C15" s="224"/>
      <c r="D15" s="224"/>
      <c r="E15" s="224"/>
      <c r="F15" s="224"/>
      <c r="G15" s="224"/>
      <c r="H15" s="225"/>
      <c r="I15" s="1">
        <v>119</v>
      </c>
      <c r="J15" s="7">
        <v>14503612</v>
      </c>
      <c r="K15" s="7">
        <v>5679360</v>
      </c>
      <c r="L15" s="7">
        <v>11133690</v>
      </c>
      <c r="M15" s="7">
        <v>3684016</v>
      </c>
    </row>
    <row r="16" spans="1:13" ht="12.75">
      <c r="A16" s="220" t="s">
        <v>17</v>
      </c>
      <c r="B16" s="221"/>
      <c r="C16" s="221"/>
      <c r="D16" s="221"/>
      <c r="E16" s="221"/>
      <c r="F16" s="221"/>
      <c r="G16" s="221"/>
      <c r="H16" s="222"/>
      <c r="I16" s="1">
        <v>120</v>
      </c>
      <c r="J16" s="52">
        <f>SUM(J17:J19)</f>
        <v>52548609</v>
      </c>
      <c r="K16" s="52">
        <f>SUM(K17:K19)</f>
        <v>17527202</v>
      </c>
      <c r="L16" s="52">
        <f>SUM(L17:L19)</f>
        <v>50378798</v>
      </c>
      <c r="M16" s="52">
        <f>SUM(M17:M19)</f>
        <v>16305846</v>
      </c>
    </row>
    <row r="17" spans="1:13" ht="12.75">
      <c r="A17" s="223" t="s">
        <v>53</v>
      </c>
      <c r="B17" s="224"/>
      <c r="C17" s="224"/>
      <c r="D17" s="224"/>
      <c r="E17" s="224"/>
      <c r="F17" s="224"/>
      <c r="G17" s="224"/>
      <c r="H17" s="225"/>
      <c r="I17" s="1">
        <v>121</v>
      </c>
      <c r="J17" s="7">
        <v>33263192</v>
      </c>
      <c r="K17" s="7">
        <v>11185397</v>
      </c>
      <c r="L17" s="7">
        <v>32452350</v>
      </c>
      <c r="M17" s="7">
        <v>10580796</v>
      </c>
    </row>
    <row r="18" spans="1:13" ht="12.75">
      <c r="A18" s="223" t="s">
        <v>54</v>
      </c>
      <c r="B18" s="224"/>
      <c r="C18" s="224"/>
      <c r="D18" s="224"/>
      <c r="E18" s="224"/>
      <c r="F18" s="224"/>
      <c r="G18" s="224"/>
      <c r="H18" s="225"/>
      <c r="I18" s="1">
        <v>122</v>
      </c>
      <c r="J18" s="7">
        <v>11423148</v>
      </c>
      <c r="K18" s="7">
        <v>3764843</v>
      </c>
      <c r="L18" s="7">
        <v>10908889</v>
      </c>
      <c r="M18" s="7">
        <v>3578497</v>
      </c>
    </row>
    <row r="19" spans="1:13" ht="12.75">
      <c r="A19" s="223" t="s">
        <v>55</v>
      </c>
      <c r="B19" s="224"/>
      <c r="C19" s="224"/>
      <c r="D19" s="224"/>
      <c r="E19" s="224"/>
      <c r="F19" s="224"/>
      <c r="G19" s="224"/>
      <c r="H19" s="225"/>
      <c r="I19" s="1">
        <v>123</v>
      </c>
      <c r="J19" s="7">
        <v>7862269</v>
      </c>
      <c r="K19" s="7">
        <v>2576962</v>
      </c>
      <c r="L19" s="7">
        <v>7017559</v>
      </c>
      <c r="M19" s="7">
        <v>2146553</v>
      </c>
    </row>
    <row r="20" spans="1:13" ht="12.75">
      <c r="A20" s="220" t="s">
        <v>96</v>
      </c>
      <c r="B20" s="221"/>
      <c r="C20" s="221"/>
      <c r="D20" s="221"/>
      <c r="E20" s="221"/>
      <c r="F20" s="221"/>
      <c r="G20" s="221"/>
      <c r="H20" s="222"/>
      <c r="I20" s="1">
        <v>124</v>
      </c>
      <c r="J20" s="7">
        <v>9181820</v>
      </c>
      <c r="K20" s="7">
        <v>3091504</v>
      </c>
      <c r="L20" s="7">
        <v>9655410</v>
      </c>
      <c r="M20" s="7">
        <v>3138485</v>
      </c>
    </row>
    <row r="21" spans="1:13" ht="12.75">
      <c r="A21" s="220" t="s">
        <v>97</v>
      </c>
      <c r="B21" s="221"/>
      <c r="C21" s="221"/>
      <c r="D21" s="221"/>
      <c r="E21" s="221"/>
      <c r="F21" s="221"/>
      <c r="G21" s="221"/>
      <c r="H21" s="222"/>
      <c r="I21" s="1">
        <v>125</v>
      </c>
      <c r="J21" s="7">
        <v>11046329</v>
      </c>
      <c r="K21" s="7">
        <v>3902323</v>
      </c>
      <c r="L21" s="7">
        <v>12893869</v>
      </c>
      <c r="M21" s="7">
        <v>6249936</v>
      </c>
    </row>
    <row r="22" spans="1:13" ht="12.75">
      <c r="A22" s="220" t="s">
        <v>18</v>
      </c>
      <c r="B22" s="221"/>
      <c r="C22" s="221"/>
      <c r="D22" s="221"/>
      <c r="E22" s="221"/>
      <c r="F22" s="221"/>
      <c r="G22" s="221"/>
      <c r="H22" s="222"/>
      <c r="I22" s="1">
        <v>126</v>
      </c>
      <c r="J22" s="52">
        <f>J23+J24</f>
        <v>770978</v>
      </c>
      <c r="K22" s="52">
        <f>K23+K24</f>
        <v>686052</v>
      </c>
      <c r="L22" s="52">
        <f>SUM(L23:L24)</f>
        <v>873052</v>
      </c>
      <c r="M22" s="52">
        <f>SUM(M23:M24)</f>
        <v>0</v>
      </c>
    </row>
    <row r="23" spans="1:13" ht="12.75">
      <c r="A23" s="223" t="s">
        <v>113</v>
      </c>
      <c r="B23" s="224"/>
      <c r="C23" s="224"/>
      <c r="D23" s="224"/>
      <c r="E23" s="224"/>
      <c r="F23" s="224"/>
      <c r="G23" s="224"/>
      <c r="H23" s="225"/>
      <c r="I23" s="1">
        <v>127</v>
      </c>
      <c r="J23" s="7"/>
      <c r="K23" s="7"/>
      <c r="L23" s="7"/>
      <c r="M23" s="7"/>
    </row>
    <row r="24" spans="1:13" ht="12.75">
      <c r="A24" s="223" t="s">
        <v>114</v>
      </c>
      <c r="B24" s="224"/>
      <c r="C24" s="224"/>
      <c r="D24" s="224"/>
      <c r="E24" s="224"/>
      <c r="F24" s="224"/>
      <c r="G24" s="224"/>
      <c r="H24" s="225"/>
      <c r="I24" s="1">
        <v>128</v>
      </c>
      <c r="J24" s="7">
        <v>770978</v>
      </c>
      <c r="K24" s="7">
        <v>686052</v>
      </c>
      <c r="L24" s="7">
        <v>873052</v>
      </c>
      <c r="M24" s="7"/>
    </row>
    <row r="25" spans="1:13" ht="12.75">
      <c r="A25" s="220" t="s">
        <v>98</v>
      </c>
      <c r="B25" s="221"/>
      <c r="C25" s="221"/>
      <c r="D25" s="221"/>
      <c r="E25" s="221"/>
      <c r="F25" s="221"/>
      <c r="G25" s="221"/>
      <c r="H25" s="222"/>
      <c r="I25" s="1">
        <v>129</v>
      </c>
      <c r="J25" s="7">
        <v>300000</v>
      </c>
      <c r="K25" s="7">
        <v>300000</v>
      </c>
      <c r="L25" s="7"/>
      <c r="M25" s="7"/>
    </row>
    <row r="26" spans="1:13" ht="12.75">
      <c r="A26" s="220" t="s">
        <v>41</v>
      </c>
      <c r="B26" s="221"/>
      <c r="C26" s="221"/>
      <c r="D26" s="221"/>
      <c r="E26" s="221"/>
      <c r="F26" s="221"/>
      <c r="G26" s="221"/>
      <c r="H26" s="222"/>
      <c r="I26" s="1">
        <v>130</v>
      </c>
      <c r="J26" s="7">
        <v>1539420</v>
      </c>
      <c r="K26" s="7">
        <v>1121737</v>
      </c>
      <c r="L26" s="7">
        <v>325679</v>
      </c>
      <c r="M26" s="7">
        <v>91999</v>
      </c>
    </row>
    <row r="27" spans="1:13" ht="12.75">
      <c r="A27" s="220" t="s">
        <v>179</v>
      </c>
      <c r="B27" s="221"/>
      <c r="C27" s="221"/>
      <c r="D27" s="221"/>
      <c r="E27" s="221"/>
      <c r="F27" s="221"/>
      <c r="G27" s="221"/>
      <c r="H27" s="222"/>
      <c r="I27" s="1">
        <v>131</v>
      </c>
      <c r="J27" s="52">
        <f>SUM(J28:J32)</f>
        <v>9041117</v>
      </c>
      <c r="K27" s="52">
        <f>SUM(K28:K32)</f>
        <v>8345414</v>
      </c>
      <c r="L27" s="52">
        <f>SUM(L28:L32)</f>
        <v>119990</v>
      </c>
      <c r="M27" s="52">
        <f>SUM(M28:M32)</f>
        <v>26609</v>
      </c>
    </row>
    <row r="28" spans="1:13" ht="12.75">
      <c r="A28" s="220" t="s">
        <v>193</v>
      </c>
      <c r="B28" s="221"/>
      <c r="C28" s="221"/>
      <c r="D28" s="221"/>
      <c r="E28" s="221"/>
      <c r="F28" s="221"/>
      <c r="G28" s="221"/>
      <c r="H28" s="222"/>
      <c r="I28" s="1">
        <v>132</v>
      </c>
      <c r="J28" s="7"/>
      <c r="K28" s="7"/>
      <c r="L28" s="7"/>
      <c r="M28" s="7"/>
    </row>
    <row r="29" spans="1:13" ht="12.75">
      <c r="A29" s="220" t="s">
        <v>129</v>
      </c>
      <c r="B29" s="221"/>
      <c r="C29" s="221"/>
      <c r="D29" s="221"/>
      <c r="E29" s="221"/>
      <c r="F29" s="221"/>
      <c r="G29" s="221"/>
      <c r="H29" s="222"/>
      <c r="I29" s="1">
        <v>133</v>
      </c>
      <c r="J29" s="7">
        <v>1352406</v>
      </c>
      <c r="K29" s="7">
        <v>656703</v>
      </c>
      <c r="L29" s="7">
        <v>107058</v>
      </c>
      <c r="M29" s="7">
        <v>26608</v>
      </c>
    </row>
    <row r="30" spans="1:13" ht="12.75">
      <c r="A30" s="220" t="s">
        <v>115</v>
      </c>
      <c r="B30" s="221"/>
      <c r="C30" s="221"/>
      <c r="D30" s="221"/>
      <c r="E30" s="221"/>
      <c r="F30" s="221"/>
      <c r="G30" s="221"/>
      <c r="H30" s="222"/>
      <c r="I30" s="1">
        <v>134</v>
      </c>
      <c r="J30" s="7"/>
      <c r="K30" s="7"/>
      <c r="L30" s="7"/>
      <c r="M30" s="7"/>
    </row>
    <row r="31" spans="1:13" ht="12.75">
      <c r="A31" s="220" t="s">
        <v>189</v>
      </c>
      <c r="B31" s="221"/>
      <c r="C31" s="221"/>
      <c r="D31" s="221"/>
      <c r="E31" s="221"/>
      <c r="F31" s="221"/>
      <c r="G31" s="221"/>
      <c r="H31" s="222"/>
      <c r="I31" s="1">
        <v>135</v>
      </c>
      <c r="J31" s="7">
        <v>7687175</v>
      </c>
      <c r="K31" s="7">
        <v>7687175</v>
      </c>
      <c r="L31" s="7"/>
      <c r="M31" s="7"/>
    </row>
    <row r="32" spans="1:13" ht="12.75">
      <c r="A32" s="220" t="s">
        <v>116</v>
      </c>
      <c r="B32" s="221"/>
      <c r="C32" s="221"/>
      <c r="D32" s="221"/>
      <c r="E32" s="221"/>
      <c r="F32" s="221"/>
      <c r="G32" s="221"/>
      <c r="H32" s="222"/>
      <c r="I32" s="1">
        <v>136</v>
      </c>
      <c r="J32" s="7">
        <v>1536</v>
      </c>
      <c r="K32" s="7">
        <v>1536</v>
      </c>
      <c r="L32" s="7">
        <v>12932</v>
      </c>
      <c r="M32" s="7">
        <v>1</v>
      </c>
    </row>
    <row r="33" spans="1:13" ht="12.75">
      <c r="A33" s="220" t="s">
        <v>180</v>
      </c>
      <c r="B33" s="221"/>
      <c r="C33" s="221"/>
      <c r="D33" s="221"/>
      <c r="E33" s="221"/>
      <c r="F33" s="221"/>
      <c r="G33" s="221"/>
      <c r="H33" s="222"/>
      <c r="I33" s="1">
        <v>137</v>
      </c>
      <c r="J33" s="52">
        <f>SUM(J34:J37)</f>
        <v>1591683</v>
      </c>
      <c r="K33" s="52">
        <f>SUM(K34:K37)</f>
        <v>390276</v>
      </c>
      <c r="L33" s="52">
        <f>SUM(L34:L37)</f>
        <v>8984934</v>
      </c>
      <c r="M33" s="52">
        <f>SUM(M34:M37)</f>
        <v>322305</v>
      </c>
    </row>
    <row r="34" spans="1:13" ht="12.75">
      <c r="A34" s="220" t="s">
        <v>57</v>
      </c>
      <c r="B34" s="221"/>
      <c r="C34" s="221"/>
      <c r="D34" s="221"/>
      <c r="E34" s="221"/>
      <c r="F34" s="221"/>
      <c r="G34" s="221"/>
      <c r="H34" s="222"/>
      <c r="I34" s="1">
        <v>138</v>
      </c>
      <c r="J34" s="7"/>
      <c r="K34" s="7"/>
      <c r="L34" s="7"/>
      <c r="M34" s="7"/>
    </row>
    <row r="35" spans="1:13" ht="12.75">
      <c r="A35" s="220" t="s">
        <v>56</v>
      </c>
      <c r="B35" s="221"/>
      <c r="C35" s="221"/>
      <c r="D35" s="221"/>
      <c r="E35" s="221"/>
      <c r="F35" s="221"/>
      <c r="G35" s="221"/>
      <c r="H35" s="222"/>
      <c r="I35" s="1">
        <v>139</v>
      </c>
      <c r="J35" s="7">
        <v>1576985</v>
      </c>
      <c r="K35" s="7">
        <v>375578</v>
      </c>
      <c r="L35" s="7">
        <v>1122201</v>
      </c>
      <c r="M35" s="7">
        <v>322305</v>
      </c>
    </row>
    <row r="36" spans="1:13" ht="12.75">
      <c r="A36" s="220" t="s">
        <v>190</v>
      </c>
      <c r="B36" s="221"/>
      <c r="C36" s="221"/>
      <c r="D36" s="221"/>
      <c r="E36" s="221"/>
      <c r="F36" s="221"/>
      <c r="G36" s="221"/>
      <c r="H36" s="222"/>
      <c r="I36" s="1">
        <v>140</v>
      </c>
      <c r="J36" s="7">
        <v>14698</v>
      </c>
      <c r="K36" s="7">
        <v>14698</v>
      </c>
      <c r="L36" s="7">
        <v>7862733</v>
      </c>
      <c r="M36" s="7"/>
    </row>
    <row r="37" spans="1:13" ht="12.75">
      <c r="A37" s="220" t="s">
        <v>58</v>
      </c>
      <c r="B37" s="221"/>
      <c r="C37" s="221"/>
      <c r="D37" s="221"/>
      <c r="E37" s="221"/>
      <c r="F37" s="221"/>
      <c r="G37" s="221"/>
      <c r="H37" s="222"/>
      <c r="I37" s="1">
        <v>141</v>
      </c>
      <c r="J37" s="7"/>
      <c r="K37" s="7"/>
      <c r="L37" s="7"/>
      <c r="M37" s="7"/>
    </row>
    <row r="38" spans="1:13" ht="12.75">
      <c r="A38" s="220" t="s">
        <v>164</v>
      </c>
      <c r="B38" s="221"/>
      <c r="C38" s="221"/>
      <c r="D38" s="221"/>
      <c r="E38" s="221"/>
      <c r="F38" s="221"/>
      <c r="G38" s="221"/>
      <c r="H38" s="222"/>
      <c r="I38" s="1">
        <v>142</v>
      </c>
      <c r="J38" s="7"/>
      <c r="K38" s="7"/>
      <c r="L38" s="7"/>
      <c r="M38" s="7"/>
    </row>
    <row r="39" spans="1:13" ht="12.75">
      <c r="A39" s="220" t="s">
        <v>165</v>
      </c>
      <c r="B39" s="221"/>
      <c r="C39" s="221"/>
      <c r="D39" s="221"/>
      <c r="E39" s="221"/>
      <c r="F39" s="221"/>
      <c r="G39" s="221"/>
      <c r="H39" s="222"/>
      <c r="I39" s="1">
        <v>143</v>
      </c>
      <c r="J39" s="7"/>
      <c r="K39" s="7"/>
      <c r="L39" s="7"/>
      <c r="M39" s="7"/>
    </row>
    <row r="40" spans="1:13" ht="12.75">
      <c r="A40" s="220" t="s">
        <v>191</v>
      </c>
      <c r="B40" s="221"/>
      <c r="C40" s="221"/>
      <c r="D40" s="221"/>
      <c r="E40" s="221"/>
      <c r="F40" s="221"/>
      <c r="G40" s="221"/>
      <c r="H40" s="222"/>
      <c r="I40" s="1">
        <v>144</v>
      </c>
      <c r="J40" s="7"/>
      <c r="K40" s="7"/>
      <c r="L40" s="7"/>
      <c r="M40" s="7"/>
    </row>
    <row r="41" spans="1:13" ht="12.75">
      <c r="A41" s="220" t="s">
        <v>192</v>
      </c>
      <c r="B41" s="221"/>
      <c r="C41" s="221"/>
      <c r="D41" s="221"/>
      <c r="E41" s="221"/>
      <c r="F41" s="221"/>
      <c r="G41" s="221"/>
      <c r="H41" s="222"/>
      <c r="I41" s="1">
        <v>145</v>
      </c>
      <c r="J41" s="7"/>
      <c r="K41" s="7"/>
      <c r="L41" s="7"/>
      <c r="M41" s="7"/>
    </row>
    <row r="42" spans="1:13" ht="12.75">
      <c r="A42" s="220" t="s">
        <v>181</v>
      </c>
      <c r="B42" s="221"/>
      <c r="C42" s="221"/>
      <c r="D42" s="221"/>
      <c r="E42" s="221"/>
      <c r="F42" s="221"/>
      <c r="G42" s="221"/>
      <c r="H42" s="222"/>
      <c r="I42" s="1">
        <v>146</v>
      </c>
      <c r="J42" s="52">
        <f>J7+J27+J38+J40</f>
        <v>123360692</v>
      </c>
      <c r="K42" s="52">
        <f>K7+K27+K38+K40</f>
        <v>50464574</v>
      </c>
      <c r="L42" s="52">
        <f>L7+L27+L38+L40</f>
        <v>99377232</v>
      </c>
      <c r="M42" s="52">
        <f>M7+M27+M38+M40</f>
        <v>34942367</v>
      </c>
    </row>
    <row r="43" spans="1:13" ht="12.75">
      <c r="A43" s="220" t="s">
        <v>182</v>
      </c>
      <c r="B43" s="221"/>
      <c r="C43" s="221"/>
      <c r="D43" s="221"/>
      <c r="E43" s="221"/>
      <c r="F43" s="221"/>
      <c r="G43" s="221"/>
      <c r="H43" s="222"/>
      <c r="I43" s="1">
        <v>147</v>
      </c>
      <c r="J43" s="52">
        <f>J10+J33+J39+J41</f>
        <v>105872184</v>
      </c>
      <c r="K43" s="52">
        <f>K10+K33+K39+K41</f>
        <v>37740914</v>
      </c>
      <c r="L43" s="52">
        <f>L10+L33+L39+L41</f>
        <v>104302618</v>
      </c>
      <c r="M43" s="52">
        <f>M10+M33+M39+M41</f>
        <v>32594228</v>
      </c>
    </row>
    <row r="44" spans="1:13" ht="12.75">
      <c r="A44" s="220" t="s">
        <v>202</v>
      </c>
      <c r="B44" s="221"/>
      <c r="C44" s="221"/>
      <c r="D44" s="221"/>
      <c r="E44" s="221"/>
      <c r="F44" s="221"/>
      <c r="G44" s="221"/>
      <c r="H44" s="222"/>
      <c r="I44" s="1">
        <v>148</v>
      </c>
      <c r="J44" s="52">
        <f>J42-J43</f>
        <v>17488508</v>
      </c>
      <c r="K44" s="52">
        <f>K42-K43</f>
        <v>12723660</v>
      </c>
      <c r="L44" s="52">
        <f>L42-L43</f>
        <v>-4925386</v>
      </c>
      <c r="M44" s="52">
        <f>M42-M43</f>
        <v>2348139</v>
      </c>
    </row>
    <row r="45" spans="1:13" ht="12.75">
      <c r="A45" s="232" t="s">
        <v>184</v>
      </c>
      <c r="B45" s="233"/>
      <c r="C45" s="233"/>
      <c r="D45" s="233"/>
      <c r="E45" s="233"/>
      <c r="F45" s="233"/>
      <c r="G45" s="233"/>
      <c r="H45" s="234"/>
      <c r="I45" s="1">
        <v>149</v>
      </c>
      <c r="J45" s="52">
        <f>IF(J42&gt;J43,J42-J43,0)</f>
        <v>17488508</v>
      </c>
      <c r="K45" s="52">
        <f>IF(K42&gt;K43,K42-K43,0)</f>
        <v>12723660</v>
      </c>
      <c r="L45" s="52">
        <f>IF(L42&gt;L43,L42-L43,0)</f>
        <v>0</v>
      </c>
      <c r="M45" s="52">
        <f>IF(M42&gt;M43,M42-M43,0)</f>
        <v>2348139</v>
      </c>
    </row>
    <row r="46" spans="1:13" ht="12.75">
      <c r="A46" s="232" t="s">
        <v>185</v>
      </c>
      <c r="B46" s="233"/>
      <c r="C46" s="233"/>
      <c r="D46" s="233"/>
      <c r="E46" s="233"/>
      <c r="F46" s="233"/>
      <c r="G46" s="233"/>
      <c r="H46" s="234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4925386</v>
      </c>
      <c r="M46" s="52">
        <f>IF(M43&gt;M42,M43-M42,0)</f>
        <v>0</v>
      </c>
    </row>
    <row r="47" spans="1:13" ht="12.75">
      <c r="A47" s="220" t="s">
        <v>183</v>
      </c>
      <c r="B47" s="221"/>
      <c r="C47" s="221"/>
      <c r="D47" s="221"/>
      <c r="E47" s="221"/>
      <c r="F47" s="221"/>
      <c r="G47" s="221"/>
      <c r="H47" s="222"/>
      <c r="I47" s="1">
        <v>151</v>
      </c>
      <c r="J47" s="7"/>
      <c r="K47" s="7"/>
      <c r="L47" s="7"/>
      <c r="M47" s="7"/>
    </row>
    <row r="48" spans="1:13" ht="12.75">
      <c r="A48" s="220" t="s">
        <v>203</v>
      </c>
      <c r="B48" s="221"/>
      <c r="C48" s="221"/>
      <c r="D48" s="221"/>
      <c r="E48" s="221"/>
      <c r="F48" s="221"/>
      <c r="G48" s="221"/>
      <c r="H48" s="222"/>
      <c r="I48" s="1">
        <v>152</v>
      </c>
      <c r="J48" s="52">
        <f>J44-J47</f>
        <v>17488508</v>
      </c>
      <c r="K48" s="52">
        <f>K44-K47</f>
        <v>12723660</v>
      </c>
      <c r="L48" s="52">
        <f>L44-L47</f>
        <v>-4925386</v>
      </c>
      <c r="M48" s="52">
        <f>M44-M47</f>
        <v>2348139</v>
      </c>
    </row>
    <row r="49" spans="1:13" ht="12.75">
      <c r="A49" s="232" t="s">
        <v>161</v>
      </c>
      <c r="B49" s="233"/>
      <c r="C49" s="233"/>
      <c r="D49" s="233"/>
      <c r="E49" s="233"/>
      <c r="F49" s="233"/>
      <c r="G49" s="233"/>
      <c r="H49" s="234"/>
      <c r="I49" s="1">
        <v>153</v>
      </c>
      <c r="J49" s="52">
        <f>IF(J48&gt;0,J48,0)</f>
        <v>17488508</v>
      </c>
      <c r="K49" s="52">
        <f>IF(K48&gt;0,K48,0)</f>
        <v>12723660</v>
      </c>
      <c r="L49" s="52">
        <f>IF(L48&gt;0,L48,0)</f>
        <v>0</v>
      </c>
      <c r="M49" s="52">
        <f>IF(M48&gt;0,M48,0)</f>
        <v>2348139</v>
      </c>
    </row>
    <row r="50" spans="1:13" ht="12.75">
      <c r="A50" s="253" t="s">
        <v>186</v>
      </c>
      <c r="B50" s="254"/>
      <c r="C50" s="254"/>
      <c r="D50" s="254"/>
      <c r="E50" s="254"/>
      <c r="F50" s="254"/>
      <c r="G50" s="254"/>
      <c r="H50" s="255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4925386</v>
      </c>
      <c r="M50" s="60">
        <f>IF(M48&lt;0,-M48,0)</f>
        <v>0</v>
      </c>
    </row>
    <row r="51" spans="1:13" ht="12.75" customHeight="1">
      <c r="A51" s="229" t="s">
        <v>277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</row>
    <row r="52" spans="1:13" ht="12.75" customHeight="1">
      <c r="A52" s="217" t="s">
        <v>156</v>
      </c>
      <c r="B52" s="218"/>
      <c r="C52" s="218"/>
      <c r="D52" s="218"/>
      <c r="E52" s="218"/>
      <c r="F52" s="218"/>
      <c r="G52" s="218"/>
      <c r="H52" s="218"/>
      <c r="I52" s="54"/>
      <c r="J52" s="54"/>
      <c r="K52" s="54"/>
      <c r="L52" s="54"/>
      <c r="M52" s="61"/>
    </row>
    <row r="53" spans="1:13" ht="12.75">
      <c r="A53" s="256" t="s">
        <v>200</v>
      </c>
      <c r="B53" s="257"/>
      <c r="C53" s="257"/>
      <c r="D53" s="257"/>
      <c r="E53" s="257"/>
      <c r="F53" s="257"/>
      <c r="G53" s="257"/>
      <c r="H53" s="258"/>
      <c r="I53" s="1">
        <v>155</v>
      </c>
      <c r="J53" s="7">
        <f>J49-J54</f>
        <v>17592061</v>
      </c>
      <c r="K53" s="7">
        <f>K49-K54</f>
        <v>12816693</v>
      </c>
      <c r="L53" s="7">
        <f>-L50-L54</f>
        <v>-4718026</v>
      </c>
      <c r="M53" s="7">
        <f>M49-M54</f>
        <v>2405874</v>
      </c>
    </row>
    <row r="54" spans="1:13" ht="12.75">
      <c r="A54" s="256" t="s">
        <v>201</v>
      </c>
      <c r="B54" s="257"/>
      <c r="C54" s="257"/>
      <c r="D54" s="257"/>
      <c r="E54" s="257"/>
      <c r="F54" s="257"/>
      <c r="G54" s="257"/>
      <c r="H54" s="258"/>
      <c r="I54" s="1">
        <v>156</v>
      </c>
      <c r="J54" s="8">
        <v>-103553</v>
      </c>
      <c r="K54" s="8">
        <v>-93033</v>
      </c>
      <c r="L54" s="8">
        <v>-207360</v>
      </c>
      <c r="M54" s="8">
        <v>-57735</v>
      </c>
    </row>
    <row r="55" spans="1:13" ht="12.75" customHeight="1">
      <c r="A55" s="229" t="s">
        <v>158</v>
      </c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</row>
    <row r="56" spans="1:13" ht="12.75">
      <c r="A56" s="217" t="s">
        <v>170</v>
      </c>
      <c r="B56" s="218"/>
      <c r="C56" s="218"/>
      <c r="D56" s="218"/>
      <c r="E56" s="218"/>
      <c r="F56" s="218"/>
      <c r="G56" s="218"/>
      <c r="H56" s="219"/>
      <c r="I56" s="9">
        <v>157</v>
      </c>
      <c r="J56" s="6">
        <f>J48</f>
        <v>17488508</v>
      </c>
      <c r="K56" s="6">
        <f>K48</f>
        <v>12723660</v>
      </c>
      <c r="L56" s="6">
        <f>L48</f>
        <v>-4925386</v>
      </c>
      <c r="M56" s="6">
        <f>M48</f>
        <v>2348139</v>
      </c>
    </row>
    <row r="57" spans="1:13" ht="12.75">
      <c r="A57" s="220" t="s">
        <v>187</v>
      </c>
      <c r="B57" s="221"/>
      <c r="C57" s="221"/>
      <c r="D57" s="221"/>
      <c r="E57" s="221"/>
      <c r="F57" s="221"/>
      <c r="G57" s="221"/>
      <c r="H57" s="222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20" t="s">
        <v>194</v>
      </c>
      <c r="B58" s="221"/>
      <c r="C58" s="221"/>
      <c r="D58" s="221"/>
      <c r="E58" s="221"/>
      <c r="F58" s="221"/>
      <c r="G58" s="221"/>
      <c r="H58" s="222"/>
      <c r="I58" s="1">
        <v>159</v>
      </c>
      <c r="J58" s="7"/>
      <c r="K58" s="7"/>
      <c r="L58" s="7"/>
      <c r="M58" s="7"/>
    </row>
    <row r="59" spans="1:13" ht="12.75">
      <c r="A59" s="220" t="s">
        <v>195</v>
      </c>
      <c r="B59" s="221"/>
      <c r="C59" s="221"/>
      <c r="D59" s="221"/>
      <c r="E59" s="221"/>
      <c r="F59" s="221"/>
      <c r="G59" s="221"/>
      <c r="H59" s="222"/>
      <c r="I59" s="1">
        <v>160</v>
      </c>
      <c r="J59" s="7"/>
      <c r="K59" s="7"/>
      <c r="L59" s="7"/>
      <c r="M59" s="7"/>
    </row>
    <row r="60" spans="1:13" ht="12.75">
      <c r="A60" s="220" t="s">
        <v>39</v>
      </c>
      <c r="B60" s="221"/>
      <c r="C60" s="221"/>
      <c r="D60" s="221"/>
      <c r="E60" s="221"/>
      <c r="F60" s="221"/>
      <c r="G60" s="221"/>
      <c r="H60" s="222"/>
      <c r="I60" s="1">
        <v>161</v>
      </c>
      <c r="J60" s="7"/>
      <c r="K60" s="7"/>
      <c r="L60" s="7"/>
      <c r="M60" s="7"/>
    </row>
    <row r="61" spans="1:13" ht="12.75">
      <c r="A61" s="220" t="s">
        <v>196</v>
      </c>
      <c r="B61" s="221"/>
      <c r="C61" s="221"/>
      <c r="D61" s="221"/>
      <c r="E61" s="221"/>
      <c r="F61" s="221"/>
      <c r="G61" s="221"/>
      <c r="H61" s="222"/>
      <c r="I61" s="1">
        <v>162</v>
      </c>
      <c r="J61" s="7"/>
      <c r="K61" s="7"/>
      <c r="L61" s="7"/>
      <c r="M61" s="7"/>
    </row>
    <row r="62" spans="1:13" ht="12.75">
      <c r="A62" s="220" t="s">
        <v>197</v>
      </c>
      <c r="B62" s="221"/>
      <c r="C62" s="221"/>
      <c r="D62" s="221"/>
      <c r="E62" s="221"/>
      <c r="F62" s="221"/>
      <c r="G62" s="221"/>
      <c r="H62" s="222"/>
      <c r="I62" s="1">
        <v>163</v>
      </c>
      <c r="J62" s="7"/>
      <c r="K62" s="7"/>
      <c r="L62" s="7"/>
      <c r="M62" s="7"/>
    </row>
    <row r="63" spans="1:13" ht="12.75">
      <c r="A63" s="220" t="s">
        <v>198</v>
      </c>
      <c r="B63" s="221"/>
      <c r="C63" s="221"/>
      <c r="D63" s="221"/>
      <c r="E63" s="221"/>
      <c r="F63" s="221"/>
      <c r="G63" s="221"/>
      <c r="H63" s="222"/>
      <c r="I63" s="1">
        <v>164</v>
      </c>
      <c r="J63" s="7"/>
      <c r="K63" s="7"/>
      <c r="L63" s="7"/>
      <c r="M63" s="7"/>
    </row>
    <row r="64" spans="1:13" ht="12.75">
      <c r="A64" s="220" t="s">
        <v>199</v>
      </c>
      <c r="B64" s="221"/>
      <c r="C64" s="221"/>
      <c r="D64" s="221"/>
      <c r="E64" s="221"/>
      <c r="F64" s="221"/>
      <c r="G64" s="221"/>
      <c r="H64" s="222"/>
      <c r="I64" s="1">
        <v>165</v>
      </c>
      <c r="J64" s="7"/>
      <c r="K64" s="7"/>
      <c r="L64" s="7"/>
      <c r="M64" s="7"/>
    </row>
    <row r="65" spans="1:13" ht="12.75">
      <c r="A65" s="220" t="s">
        <v>188</v>
      </c>
      <c r="B65" s="221"/>
      <c r="C65" s="221"/>
      <c r="D65" s="221"/>
      <c r="E65" s="221"/>
      <c r="F65" s="221"/>
      <c r="G65" s="221"/>
      <c r="H65" s="222"/>
      <c r="I65" s="1">
        <v>166</v>
      </c>
      <c r="J65" s="7"/>
      <c r="K65" s="7"/>
      <c r="L65" s="7"/>
      <c r="M65" s="7"/>
    </row>
    <row r="66" spans="1:13" ht="12.75">
      <c r="A66" s="220" t="s">
        <v>162</v>
      </c>
      <c r="B66" s="221"/>
      <c r="C66" s="221"/>
      <c r="D66" s="221"/>
      <c r="E66" s="221"/>
      <c r="F66" s="221"/>
      <c r="G66" s="221"/>
      <c r="H66" s="222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20" t="s">
        <v>163</v>
      </c>
      <c r="B67" s="221"/>
      <c r="C67" s="221"/>
      <c r="D67" s="221"/>
      <c r="E67" s="221"/>
      <c r="F67" s="221"/>
      <c r="G67" s="221"/>
      <c r="H67" s="222"/>
      <c r="I67" s="1">
        <v>168</v>
      </c>
      <c r="J67" s="60">
        <f>J56+J66</f>
        <v>17488508</v>
      </c>
      <c r="K67" s="60">
        <f>K56+K66</f>
        <v>12723660</v>
      </c>
      <c r="L67" s="60">
        <f>L56+L66</f>
        <v>-4925386</v>
      </c>
      <c r="M67" s="60">
        <f>M56+M66</f>
        <v>2348139</v>
      </c>
    </row>
    <row r="68" spans="1:13" ht="12.75" customHeight="1">
      <c r="A68" s="263" t="s">
        <v>278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</row>
    <row r="69" spans="1:13" ht="12.75" customHeight="1">
      <c r="A69" s="265" t="s">
        <v>157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</row>
    <row r="70" spans="1:13" ht="12.75">
      <c r="A70" s="256" t="s">
        <v>200</v>
      </c>
      <c r="B70" s="257"/>
      <c r="C70" s="257"/>
      <c r="D70" s="257"/>
      <c r="E70" s="257"/>
      <c r="F70" s="257"/>
      <c r="G70" s="257"/>
      <c r="H70" s="258"/>
      <c r="I70" s="1">
        <v>169</v>
      </c>
      <c r="J70" s="7">
        <f>J53</f>
        <v>17592061</v>
      </c>
      <c r="K70" s="7">
        <f>K53</f>
        <v>12816693</v>
      </c>
      <c r="L70" s="7">
        <f>L53</f>
        <v>-4718026</v>
      </c>
      <c r="M70" s="7">
        <f>M53</f>
        <v>2405874</v>
      </c>
    </row>
    <row r="71" spans="1:13" ht="12.75">
      <c r="A71" s="260" t="s">
        <v>201</v>
      </c>
      <c r="B71" s="261"/>
      <c r="C71" s="261"/>
      <c r="D71" s="261"/>
      <c r="E71" s="261"/>
      <c r="F71" s="261"/>
      <c r="G71" s="261"/>
      <c r="H71" s="262"/>
      <c r="I71" s="4">
        <v>170</v>
      </c>
      <c r="J71" s="8">
        <f>J54</f>
        <v>-103553</v>
      </c>
      <c r="K71" s="8">
        <f>K54</f>
        <v>-93033</v>
      </c>
      <c r="L71" s="8">
        <f>L54</f>
        <v>-207360</v>
      </c>
      <c r="M71" s="8">
        <f>M54</f>
        <v>-57735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K66:M67 J70:M71 K56:M57 J56:J67 J47:L47 K58:L65 J53:M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27">
      <selection activeCell="E6" sqref="E6"/>
    </sheetView>
  </sheetViews>
  <sheetFormatPr defaultColWidth="9.140625" defaultRowHeight="12.75"/>
  <cols>
    <col min="1" max="4" width="9.140625" style="51" customWidth="1"/>
    <col min="5" max="5" width="0.13671875" style="51" customWidth="1"/>
    <col min="6" max="9" width="9.140625" style="51" customWidth="1"/>
    <col min="10" max="11" width="9.8515625" style="51" bestFit="1" customWidth="1"/>
    <col min="12" max="16384" width="9.140625" style="51" customWidth="1"/>
  </cols>
  <sheetData>
    <row r="1" spans="1:11" ht="12.75" customHeight="1">
      <c r="A1" s="270" t="s">
        <v>136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1" t="s">
        <v>325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67" t="s">
        <v>301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23.25">
      <c r="A4" s="272" t="s">
        <v>50</v>
      </c>
      <c r="B4" s="272"/>
      <c r="C4" s="272"/>
      <c r="D4" s="272"/>
      <c r="E4" s="272"/>
      <c r="F4" s="272"/>
      <c r="G4" s="272"/>
      <c r="H4" s="272"/>
      <c r="I4" s="65" t="s">
        <v>245</v>
      </c>
      <c r="J4" s="66" t="s">
        <v>283</v>
      </c>
      <c r="K4" s="66" t="s">
        <v>284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67">
        <v>2</v>
      </c>
      <c r="J5" s="68" t="s">
        <v>248</v>
      </c>
      <c r="K5" s="68" t="s">
        <v>249</v>
      </c>
    </row>
    <row r="6" spans="1:11" ht="12.75">
      <c r="A6" s="229" t="s">
        <v>130</v>
      </c>
      <c r="B6" s="245"/>
      <c r="C6" s="245"/>
      <c r="D6" s="245"/>
      <c r="E6" s="245"/>
      <c r="F6" s="245"/>
      <c r="G6" s="245"/>
      <c r="H6" s="245"/>
      <c r="I6" s="274"/>
      <c r="J6" s="274"/>
      <c r="K6" s="275"/>
    </row>
    <row r="7" spans="1:11" ht="12.75">
      <c r="A7" s="223" t="s">
        <v>34</v>
      </c>
      <c r="B7" s="224"/>
      <c r="C7" s="224"/>
      <c r="D7" s="224"/>
      <c r="E7" s="224"/>
      <c r="F7" s="224"/>
      <c r="G7" s="224"/>
      <c r="H7" s="224"/>
      <c r="I7" s="1">
        <v>1</v>
      </c>
      <c r="J7" s="5">
        <v>17488508</v>
      </c>
      <c r="K7" s="7">
        <v>-4925386</v>
      </c>
    </row>
    <row r="8" spans="1:11" ht="12.75">
      <c r="A8" s="223" t="s">
        <v>35</v>
      </c>
      <c r="B8" s="224"/>
      <c r="C8" s="224"/>
      <c r="D8" s="224"/>
      <c r="E8" s="224"/>
      <c r="F8" s="224"/>
      <c r="G8" s="224"/>
      <c r="H8" s="224"/>
      <c r="I8" s="1">
        <v>2</v>
      </c>
      <c r="J8" s="5">
        <v>9181820</v>
      </c>
      <c r="K8" s="7">
        <v>9655410</v>
      </c>
    </row>
    <row r="9" spans="1:11" ht="12.75">
      <c r="A9" s="223" t="s">
        <v>36</v>
      </c>
      <c r="B9" s="224"/>
      <c r="C9" s="224"/>
      <c r="D9" s="224"/>
      <c r="E9" s="224"/>
      <c r="F9" s="224"/>
      <c r="G9" s="224"/>
      <c r="H9" s="224"/>
      <c r="I9" s="1">
        <v>3</v>
      </c>
      <c r="J9" s="5">
        <v>16284307</v>
      </c>
      <c r="K9" s="7"/>
    </row>
    <row r="10" spans="1:11" ht="12.75">
      <c r="A10" s="223" t="s">
        <v>37</v>
      </c>
      <c r="B10" s="224"/>
      <c r="C10" s="224"/>
      <c r="D10" s="224"/>
      <c r="E10" s="224"/>
      <c r="F10" s="224"/>
      <c r="G10" s="224"/>
      <c r="H10" s="224"/>
      <c r="I10" s="1">
        <v>4</v>
      </c>
      <c r="J10" s="5">
        <v>5521989</v>
      </c>
      <c r="K10" s="7">
        <v>4593334</v>
      </c>
    </row>
    <row r="11" spans="1:11" ht="12.75">
      <c r="A11" s="223" t="s">
        <v>38</v>
      </c>
      <c r="B11" s="224"/>
      <c r="C11" s="224"/>
      <c r="D11" s="224"/>
      <c r="E11" s="224"/>
      <c r="F11" s="224"/>
      <c r="G11" s="224"/>
      <c r="H11" s="224"/>
      <c r="I11" s="1">
        <v>5</v>
      </c>
      <c r="J11" s="5"/>
      <c r="K11" s="7"/>
    </row>
    <row r="12" spans="1:11" ht="12.75">
      <c r="A12" s="223" t="s">
        <v>42</v>
      </c>
      <c r="B12" s="224"/>
      <c r="C12" s="224"/>
      <c r="D12" s="224"/>
      <c r="E12" s="224"/>
      <c r="F12" s="224"/>
      <c r="G12" s="224"/>
      <c r="H12" s="224"/>
      <c r="I12" s="1">
        <v>6</v>
      </c>
      <c r="J12" s="5">
        <v>2592929</v>
      </c>
      <c r="K12" s="7"/>
    </row>
    <row r="13" spans="1:11" ht="12.75">
      <c r="A13" s="220" t="s">
        <v>131</v>
      </c>
      <c r="B13" s="221"/>
      <c r="C13" s="221"/>
      <c r="D13" s="221"/>
      <c r="E13" s="221"/>
      <c r="F13" s="221"/>
      <c r="G13" s="221"/>
      <c r="H13" s="221"/>
      <c r="I13" s="1">
        <v>7</v>
      </c>
      <c r="J13" s="63">
        <f>SUM(J7:J12)</f>
        <v>51069553</v>
      </c>
      <c r="K13" s="52">
        <f>SUM(K7:K12)</f>
        <v>9323358</v>
      </c>
    </row>
    <row r="14" spans="1:11" ht="12.75">
      <c r="A14" s="223" t="s">
        <v>43</v>
      </c>
      <c r="B14" s="224"/>
      <c r="C14" s="224"/>
      <c r="D14" s="224"/>
      <c r="E14" s="224"/>
      <c r="F14" s="224"/>
      <c r="G14" s="224"/>
      <c r="H14" s="224"/>
      <c r="I14" s="1">
        <v>8</v>
      </c>
      <c r="J14" s="5"/>
      <c r="K14" s="7">
        <v>1876244</v>
      </c>
    </row>
    <row r="15" spans="1:11" ht="12.75">
      <c r="A15" s="223" t="s">
        <v>44</v>
      </c>
      <c r="B15" s="224"/>
      <c r="C15" s="224"/>
      <c r="D15" s="224"/>
      <c r="E15" s="224"/>
      <c r="F15" s="224"/>
      <c r="G15" s="224"/>
      <c r="H15" s="224"/>
      <c r="I15" s="1">
        <v>9</v>
      </c>
      <c r="J15" s="5"/>
      <c r="K15" s="7"/>
    </row>
    <row r="16" spans="1:11" ht="12.75">
      <c r="A16" s="223" t="s">
        <v>45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>
        <v>166229</v>
      </c>
      <c r="K16" s="7">
        <v>202595</v>
      </c>
    </row>
    <row r="17" spans="1:11" ht="12.75">
      <c r="A17" s="223" t="s">
        <v>46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>
        <v>594914</v>
      </c>
      <c r="K17" s="7">
        <v>2148079</v>
      </c>
    </row>
    <row r="18" spans="1:11" ht="12.75">
      <c r="A18" s="220" t="s">
        <v>132</v>
      </c>
      <c r="B18" s="221"/>
      <c r="C18" s="221"/>
      <c r="D18" s="221"/>
      <c r="E18" s="221"/>
      <c r="F18" s="221"/>
      <c r="G18" s="221"/>
      <c r="H18" s="221"/>
      <c r="I18" s="1">
        <v>12</v>
      </c>
      <c r="J18" s="63">
        <f>SUM(J14:J17)</f>
        <v>761143</v>
      </c>
      <c r="K18" s="52">
        <f>SUM(K14:K17)</f>
        <v>4226918</v>
      </c>
    </row>
    <row r="19" spans="1:11" ht="12.75">
      <c r="A19" s="220" t="s">
        <v>30</v>
      </c>
      <c r="B19" s="221"/>
      <c r="C19" s="221"/>
      <c r="D19" s="221"/>
      <c r="E19" s="221"/>
      <c r="F19" s="221"/>
      <c r="G19" s="221"/>
      <c r="H19" s="221"/>
      <c r="I19" s="1">
        <v>13</v>
      </c>
      <c r="J19" s="63">
        <f>IF(J13&gt;J18,J13-J18,0)</f>
        <v>50308410</v>
      </c>
      <c r="K19" s="52">
        <f>IF(K13&gt;K18,K13-K18,0)</f>
        <v>5096440</v>
      </c>
    </row>
    <row r="20" spans="1:11" ht="12.75">
      <c r="A20" s="220" t="s">
        <v>31</v>
      </c>
      <c r="B20" s="221"/>
      <c r="C20" s="221"/>
      <c r="D20" s="221"/>
      <c r="E20" s="221"/>
      <c r="F20" s="221"/>
      <c r="G20" s="221"/>
      <c r="H20" s="221"/>
      <c r="I20" s="1">
        <v>14</v>
      </c>
      <c r="J20" s="63">
        <f>IF(J18&gt;J13,J18-J13,0)</f>
        <v>0</v>
      </c>
      <c r="K20" s="52">
        <f>IF(K18&gt;K13,K18-K13,0)</f>
        <v>0</v>
      </c>
    </row>
    <row r="21" spans="1:11" ht="12.75">
      <c r="A21" s="229" t="s">
        <v>133</v>
      </c>
      <c r="B21" s="245"/>
      <c r="C21" s="245"/>
      <c r="D21" s="245"/>
      <c r="E21" s="245"/>
      <c r="F21" s="245"/>
      <c r="G21" s="245"/>
      <c r="H21" s="245"/>
      <c r="I21" s="274"/>
      <c r="J21" s="274"/>
      <c r="K21" s="275"/>
    </row>
    <row r="22" spans="1:11" ht="12.75">
      <c r="A22" s="223" t="s">
        <v>147</v>
      </c>
      <c r="B22" s="224"/>
      <c r="C22" s="224"/>
      <c r="D22" s="224"/>
      <c r="E22" s="224"/>
      <c r="F22" s="224"/>
      <c r="G22" s="224"/>
      <c r="H22" s="224"/>
      <c r="I22" s="1">
        <v>15</v>
      </c>
      <c r="J22" s="5">
        <v>148818</v>
      </c>
      <c r="K22" s="7">
        <v>2998769</v>
      </c>
    </row>
    <row r="23" spans="1:11" ht="12.75">
      <c r="A23" s="223" t="s">
        <v>148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/>
    </row>
    <row r="24" spans="1:11" ht="12.75">
      <c r="A24" s="223" t="s">
        <v>149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>
        <v>1609943</v>
      </c>
    </row>
    <row r="25" spans="1:11" ht="12.75">
      <c r="A25" s="223" t="s">
        <v>150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/>
    </row>
    <row r="26" spans="1:11" ht="12.75">
      <c r="A26" s="223" t="s">
        <v>151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>
        <v>1059784</v>
      </c>
    </row>
    <row r="27" spans="1:11" ht="12.75">
      <c r="A27" s="220" t="s">
        <v>137</v>
      </c>
      <c r="B27" s="221"/>
      <c r="C27" s="221"/>
      <c r="D27" s="221"/>
      <c r="E27" s="221"/>
      <c r="F27" s="221"/>
      <c r="G27" s="221"/>
      <c r="H27" s="221"/>
      <c r="I27" s="1">
        <v>20</v>
      </c>
      <c r="J27" s="63">
        <f>SUM(J22:J26)</f>
        <v>148818</v>
      </c>
      <c r="K27" s="52">
        <f>SUM(K22:K26)</f>
        <v>5668496</v>
      </c>
    </row>
    <row r="28" spans="1:11" ht="12.75">
      <c r="A28" s="223" t="s">
        <v>101</v>
      </c>
      <c r="B28" s="224"/>
      <c r="C28" s="224"/>
      <c r="D28" s="224"/>
      <c r="E28" s="224"/>
      <c r="F28" s="224"/>
      <c r="G28" s="224"/>
      <c r="H28" s="224"/>
      <c r="I28" s="1">
        <v>21</v>
      </c>
      <c r="J28" s="5">
        <v>37648769</v>
      </c>
      <c r="K28" s="7">
        <v>5516784</v>
      </c>
    </row>
    <row r="29" spans="1:11" ht="12.75">
      <c r="A29" s="223" t="s">
        <v>102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/>
    </row>
    <row r="30" spans="1:11" ht="12.75">
      <c r="A30" s="223" t="s">
        <v>10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/>
      <c r="K30" s="7">
        <v>5757145</v>
      </c>
    </row>
    <row r="31" spans="1:11" ht="12.75">
      <c r="A31" s="220" t="s">
        <v>2</v>
      </c>
      <c r="B31" s="221"/>
      <c r="C31" s="221"/>
      <c r="D31" s="221"/>
      <c r="E31" s="221"/>
      <c r="F31" s="221"/>
      <c r="G31" s="221"/>
      <c r="H31" s="221"/>
      <c r="I31" s="1">
        <v>24</v>
      </c>
      <c r="J31" s="63">
        <f>SUM(J28:J30)</f>
        <v>37648769</v>
      </c>
      <c r="K31" s="52">
        <f>SUM(K28:K30)</f>
        <v>11273929</v>
      </c>
    </row>
    <row r="32" spans="1:11" ht="12.75">
      <c r="A32" s="220" t="s">
        <v>32</v>
      </c>
      <c r="B32" s="221"/>
      <c r="C32" s="221"/>
      <c r="D32" s="221"/>
      <c r="E32" s="221"/>
      <c r="F32" s="221"/>
      <c r="G32" s="221"/>
      <c r="H32" s="221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20" t="s">
        <v>33</v>
      </c>
      <c r="B33" s="221"/>
      <c r="C33" s="221"/>
      <c r="D33" s="221"/>
      <c r="E33" s="221"/>
      <c r="F33" s="221"/>
      <c r="G33" s="221"/>
      <c r="H33" s="221"/>
      <c r="I33" s="1">
        <v>26</v>
      </c>
      <c r="J33" s="63">
        <f>IF(J31&gt;J27,J31-J27,0)</f>
        <v>37499951</v>
      </c>
      <c r="K33" s="52">
        <f>IF(K31&gt;K27,K31-K27,0)</f>
        <v>5605433</v>
      </c>
    </row>
    <row r="34" spans="1:11" ht="12.75">
      <c r="A34" s="229" t="s">
        <v>134</v>
      </c>
      <c r="B34" s="245"/>
      <c r="C34" s="245"/>
      <c r="D34" s="245"/>
      <c r="E34" s="245"/>
      <c r="F34" s="245"/>
      <c r="G34" s="245"/>
      <c r="H34" s="245"/>
      <c r="I34" s="274"/>
      <c r="J34" s="274"/>
      <c r="K34" s="275"/>
    </row>
    <row r="35" spans="1:11" ht="12.75">
      <c r="A35" s="223" t="s">
        <v>143</v>
      </c>
      <c r="B35" s="224"/>
      <c r="C35" s="224"/>
      <c r="D35" s="224"/>
      <c r="E35" s="224"/>
      <c r="F35" s="224"/>
      <c r="G35" s="224"/>
      <c r="H35" s="224"/>
      <c r="I35" s="1">
        <v>27</v>
      </c>
      <c r="J35" s="5">
        <v>170300050</v>
      </c>
      <c r="K35" s="7"/>
    </row>
    <row r="36" spans="1:11" ht="12.75">
      <c r="A36" s="223" t="s">
        <v>23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/>
      <c r="K36" s="7"/>
    </row>
    <row r="37" spans="1:11" ht="12.75">
      <c r="A37" s="223" t="s">
        <v>24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>
        <v>256421</v>
      </c>
      <c r="K37" s="7"/>
    </row>
    <row r="38" spans="1:11" ht="12.75">
      <c r="A38" s="220" t="s">
        <v>59</v>
      </c>
      <c r="B38" s="221"/>
      <c r="C38" s="221"/>
      <c r="D38" s="221"/>
      <c r="E38" s="221"/>
      <c r="F38" s="221"/>
      <c r="G38" s="221"/>
      <c r="H38" s="221"/>
      <c r="I38" s="1">
        <v>30</v>
      </c>
      <c r="J38" s="63">
        <f>SUM(J35:J37)</f>
        <v>170556471</v>
      </c>
      <c r="K38" s="52">
        <f>SUM(K35:K37)</f>
        <v>0</v>
      </c>
    </row>
    <row r="39" spans="1:11" ht="12.75">
      <c r="A39" s="223" t="s">
        <v>25</v>
      </c>
      <c r="B39" s="224"/>
      <c r="C39" s="224"/>
      <c r="D39" s="224"/>
      <c r="E39" s="224"/>
      <c r="F39" s="224"/>
      <c r="G39" s="224"/>
      <c r="H39" s="224"/>
      <c r="I39" s="1">
        <v>31</v>
      </c>
      <c r="J39" s="5">
        <v>2303108</v>
      </c>
      <c r="K39" s="7">
        <v>5817187</v>
      </c>
    </row>
    <row r="40" spans="1:11" ht="12.75">
      <c r="A40" s="223" t="s">
        <v>26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.75">
      <c r="A41" s="223" t="s">
        <v>27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</row>
    <row r="42" spans="1:11" ht="12.75">
      <c r="A42" s="223" t="s">
        <v>28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/>
      <c r="K42" s="7"/>
    </row>
    <row r="43" spans="1:11" ht="12.75">
      <c r="A43" s="223" t="s">
        <v>29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>
        <v>226820690</v>
      </c>
      <c r="K43" s="7"/>
    </row>
    <row r="44" spans="1:11" ht="12.75">
      <c r="A44" s="220" t="s">
        <v>60</v>
      </c>
      <c r="B44" s="221"/>
      <c r="C44" s="221"/>
      <c r="D44" s="221"/>
      <c r="E44" s="221"/>
      <c r="F44" s="221"/>
      <c r="G44" s="221"/>
      <c r="H44" s="221"/>
      <c r="I44" s="1">
        <v>36</v>
      </c>
      <c r="J44" s="63">
        <f>SUM(J39:J43)</f>
        <v>229123798</v>
      </c>
      <c r="K44" s="52">
        <f>SUM(K39:K43)</f>
        <v>5817187</v>
      </c>
    </row>
    <row r="45" spans="1:11" ht="12.75">
      <c r="A45" s="220" t="s">
        <v>11</v>
      </c>
      <c r="B45" s="221"/>
      <c r="C45" s="221"/>
      <c r="D45" s="221"/>
      <c r="E45" s="221"/>
      <c r="F45" s="221"/>
      <c r="G45" s="221"/>
      <c r="H45" s="221"/>
      <c r="I45" s="1">
        <v>37</v>
      </c>
      <c r="J45" s="63">
        <f>IF(J38&gt;J44,J38-J44,0)</f>
        <v>0</v>
      </c>
      <c r="K45" s="52">
        <f>IF(K38&gt;K44,K38-K44,0)</f>
        <v>0</v>
      </c>
    </row>
    <row r="46" spans="1:11" ht="12.75">
      <c r="A46" s="220" t="s">
        <v>12</v>
      </c>
      <c r="B46" s="221"/>
      <c r="C46" s="221"/>
      <c r="D46" s="221"/>
      <c r="E46" s="221"/>
      <c r="F46" s="221"/>
      <c r="G46" s="221"/>
      <c r="H46" s="221"/>
      <c r="I46" s="1">
        <v>38</v>
      </c>
      <c r="J46" s="63">
        <f>IF(J44&gt;J38,J44-J38,0)</f>
        <v>58567327</v>
      </c>
      <c r="K46" s="52">
        <f>IF(K44&gt;K38,K44-K38,0)</f>
        <v>5817187</v>
      </c>
    </row>
    <row r="47" spans="1:11" ht="12.75">
      <c r="A47" s="223" t="s">
        <v>61</v>
      </c>
      <c r="B47" s="224"/>
      <c r="C47" s="224"/>
      <c r="D47" s="224"/>
      <c r="E47" s="224"/>
      <c r="F47" s="224"/>
      <c r="G47" s="224"/>
      <c r="H47" s="224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223" t="s">
        <v>62</v>
      </c>
      <c r="B48" s="224"/>
      <c r="C48" s="224"/>
      <c r="D48" s="224"/>
      <c r="E48" s="224"/>
      <c r="F48" s="224"/>
      <c r="G48" s="224"/>
      <c r="H48" s="224"/>
      <c r="I48" s="1">
        <v>40</v>
      </c>
      <c r="J48" s="63">
        <f>IF(J20-J19+J33-J32+J46-J45&gt;0,J20-J19+J33-J32+J46-J45,0)</f>
        <v>45758868</v>
      </c>
      <c r="K48" s="52">
        <f>IF(K20-K19+K33-K32+K46-K45&gt;0,K20-K19+K33-K32+K46-K45,0)</f>
        <v>6326180</v>
      </c>
    </row>
    <row r="49" spans="1:11" ht="12.75">
      <c r="A49" s="223" t="s">
        <v>135</v>
      </c>
      <c r="B49" s="224"/>
      <c r="C49" s="224"/>
      <c r="D49" s="224"/>
      <c r="E49" s="224"/>
      <c r="F49" s="224"/>
      <c r="G49" s="224"/>
      <c r="H49" s="224"/>
      <c r="I49" s="1">
        <v>41</v>
      </c>
      <c r="J49" s="5">
        <v>76063521</v>
      </c>
      <c r="K49" s="7">
        <v>35264789</v>
      </c>
    </row>
    <row r="50" spans="1:11" ht="12.75">
      <c r="A50" s="223" t="s">
        <v>144</v>
      </c>
      <c r="B50" s="224"/>
      <c r="C50" s="224"/>
      <c r="D50" s="224"/>
      <c r="E50" s="224"/>
      <c r="F50" s="224"/>
      <c r="G50" s="224"/>
      <c r="H50" s="224"/>
      <c r="I50" s="1">
        <v>42</v>
      </c>
      <c r="J50" s="5">
        <f>J47</f>
        <v>0</v>
      </c>
      <c r="K50" s="7">
        <f>K47</f>
        <v>0</v>
      </c>
    </row>
    <row r="51" spans="1:11" ht="12.75">
      <c r="A51" s="223" t="s">
        <v>145</v>
      </c>
      <c r="B51" s="224"/>
      <c r="C51" s="224"/>
      <c r="D51" s="224"/>
      <c r="E51" s="224"/>
      <c r="F51" s="224"/>
      <c r="G51" s="224"/>
      <c r="H51" s="224"/>
      <c r="I51" s="1">
        <v>43</v>
      </c>
      <c r="J51" s="5">
        <f>J48</f>
        <v>45758868</v>
      </c>
      <c r="K51" s="7">
        <f>K48</f>
        <v>6326180</v>
      </c>
    </row>
    <row r="52" spans="1:11" ht="12.75">
      <c r="A52" s="235" t="s">
        <v>146</v>
      </c>
      <c r="B52" s="236"/>
      <c r="C52" s="236"/>
      <c r="D52" s="236"/>
      <c r="E52" s="236"/>
      <c r="F52" s="236"/>
      <c r="G52" s="236"/>
      <c r="H52" s="236"/>
      <c r="I52" s="4">
        <v>44</v>
      </c>
      <c r="J52" s="64">
        <f>J49+J50-J51</f>
        <v>30304653</v>
      </c>
      <c r="K52" s="60">
        <f>K49+K50-K51</f>
        <v>28938609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4">
      <selection activeCell="E6" sqref="E6"/>
    </sheetView>
  </sheetViews>
  <sheetFormatPr defaultColWidth="9.140625" defaultRowHeight="12.75"/>
  <cols>
    <col min="1" max="1" width="9.140625" style="71" customWidth="1"/>
    <col min="2" max="2" width="8.421875" style="71" customWidth="1"/>
    <col min="3" max="3" width="5.00390625" style="71" customWidth="1"/>
    <col min="4" max="4" width="6.421875" style="71" customWidth="1"/>
    <col min="5" max="5" width="10.140625" style="71" bestFit="1" customWidth="1"/>
    <col min="6" max="6" width="7.00390625" style="71" customWidth="1"/>
    <col min="7" max="9" width="9.140625" style="71" customWidth="1"/>
    <col min="10" max="11" width="9.57421875" style="71" bestFit="1" customWidth="1"/>
    <col min="12" max="16384" width="9.140625" style="71" customWidth="1"/>
  </cols>
  <sheetData>
    <row r="1" spans="1:12" ht="12.75">
      <c r="A1" s="282" t="s">
        <v>247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70"/>
    </row>
    <row r="2" spans="1:12" ht="15.75">
      <c r="A2" s="41"/>
      <c r="B2" s="69"/>
      <c r="C2" s="292" t="s">
        <v>302</v>
      </c>
      <c r="D2" s="292"/>
      <c r="E2" s="72">
        <v>40909</v>
      </c>
      <c r="F2" s="42" t="s">
        <v>216</v>
      </c>
      <c r="G2" s="293">
        <v>41182</v>
      </c>
      <c r="H2" s="294"/>
      <c r="I2" s="69"/>
      <c r="J2" s="69"/>
      <c r="K2" s="121" t="s">
        <v>286</v>
      </c>
      <c r="L2" s="73"/>
    </row>
    <row r="3" spans="1:11" ht="23.25">
      <c r="A3" s="295" t="s">
        <v>50</v>
      </c>
      <c r="B3" s="295"/>
      <c r="C3" s="295"/>
      <c r="D3" s="295"/>
      <c r="E3" s="295"/>
      <c r="F3" s="295"/>
      <c r="G3" s="295"/>
      <c r="H3" s="295"/>
      <c r="I3" s="76" t="s">
        <v>270</v>
      </c>
      <c r="J3" s="77" t="s">
        <v>124</v>
      </c>
      <c r="K3" s="77" t="s">
        <v>125</v>
      </c>
    </row>
    <row r="4" spans="1:11" ht="12.75">
      <c r="A4" s="296">
        <v>1</v>
      </c>
      <c r="B4" s="296"/>
      <c r="C4" s="296"/>
      <c r="D4" s="296"/>
      <c r="E4" s="296"/>
      <c r="F4" s="296"/>
      <c r="G4" s="296"/>
      <c r="H4" s="296"/>
      <c r="I4" s="79">
        <v>2</v>
      </c>
      <c r="J4" s="78" t="s">
        <v>248</v>
      </c>
      <c r="K4" s="78" t="s">
        <v>249</v>
      </c>
    </row>
    <row r="5" spans="1:11" ht="12.75">
      <c r="A5" s="284" t="s">
        <v>250</v>
      </c>
      <c r="B5" s="285"/>
      <c r="C5" s="285"/>
      <c r="D5" s="285"/>
      <c r="E5" s="285"/>
      <c r="F5" s="285"/>
      <c r="G5" s="285"/>
      <c r="H5" s="285"/>
      <c r="I5" s="43">
        <v>1</v>
      </c>
      <c r="J5" s="44">
        <f>Bilanca!J70</f>
        <v>169186800</v>
      </c>
      <c r="K5" s="44">
        <f>Bilanca!K70</f>
        <v>169186800</v>
      </c>
    </row>
    <row r="6" spans="1:11" ht="12.75">
      <c r="A6" s="284" t="s">
        <v>251</v>
      </c>
      <c r="B6" s="285"/>
      <c r="C6" s="285"/>
      <c r="D6" s="285"/>
      <c r="E6" s="285"/>
      <c r="F6" s="285"/>
      <c r="G6" s="285"/>
      <c r="H6" s="285"/>
      <c r="I6" s="43">
        <v>2</v>
      </c>
      <c r="J6" s="45">
        <f>Bilanca!J71</f>
        <v>88107087</v>
      </c>
      <c r="K6" s="45">
        <f>Bilanca!K71</f>
        <v>88107087</v>
      </c>
    </row>
    <row r="7" spans="1:11" ht="12.75">
      <c r="A7" s="284" t="s">
        <v>252</v>
      </c>
      <c r="B7" s="285"/>
      <c r="C7" s="285"/>
      <c r="D7" s="285"/>
      <c r="E7" s="285"/>
      <c r="F7" s="285"/>
      <c r="G7" s="285"/>
      <c r="H7" s="285"/>
      <c r="I7" s="43">
        <v>3</v>
      </c>
      <c r="J7" s="45">
        <f>Bilanca!J72</f>
        <v>37033109</v>
      </c>
      <c r="K7" s="45">
        <f>Bilanca!K72</f>
        <v>36958141</v>
      </c>
    </row>
    <row r="8" spans="1:11" ht="12.75">
      <c r="A8" s="284" t="s">
        <v>253</v>
      </c>
      <c r="B8" s="285"/>
      <c r="C8" s="285"/>
      <c r="D8" s="285"/>
      <c r="E8" s="285"/>
      <c r="F8" s="285"/>
      <c r="G8" s="285"/>
      <c r="H8" s="285"/>
      <c r="I8" s="43">
        <v>4</v>
      </c>
      <c r="J8" s="45">
        <v>81975693</v>
      </c>
      <c r="K8" s="45">
        <v>107514585</v>
      </c>
    </row>
    <row r="9" spans="1:11" ht="12.75">
      <c r="A9" s="284" t="s">
        <v>254</v>
      </c>
      <c r="B9" s="285"/>
      <c r="C9" s="285"/>
      <c r="D9" s="285"/>
      <c r="E9" s="285"/>
      <c r="F9" s="285"/>
      <c r="G9" s="285"/>
      <c r="H9" s="285"/>
      <c r="I9" s="43">
        <v>5</v>
      </c>
      <c r="J9" s="45">
        <v>26627027</v>
      </c>
      <c r="K9" s="45">
        <v>-4718026</v>
      </c>
    </row>
    <row r="10" spans="1:11" ht="12.75">
      <c r="A10" s="284" t="s">
        <v>255</v>
      </c>
      <c r="B10" s="285"/>
      <c r="C10" s="285"/>
      <c r="D10" s="285"/>
      <c r="E10" s="285"/>
      <c r="F10" s="285"/>
      <c r="G10" s="285"/>
      <c r="H10" s="285"/>
      <c r="I10" s="43">
        <v>6</v>
      </c>
      <c r="J10" s="45"/>
      <c r="K10" s="45">
        <v>1361269</v>
      </c>
    </row>
    <row r="11" spans="1:11" ht="12.75">
      <c r="A11" s="284" t="s">
        <v>256</v>
      </c>
      <c r="B11" s="285"/>
      <c r="C11" s="285"/>
      <c r="D11" s="285"/>
      <c r="E11" s="285"/>
      <c r="F11" s="285"/>
      <c r="G11" s="285"/>
      <c r="H11" s="285"/>
      <c r="I11" s="43">
        <v>7</v>
      </c>
      <c r="J11" s="45"/>
      <c r="K11" s="45"/>
    </row>
    <row r="12" spans="1:11" ht="12.75">
      <c r="A12" s="284" t="s">
        <v>257</v>
      </c>
      <c r="B12" s="285"/>
      <c r="C12" s="285"/>
      <c r="D12" s="285"/>
      <c r="E12" s="285"/>
      <c r="F12" s="285"/>
      <c r="G12" s="285"/>
      <c r="H12" s="285"/>
      <c r="I12" s="43">
        <v>8</v>
      </c>
      <c r="J12" s="45"/>
      <c r="K12" s="45"/>
    </row>
    <row r="13" spans="1:11" ht="12.75">
      <c r="A13" s="284" t="s">
        <v>258</v>
      </c>
      <c r="B13" s="285"/>
      <c r="C13" s="285"/>
      <c r="D13" s="285"/>
      <c r="E13" s="285"/>
      <c r="F13" s="285"/>
      <c r="G13" s="285"/>
      <c r="H13" s="285"/>
      <c r="I13" s="43">
        <v>9</v>
      </c>
      <c r="J13" s="45"/>
      <c r="K13" s="45"/>
    </row>
    <row r="14" spans="1:11" ht="12.75">
      <c r="A14" s="286" t="s">
        <v>259</v>
      </c>
      <c r="B14" s="287"/>
      <c r="C14" s="287"/>
      <c r="D14" s="287"/>
      <c r="E14" s="287"/>
      <c r="F14" s="287"/>
      <c r="G14" s="287"/>
      <c r="H14" s="287"/>
      <c r="I14" s="43">
        <v>10</v>
      </c>
      <c r="J14" s="74">
        <f>SUM(J5:J13)</f>
        <v>402929716</v>
      </c>
      <c r="K14" s="74">
        <f>SUM(K5:K13)</f>
        <v>398409856</v>
      </c>
    </row>
    <row r="15" spans="1:11" ht="12.75">
      <c r="A15" s="284" t="s">
        <v>260</v>
      </c>
      <c r="B15" s="285"/>
      <c r="C15" s="285"/>
      <c r="D15" s="285"/>
      <c r="E15" s="285"/>
      <c r="F15" s="285"/>
      <c r="G15" s="285"/>
      <c r="H15" s="285"/>
      <c r="I15" s="43">
        <v>11</v>
      </c>
      <c r="J15" s="45"/>
      <c r="K15" s="45"/>
    </row>
    <row r="16" spans="1:11" ht="12.75">
      <c r="A16" s="284" t="s">
        <v>261</v>
      </c>
      <c r="B16" s="285"/>
      <c r="C16" s="285"/>
      <c r="D16" s="285"/>
      <c r="E16" s="285"/>
      <c r="F16" s="285"/>
      <c r="G16" s="285"/>
      <c r="H16" s="285"/>
      <c r="I16" s="43">
        <v>12</v>
      </c>
      <c r="J16" s="45"/>
      <c r="K16" s="45"/>
    </row>
    <row r="17" spans="1:11" ht="12.75">
      <c r="A17" s="284" t="s">
        <v>262</v>
      </c>
      <c r="B17" s="285"/>
      <c r="C17" s="285"/>
      <c r="D17" s="285"/>
      <c r="E17" s="285"/>
      <c r="F17" s="285"/>
      <c r="G17" s="285"/>
      <c r="H17" s="285"/>
      <c r="I17" s="43">
        <v>13</v>
      </c>
      <c r="J17" s="45"/>
      <c r="K17" s="45"/>
    </row>
    <row r="18" spans="1:11" ht="12.75">
      <c r="A18" s="284" t="s">
        <v>263</v>
      </c>
      <c r="B18" s="285"/>
      <c r="C18" s="285"/>
      <c r="D18" s="285"/>
      <c r="E18" s="285"/>
      <c r="F18" s="285"/>
      <c r="G18" s="285"/>
      <c r="H18" s="285"/>
      <c r="I18" s="43">
        <v>14</v>
      </c>
      <c r="J18" s="45"/>
      <c r="K18" s="45"/>
    </row>
    <row r="19" spans="1:11" ht="12.75">
      <c r="A19" s="284" t="s">
        <v>264</v>
      </c>
      <c r="B19" s="285"/>
      <c r="C19" s="285"/>
      <c r="D19" s="285"/>
      <c r="E19" s="285"/>
      <c r="F19" s="285"/>
      <c r="G19" s="285"/>
      <c r="H19" s="285"/>
      <c r="I19" s="43">
        <v>15</v>
      </c>
      <c r="J19" s="45"/>
      <c r="K19" s="45"/>
    </row>
    <row r="20" spans="1:11" ht="12.75">
      <c r="A20" s="284" t="s">
        <v>265</v>
      </c>
      <c r="B20" s="285"/>
      <c r="C20" s="285"/>
      <c r="D20" s="285"/>
      <c r="E20" s="285"/>
      <c r="F20" s="285"/>
      <c r="G20" s="285"/>
      <c r="H20" s="285"/>
      <c r="I20" s="43">
        <v>16</v>
      </c>
      <c r="J20" s="45"/>
      <c r="K20" s="45"/>
    </row>
    <row r="21" spans="1:11" ht="12.75">
      <c r="A21" s="286" t="s">
        <v>266</v>
      </c>
      <c r="B21" s="287"/>
      <c r="C21" s="287"/>
      <c r="D21" s="287"/>
      <c r="E21" s="287"/>
      <c r="F21" s="287"/>
      <c r="G21" s="287"/>
      <c r="H21" s="287"/>
      <c r="I21" s="43">
        <v>17</v>
      </c>
      <c r="J21" s="75">
        <f>SUM(J15:J20)</f>
        <v>0</v>
      </c>
      <c r="K21" s="75">
        <f>SUM(K15:K20)</f>
        <v>0</v>
      </c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76" t="s">
        <v>267</v>
      </c>
      <c r="B23" s="277"/>
      <c r="C23" s="277"/>
      <c r="D23" s="277"/>
      <c r="E23" s="277"/>
      <c r="F23" s="277"/>
      <c r="G23" s="277"/>
      <c r="H23" s="277"/>
      <c r="I23" s="46">
        <v>18</v>
      </c>
      <c r="J23" s="44">
        <f>Bilanca!J118</f>
        <v>402572418</v>
      </c>
      <c r="K23" s="44">
        <f>Bilanca!K118</f>
        <v>398259839</v>
      </c>
    </row>
    <row r="24" spans="1:11" ht="17.25" customHeight="1">
      <c r="A24" s="278" t="s">
        <v>268</v>
      </c>
      <c r="B24" s="279"/>
      <c r="C24" s="279"/>
      <c r="D24" s="279"/>
      <c r="E24" s="279"/>
      <c r="F24" s="279"/>
      <c r="G24" s="279"/>
      <c r="H24" s="279"/>
      <c r="I24" s="47">
        <v>19</v>
      </c>
      <c r="J24" s="75">
        <f>Bilanca!J119</f>
        <v>357298</v>
      </c>
      <c r="K24" s="75">
        <f>Bilanca!K119</f>
        <v>150017</v>
      </c>
    </row>
    <row r="25" spans="1:11" ht="30" customHeight="1">
      <c r="A25" s="280" t="s">
        <v>269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97" t="s">
        <v>246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5.75">
      <c r="A3" s="122"/>
      <c r="B3" s="122"/>
      <c r="C3" s="122"/>
      <c r="D3" s="122"/>
      <c r="E3" s="122"/>
      <c r="F3" s="122"/>
      <c r="G3" s="122"/>
      <c r="H3" s="122"/>
      <c r="I3" s="122"/>
      <c r="J3" s="122"/>
    </row>
    <row r="4" spans="1:11" ht="12.75" customHeight="1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</row>
    <row r="5" spans="1:10" ht="12.75" customHeight="1">
      <c r="A5" s="123"/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2.75" customHeight="1">
      <c r="A6" s="123"/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2.75" customHeight="1">
      <c r="A7" s="123"/>
      <c r="B7" s="299"/>
      <c r="C7" s="299"/>
      <c r="D7" s="299"/>
      <c r="E7" s="299"/>
      <c r="F7" s="299"/>
      <c r="G7" s="299"/>
      <c r="H7" s="299"/>
      <c r="I7" s="299"/>
      <c r="J7" s="299"/>
    </row>
    <row r="8" spans="1:10" ht="12.75" customHeight="1">
      <c r="A8" s="123"/>
      <c r="B8" s="299"/>
      <c r="C8" s="299"/>
      <c r="D8" s="299"/>
      <c r="E8" s="299"/>
      <c r="F8" s="299"/>
      <c r="G8" s="299"/>
      <c r="H8" s="299"/>
      <c r="I8" s="299"/>
      <c r="J8" s="299"/>
    </row>
    <row r="9" spans="1:10" ht="12.75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</row>
    <row r="10" spans="1:11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  <c r="K10" s="298"/>
    </row>
    <row r="11" spans="1:10" ht="14.25">
      <c r="A11" s="123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4.25">
      <c r="A12" s="123"/>
      <c r="B12" s="299"/>
      <c r="C12" s="299"/>
      <c r="D12" s="299"/>
      <c r="E12" s="299"/>
      <c r="F12" s="299"/>
      <c r="G12" s="299"/>
      <c r="H12" s="299"/>
      <c r="I12" s="299"/>
      <c r="J12" s="299"/>
    </row>
    <row r="13" spans="1:10" ht="14.25">
      <c r="A13" s="123"/>
      <c r="B13" s="299"/>
      <c r="C13" s="299"/>
      <c r="D13" s="299"/>
      <c r="E13" s="299"/>
      <c r="F13" s="299"/>
      <c r="G13" s="299"/>
      <c r="H13" s="299"/>
      <c r="I13" s="299"/>
      <c r="J13" s="299"/>
    </row>
    <row r="14" spans="1:10" ht="14.25">
      <c r="A14" s="123"/>
      <c r="B14" s="299"/>
      <c r="C14" s="299"/>
      <c r="D14" s="299"/>
      <c r="E14" s="299"/>
      <c r="F14" s="299"/>
      <c r="G14" s="299"/>
      <c r="H14" s="299"/>
      <c r="I14" s="299"/>
      <c r="J14" s="29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11">
    <mergeCell ref="B14:J14"/>
    <mergeCell ref="B8:J8"/>
    <mergeCell ref="B7:J7"/>
    <mergeCell ref="A10:K10"/>
    <mergeCell ref="B11:J11"/>
    <mergeCell ref="A2:J2"/>
    <mergeCell ref="A4:K4"/>
    <mergeCell ref="B5:J5"/>
    <mergeCell ref="B6:J6"/>
    <mergeCell ref="B12:J12"/>
    <mergeCell ref="B13:J13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financije</cp:lastModifiedBy>
  <cp:lastPrinted>2012-10-30T12:06:31Z</cp:lastPrinted>
  <dcterms:created xsi:type="dcterms:W3CDTF">2008-10-17T11:51:54Z</dcterms:created>
  <dcterms:modified xsi:type="dcterms:W3CDTF">2012-10-30T12:06:36Z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