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  <sheet name="Notes " sheetId="6" r:id="rId6"/>
  </sheets>
  <definedNames>
    <definedName name="_xlnm.Print_Titles" localSheetId="1">'Balance sheet'!$4:$5</definedName>
    <definedName name="_xlnm.Print_Area" localSheetId="4">'Changes in equity'!$A$1:$K$25</definedName>
    <definedName name="_xlnm.Print_Area" localSheetId="0">'General data'!$A$1:$I$65</definedName>
    <definedName name="_xlnm.Print_Area" localSheetId="5">'Notes '!$A$1:$J$18</definedName>
  </definedNames>
  <calcPr fullCalcOnLoad="1"/>
</workbook>
</file>

<file path=xl/sharedStrings.xml><?xml version="1.0" encoding="utf-8"?>
<sst xmlns="http://schemas.openxmlformats.org/spreadsheetml/2006/main" count="354" uniqueCount="320">
  <si>
    <t xml:space="preserve">   3. Goodwill</t>
  </si>
  <si>
    <t/>
  </si>
  <si>
    <t>M.P.</t>
  </si>
  <si>
    <t>3</t>
  </si>
  <si>
    <t>4</t>
  </si>
  <si>
    <t>Appendix 1</t>
  </si>
  <si>
    <t>Reporting period:</t>
  </si>
  <si>
    <t>Quarterly financial report of entrepreneur  - TFI-POD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</si>
  <si>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</si>
  <si>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</si>
  <si>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</si>
  <si>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</si>
  <si>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</si>
  <si>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</si>
  <si>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</si>
  <si>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</si>
  <si>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</si>
  <si>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</si>
  <si>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</si>
  <si>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</si>
  <si>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>Yes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</si>
  <si>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</si>
  <si>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</si>
  <si>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</si>
  <si>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</si>
  <si>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</si>
  <si>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</si>
  <si>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</si>
  <si>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</si>
  <si>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</si>
  <si>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</si>
  <si>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</si>
  <si>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</si>
  <si>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>3. Report of the Management Board on position of the Company</t>
  </si>
  <si>
    <t>(signed by authorised person for representation)</t>
  </si>
  <si>
    <t>Internet adress:</t>
  </si>
  <si>
    <t>BALANCE SHEET</t>
  </si>
  <si>
    <t>Item</t>
  </si>
  <si>
    <t>AOP
code</t>
  </si>
  <si>
    <t xml:space="preserve">Last year (net)
</t>
  </si>
  <si>
    <t>Current year
(net)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</si>
  <si>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</si>
  <si>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</si>
  <si>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</si>
  <si>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</si>
  <si>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</si>
  <si>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</si>
  <si>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</si>
  <si>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</si>
  <si>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</si>
  <si>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</si>
  <si>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</si>
  <si>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</si>
  <si>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</si>
  <si>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</si>
  <si>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</si>
  <si>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</si>
  <si>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</si>
  <si>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</si>
  <si>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</si>
  <si>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</si>
  <si>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</si>
  <si>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</si>
  <si>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</si>
  <si>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</si>
  <si>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</si>
  <si>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</si>
  <si>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</si>
  <si>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</si>
  <si>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</si>
  <si>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</si>
  <si>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</si>
  <si>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</si>
  <si>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</si>
  <si>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</si>
  <si>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</si>
  <si>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</si>
  <si>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</si>
  <si>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</si>
  <si>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</si>
  <si>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</si>
  <si>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</si>
  <si>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</si>
  <si>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</si>
  <si>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</si>
  <si>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</si>
  <si>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</si>
  <si>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</si>
  <si>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</si>
  <si>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</si>
  <si>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</si>
  <si>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</si>
  <si>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</si>
  <si>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</si>
  <si>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</si>
  <si>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</si>
  <si>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</si>
  <si>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</si>
  <si>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</si>
  <si>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</si>
  <si>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</si>
  <si>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</si>
  <si>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</si>
  <si>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</si>
  <si>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</si>
  <si>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</si>
  <si>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</si>
  <si>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</si>
  <si>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</si>
  <si>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</si>
  <si>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</si>
  <si>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</si>
  <si>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</si>
  <si>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</si>
  <si>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</si>
  <si>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</si>
  <si>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</si>
  <si>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</si>
  <si>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</si>
  <si>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</si>
  <si>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</si>
  <si>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</si>
  <si>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</si>
  <si>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</si>
  <si>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</si>
  <si>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</si>
  <si>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</si>
  <si>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</si>
  <si>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</si>
  <si>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</si>
  <si>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</si>
  <si>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</si>
  <si>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</si>
  <si>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</si>
  <si>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</si>
  <si>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</si>
  <si>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</si>
  <si>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</si>
  <si>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</si>
  <si>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</si>
  <si>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</si>
  <si>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</si>
  <si>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</si>
  <si>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</si>
  <si>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</si>
  <si>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</si>
  <si>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Last year</t>
  </si>
  <si>
    <t>Current year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</si>
  <si>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</si>
  <si>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</si>
  <si>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</si>
  <si>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</si>
  <si>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</si>
  <si>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</si>
  <si>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</si>
  <si>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</si>
  <si>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</si>
  <si>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</si>
  <si>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</si>
  <si>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</si>
  <si>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</si>
  <si>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</si>
  <si>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</si>
  <si>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</si>
  <si>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</si>
  <si>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</si>
  <si>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</si>
  <si>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</si>
  <si>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</si>
  <si>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</si>
  <si>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</si>
  <si>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</si>
  <si>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</si>
  <si>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</si>
  <si>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</si>
  <si>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</si>
  <si>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</si>
  <si>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</si>
  <si>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</si>
  <si>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</si>
  <si>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</si>
  <si>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</si>
  <si>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</si>
  <si>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</si>
  <si>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</si>
  <si>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</si>
  <si>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</si>
  <si>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</si>
  <si>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</si>
  <si>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</si>
  <si>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</si>
  <si>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</si>
  <si>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</si>
  <si>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</si>
  <si>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</si>
  <si>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</si>
  <si>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</si>
  <si>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</si>
  <si>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</si>
  <si>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</si>
  <si>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</si>
  <si>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</si>
  <si>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</si>
  <si>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</si>
  <si>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</si>
  <si>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</si>
  <si>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</si>
  <si>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</si>
  <si>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</si>
  <si>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</si>
  <si>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</si>
  <si>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</si>
  <si>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</si>
  <si>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</si>
  <si>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</si>
  <si>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</si>
  <si>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</si>
  <si>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</si>
  <si>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</si>
  <si>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</si>
  <si>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</si>
  <si>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</si>
  <si>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</si>
  <si>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</si>
  <si>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</si>
  <si>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</si>
  <si>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</si>
  <si>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</si>
  <si>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</si>
  <si>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</si>
  <si>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</si>
  <si>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</si>
  <si>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</si>
  <si>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</si>
  <si>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</si>
  <si>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</si>
  <si>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</si>
  <si>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</si>
  <si>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</si>
  <si>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</si>
  <si>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</si>
  <si>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</si>
  <si>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</si>
  <si>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</si>
  <si>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</si>
  <si>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</si>
  <si>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</si>
  <si>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</si>
  <si>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</si>
  <si>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</si>
  <si>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</si>
  <si>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</si>
  <si>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</si>
  <si>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</si>
  <si>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</si>
  <si>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</si>
  <si>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</si>
  <si>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</si>
  <si>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</si>
  <si>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</si>
  <si>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</si>
  <si>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</si>
  <si>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</si>
  <si>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</si>
  <si>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</si>
  <si>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</si>
  <si>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</si>
  <si>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</si>
  <si>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</si>
  <si>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</si>
  <si>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</si>
  <si>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</si>
  <si>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</si>
  <si>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</si>
  <si>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</si>
  <si>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</si>
  <si>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</si>
  <si>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</si>
  <si>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</si>
  <si>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</si>
  <si>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</si>
  <si>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</si>
  <si>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</si>
  <si>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</si>
  <si>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</si>
  <si>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LUKA PLOČE d.d.</t>
  </si>
  <si>
    <t>PLOČE</t>
  </si>
  <si>
    <t>TRG KRALJA TOMISLAVA 21</t>
  </si>
  <si>
    <t>financije@luka-ploce.htnet.hr</t>
  </si>
  <si>
    <t>www.luka-ploce.hr</t>
  </si>
  <si>
    <t>DUBROVAČKO-NERETVANSKA</t>
  </si>
  <si>
    <t>5224</t>
  </si>
  <si>
    <t>LUKA PLOČE TRGOVINA d.o.o.</t>
  </si>
  <si>
    <t>18102992360</t>
  </si>
  <si>
    <t>87501430734</t>
  </si>
  <si>
    <t>28527523504</t>
  </si>
  <si>
    <t>38548671304</t>
  </si>
  <si>
    <t>39778257122</t>
  </si>
  <si>
    <t>59501819409</t>
  </si>
  <si>
    <t>LUČKA CESTA bb, PLOČE</t>
  </si>
  <si>
    <t>LUČKA BOSANSKA OBALA bb, PLOČE</t>
  </si>
  <si>
    <t>POMORSKI SERVIS LUKA PLOČE d.o.o.</t>
  </si>
  <si>
    <t>LUKA PLOČE ODRŽAVANJE d.o.o.</t>
  </si>
  <si>
    <t>LUKA ŠPED d.o.o.</t>
  </si>
  <si>
    <t>LUKA PLOČE USLUGE d.o.o.</t>
  </si>
  <si>
    <t>PLOČANSKA PLOVIDBA d.o.o.</t>
  </si>
  <si>
    <t>HLADNJAČA PLOČE d.o.o.</t>
  </si>
  <si>
    <t>DODIG ŽELJKA</t>
  </si>
  <si>
    <t>020 603 223</t>
  </si>
  <si>
    <t>020 679 170</t>
  </si>
  <si>
    <t>PAVLOVIĆ IVAN</t>
  </si>
  <si>
    <t>18875024938</t>
  </si>
  <si>
    <t>Notes to financial statements</t>
  </si>
  <si>
    <t>to</t>
  </si>
  <si>
    <t>01.01.2012.</t>
  </si>
  <si>
    <t xml:space="preserve">capital and notes to the financial statements </t>
  </si>
  <si>
    <t>2. Statement of persons responsible  for preparation of financial statements</t>
  </si>
  <si>
    <t>as at 30.09.2012.</t>
  </si>
  <si>
    <t>30.09.2012.</t>
  </si>
  <si>
    <t>for the period 01.01.2012. to 30.09.2012.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</si>
</sst>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4"/>
      <color indexed="8"/>
      <name val="ARIAL"/>
      <family val="2"/>
    </font>
    <font>
      <u val="single"/>
      <sz val="11"/>
      <color indexed="8"/>
      <name val="ARIAL"/>
      <family val="0"/>
    </font>
    <font>
      <sz val="11"/>
      <name val="ARIAL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18" fillId="0" borderId="0">
      <alignment vertical="top"/>
      <protection/>
    </xf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Border="1" applyAlignment="1">
      <alignment/>
      <protection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10" fillId="0" borderId="0" xfId="60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0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12" fillId="0" borderId="0" xfId="53" applyFont="1" applyBorder="1" applyAlignment="1" applyProtection="1">
      <alignment horizontal="right"/>
      <protection hidden="1"/>
    </xf>
    <xf numFmtId="0" fontId="14" fillId="0" borderId="0" xfId="60" applyFont="1" applyBorder="1" applyAlignment="1" applyProtection="1">
      <alignment horizontal="left"/>
      <protection hidden="1"/>
    </xf>
    <xf numFmtId="0" fontId="9" fillId="0" borderId="0" xfId="60" applyBorder="1" applyAlignment="1">
      <alignment/>
      <protection/>
    </xf>
    <xf numFmtId="14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3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Fill="1" applyBorder="1" applyAlignment="1">
      <alignment/>
      <protection/>
    </xf>
    <xf numFmtId="49" fontId="2" fillId="0" borderId="0" xfId="53" applyNumberFormat="1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>
      <alignment/>
    </xf>
    <xf numFmtId="0" fontId="3" fillId="0" borderId="0" xfId="53" applyFont="1" applyBorder="1" applyAlignment="1" applyProtection="1">
      <alignment horizontal="center" vertical="top" wrapText="1"/>
      <protection hidden="1"/>
    </xf>
    <xf numFmtId="0" fontId="3" fillId="0" borderId="0" xfId="53" applyFont="1" applyBorder="1" applyAlignment="1" applyProtection="1">
      <alignment horizontal="center" wrapText="1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59">
      <alignment vertical="top"/>
      <protection/>
    </xf>
    <xf numFmtId="0" fontId="18" fillId="0" borderId="0" xfId="59" applyAlignment="1">
      <alignment/>
      <protection/>
    </xf>
    <xf numFmtId="0" fontId="19" fillId="0" borderId="0" xfId="59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>
      <alignment vertical="center"/>
      <protection/>
    </xf>
    <xf numFmtId="0" fontId="3" fillId="0" borderId="25" xfId="53" applyFont="1" applyBorder="1" applyAlignment="1">
      <alignment/>
      <protection/>
    </xf>
    <xf numFmtId="0" fontId="3" fillId="0" borderId="26" xfId="53" applyFont="1" applyBorder="1" applyAlignment="1">
      <alignment/>
      <protection/>
    </xf>
    <xf numFmtId="0" fontId="3" fillId="0" borderId="27" xfId="53" applyFont="1" applyFill="1" applyBorder="1" applyAlignment="1" applyProtection="1">
      <alignment horizontal="left" vertical="center" wrapText="1"/>
      <protection hidden="1"/>
    </xf>
    <xf numFmtId="0" fontId="3" fillId="0" borderId="28" xfId="53" applyFont="1" applyFill="1" applyBorder="1" applyAlignment="1" applyProtection="1">
      <alignment vertical="center"/>
      <protection hidden="1"/>
    </xf>
    <xf numFmtId="0" fontId="3" fillId="0" borderId="27" xfId="53" applyFont="1" applyBorder="1" applyAlignment="1" applyProtection="1">
      <alignment horizontal="left" vertical="center" wrapText="1"/>
      <protection hidden="1"/>
    </xf>
    <xf numFmtId="0" fontId="3" fillId="0" borderId="28" xfId="53" applyFont="1" applyBorder="1" applyAlignment="1" applyProtection="1">
      <alignment/>
      <protection hidden="1"/>
    </xf>
    <xf numFmtId="0" fontId="3" fillId="0" borderId="27" xfId="53" applyFont="1" applyFill="1" applyBorder="1" applyAlignment="1" applyProtection="1">
      <alignment/>
      <protection hidden="1"/>
    </xf>
    <xf numFmtId="0" fontId="3" fillId="0" borderId="27" xfId="53" applyFont="1" applyBorder="1" applyAlignment="1" applyProtection="1">
      <alignment wrapText="1"/>
      <protection hidden="1"/>
    </xf>
    <xf numFmtId="0" fontId="3" fillId="0" borderId="28" xfId="53" applyFont="1" applyBorder="1" applyAlignment="1" applyProtection="1">
      <alignment horizontal="right"/>
      <protection hidden="1"/>
    </xf>
    <xf numFmtId="0" fontId="3" fillId="0" borderId="27" xfId="53" applyFont="1" applyBorder="1" applyAlignment="1" applyProtection="1">
      <alignment/>
      <protection hidden="1"/>
    </xf>
    <xf numFmtId="0" fontId="3" fillId="0" borderId="28" xfId="53" applyFont="1" applyBorder="1" applyAlignment="1" applyProtection="1">
      <alignment horizontal="right" wrapText="1"/>
      <protection hidden="1"/>
    </xf>
    <xf numFmtId="0" fontId="2" fillId="0" borderId="27" xfId="53" applyFont="1" applyFill="1" applyBorder="1" applyAlignment="1" applyProtection="1">
      <alignment horizontal="right" vertical="center"/>
      <protection hidden="1" locked="0"/>
    </xf>
    <xf numFmtId="3" fontId="2" fillId="0" borderId="2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27" xfId="53" applyFont="1" applyBorder="1" applyAlignment="1" applyProtection="1">
      <alignment vertical="top"/>
      <protection hidden="1"/>
    </xf>
    <xf numFmtId="49" fontId="2" fillId="0" borderId="2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27" xfId="53" applyFont="1" applyBorder="1" applyAlignment="1" applyProtection="1">
      <alignment horizontal="left" vertical="top" wrapText="1"/>
      <protection hidden="1"/>
    </xf>
    <xf numFmtId="0" fontId="3" fillId="0" borderId="28" xfId="53" applyFont="1" applyBorder="1" applyAlignment="1" applyProtection="1">
      <alignment vertical="center"/>
      <protection hidden="1"/>
    </xf>
    <xf numFmtId="0" fontId="3" fillId="0" borderId="28" xfId="53" applyFont="1" applyBorder="1" applyAlignment="1">
      <alignment/>
      <protection/>
    </xf>
    <xf numFmtId="0" fontId="3" fillId="0" borderId="28" xfId="53" applyFont="1" applyBorder="1" applyAlignment="1" applyProtection="1">
      <alignment horizontal="center"/>
      <protection hidden="1"/>
    </xf>
    <xf numFmtId="0" fontId="3" fillId="0" borderId="27" xfId="53" applyFont="1" applyBorder="1" applyAlignment="1" applyProtection="1">
      <alignment horizontal="center" vertical="top"/>
      <protection hidden="1"/>
    </xf>
    <xf numFmtId="0" fontId="3" fillId="0" borderId="27" xfId="53" applyFont="1" applyBorder="1" applyAlignment="1" applyProtection="1">
      <alignment horizontal="center" vertical="top" wrapText="1"/>
      <protection hidden="1"/>
    </xf>
    <xf numFmtId="0" fontId="3" fillId="0" borderId="28" xfId="53" applyFont="1" applyBorder="1" applyAlignment="1" applyProtection="1">
      <alignment horizontal="center" vertical="top"/>
      <protection hidden="1"/>
    </xf>
    <xf numFmtId="0" fontId="3" fillId="0" borderId="27" xfId="53" applyFont="1" applyBorder="1" applyAlignment="1" applyProtection="1">
      <alignment horizontal="center"/>
      <protection hidden="1"/>
    </xf>
    <xf numFmtId="0" fontId="2" fillId="0" borderId="28" xfId="53" applyFont="1" applyFill="1" applyBorder="1" applyAlignment="1" applyProtection="1">
      <alignment horizontal="right" vertical="center"/>
      <protection hidden="1" locked="0"/>
    </xf>
    <xf numFmtId="49" fontId="2" fillId="0" borderId="27" xfId="53" applyNumberFormat="1" applyFont="1" applyBorder="1" applyAlignment="1" applyProtection="1">
      <alignment horizontal="center" vertical="center"/>
      <protection hidden="1" locked="0"/>
    </xf>
    <xf numFmtId="0" fontId="3" fillId="0" borderId="28" xfId="53" applyFont="1" applyBorder="1" applyAlignment="1" applyProtection="1">
      <alignment horizontal="right" vertical="top"/>
      <protection hidden="1"/>
    </xf>
    <xf numFmtId="0" fontId="3" fillId="0" borderId="30" xfId="53" applyFont="1" applyBorder="1" applyAlignment="1" applyProtection="1">
      <alignment/>
      <protection hidden="1"/>
    </xf>
    <xf numFmtId="0" fontId="3" fillId="0" borderId="28" xfId="53" applyFont="1" applyBorder="1" applyAlignment="1" applyProtection="1">
      <alignment horizontal="left"/>
      <protection hidden="1"/>
    </xf>
    <xf numFmtId="0" fontId="3" fillId="0" borderId="27" xfId="53" applyFont="1" applyFill="1" applyBorder="1" applyAlignment="1" applyProtection="1">
      <alignment vertical="center"/>
      <protection hidden="1"/>
    </xf>
    <xf numFmtId="0" fontId="14" fillId="0" borderId="27" xfId="60" applyFont="1" applyFill="1" applyBorder="1" applyAlignment="1" applyProtection="1">
      <alignment vertical="center"/>
      <protection hidden="1"/>
    </xf>
    <xf numFmtId="0" fontId="9" fillId="0" borderId="27" xfId="60" applyBorder="1" applyAlignment="1">
      <alignment/>
      <protection/>
    </xf>
    <xf numFmtId="0" fontId="2" fillId="0" borderId="28" xfId="53" applyFont="1" applyBorder="1" applyAlignment="1" applyProtection="1">
      <alignment vertical="center"/>
      <protection hidden="1"/>
    </xf>
    <xf numFmtId="0" fontId="3" fillId="0" borderId="31" xfId="53" applyFont="1" applyBorder="1" applyAlignment="1" applyProtection="1">
      <alignment/>
      <protection hidden="1"/>
    </xf>
    <xf numFmtId="0" fontId="3" fillId="0" borderId="32" xfId="53" applyFont="1" applyFill="1" applyBorder="1" applyAlignment="1" applyProtection="1">
      <alignment horizontal="right" vertical="top" wrapText="1"/>
      <protection hidden="1"/>
    </xf>
    <xf numFmtId="0" fontId="3" fillId="0" borderId="18" xfId="53" applyFont="1" applyFill="1" applyBorder="1" applyAlignment="1" applyProtection="1">
      <alignment horizontal="right" vertical="top" wrapText="1"/>
      <protection hidden="1"/>
    </xf>
    <xf numFmtId="0" fontId="3" fillId="0" borderId="18" xfId="53" applyFont="1" applyFill="1" applyBorder="1" applyAlignment="1" applyProtection="1">
      <alignment/>
      <protection hidden="1"/>
    </xf>
    <xf numFmtId="0" fontId="3" fillId="0" borderId="31" xfId="53" applyFont="1" applyFill="1" applyBorder="1" applyAlignment="1" applyProtection="1">
      <alignment/>
      <protection hidden="1"/>
    </xf>
    <xf numFmtId="0" fontId="10" fillId="0" borderId="0" xfId="59" applyFont="1" applyAlignment="1">
      <alignment/>
      <protection/>
    </xf>
    <xf numFmtId="0" fontId="20" fillId="0" borderId="0" xfId="59" applyFont="1">
      <alignment vertical="top"/>
      <protection/>
    </xf>
    <xf numFmtId="0" fontId="22" fillId="0" borderId="0" xfId="0" applyFont="1" applyAlignment="1">
      <alignment/>
    </xf>
    <xf numFmtId="0" fontId="22" fillId="0" borderId="0" xfId="59" applyFont="1" applyBorder="1" applyAlignment="1">
      <alignment vertical="top" wrapText="1"/>
      <protection/>
    </xf>
    <xf numFmtId="0" fontId="3" fillId="0" borderId="18" xfId="53" applyFont="1" applyFill="1" applyBorder="1" applyAlignment="1" applyProtection="1">
      <alignment horizontal="center" vertical="top"/>
      <protection hidden="1"/>
    </xf>
    <xf numFmtId="0" fontId="3" fillId="0" borderId="28" xfId="53" applyFont="1" applyBorder="1" applyAlignment="1" applyProtection="1">
      <alignment horizontal="right" vertical="center" wrapText="1"/>
      <protection hidden="1"/>
    </xf>
    <xf numFmtId="0" fontId="3" fillId="0" borderId="33" xfId="53" applyFont="1" applyBorder="1" applyAlignment="1" applyProtection="1">
      <alignment horizontal="right" vertical="center" wrapText="1"/>
      <protection hidden="1"/>
    </xf>
    <xf numFmtId="49" fontId="4" fillId="0" borderId="34" xfId="35" applyNumberFormat="1" applyFill="1" applyBorder="1" applyAlignment="1" applyProtection="1">
      <alignment horizontal="left" vertical="center"/>
      <protection hidden="1" locked="0"/>
    </xf>
    <xf numFmtId="49" fontId="13" fillId="0" borderId="35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36" xfId="35" applyNumberFormat="1" applyFont="1" applyFill="1" applyBorder="1" applyAlignment="1" applyProtection="1">
      <alignment horizontal="left" vertical="center"/>
      <protection hidden="1" locked="0"/>
    </xf>
    <xf numFmtId="0" fontId="3" fillId="0" borderId="28" xfId="53" applyFont="1" applyBorder="1" applyAlignment="1" applyProtection="1">
      <alignment horizontal="right" vertical="center"/>
      <protection hidden="1"/>
    </xf>
    <xf numFmtId="0" fontId="3" fillId="0" borderId="33" xfId="53" applyFont="1" applyBorder="1" applyAlignment="1" applyProtection="1">
      <alignment horizontal="right" vertical="center"/>
      <protection hidden="1"/>
    </xf>
    <xf numFmtId="49" fontId="2" fillId="0" borderId="3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5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6" xfId="53" applyNumberFormat="1" applyFont="1" applyFill="1" applyBorder="1" applyAlignment="1" applyProtection="1">
      <alignment horizontal="left" vertical="center"/>
      <protection hidden="1" locked="0"/>
    </xf>
    <xf numFmtId="0" fontId="16" fillId="0" borderId="0" xfId="60" applyFont="1" applyBorder="1" applyAlignment="1" applyProtection="1">
      <alignment horizontal="left"/>
      <protection hidden="1"/>
    </xf>
    <xf numFmtId="0" fontId="14" fillId="0" borderId="0" xfId="60" applyFont="1" applyBorder="1" applyAlignment="1" applyProtection="1">
      <alignment horizontal="left"/>
      <protection hidden="1"/>
    </xf>
    <xf numFmtId="0" fontId="14" fillId="0" borderId="27" xfId="60" applyFont="1" applyBorder="1" applyAlignment="1" applyProtection="1">
      <alignment horizontal="left"/>
      <protection hidden="1"/>
    </xf>
    <xf numFmtId="0" fontId="3" fillId="0" borderId="25" xfId="53" applyFont="1" applyBorder="1" applyAlignment="1" applyProtection="1">
      <alignment horizontal="center" vertical="top"/>
      <protection hidden="1"/>
    </xf>
    <xf numFmtId="0" fontId="3" fillId="0" borderId="26" xfId="53" applyFont="1" applyBorder="1" applyAlignment="1" applyProtection="1">
      <alignment horizontal="center" vertical="top"/>
      <protection hidden="1"/>
    </xf>
    <xf numFmtId="49" fontId="2" fillId="0" borderId="37" xfId="53" applyNumberFormat="1" applyFont="1" applyFill="1" applyBorder="1" applyAlignment="1" applyProtection="1">
      <alignment horizontal="left" vertical="center"/>
      <protection hidden="1" locked="0"/>
    </xf>
    <xf numFmtId="0" fontId="2" fillId="0" borderId="34" xfId="53" applyFont="1" applyFill="1" applyBorder="1" applyAlignment="1" applyProtection="1">
      <alignment horizontal="center" vertical="center"/>
      <protection hidden="1" locked="0"/>
    </xf>
    <xf numFmtId="0" fontId="2" fillId="0" borderId="35" xfId="53" applyFont="1" applyFill="1" applyBorder="1" applyAlignment="1" applyProtection="1">
      <alignment horizontal="center" vertical="center"/>
      <protection hidden="1" locked="0"/>
    </xf>
    <xf numFmtId="0" fontId="2" fillId="0" borderId="37" xfId="53" applyFont="1" applyFill="1" applyBorder="1" applyAlignment="1" applyProtection="1">
      <alignment horizontal="center" vertical="center"/>
      <protection hidden="1" locked="0"/>
    </xf>
    <xf numFmtId="49" fontId="2" fillId="0" borderId="34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3" applyFont="1" applyBorder="1" applyAlignment="1" applyProtection="1">
      <alignment horizontal="center" vertical="top"/>
      <protection hidden="1"/>
    </xf>
    <xf numFmtId="0" fontId="2" fillId="0" borderId="34" xfId="53" applyFont="1" applyFill="1" applyBorder="1" applyAlignment="1" applyProtection="1">
      <alignment horizontal="left" vertical="center"/>
      <protection hidden="1" locked="0"/>
    </xf>
    <xf numFmtId="0" fontId="2" fillId="0" borderId="35" xfId="53" applyFont="1" applyFill="1" applyBorder="1" applyAlignment="1" applyProtection="1">
      <alignment horizontal="left" vertical="center"/>
      <protection hidden="1" locked="0"/>
    </xf>
    <xf numFmtId="0" fontId="2" fillId="0" borderId="36" xfId="53" applyFont="1" applyFill="1" applyBorder="1" applyAlignment="1" applyProtection="1">
      <alignment horizontal="left" vertical="center"/>
      <protection hidden="1" locked="0"/>
    </xf>
    <xf numFmtId="0" fontId="10" fillId="0" borderId="38" xfId="53" applyFont="1" applyBorder="1" applyAlignment="1">
      <alignment/>
      <protection/>
    </xf>
    <xf numFmtId="0" fontId="10" fillId="0" borderId="25" xfId="53" applyFont="1" applyBorder="1" applyAlignment="1">
      <alignment/>
      <protection/>
    </xf>
    <xf numFmtId="0" fontId="2" fillId="0" borderId="39" xfId="53" applyFont="1" applyFill="1" applyBorder="1" applyAlignment="1" applyProtection="1">
      <alignment horizontal="center" vertical="center"/>
      <protection hidden="1" locked="0"/>
    </xf>
    <xf numFmtId="49" fontId="2" fillId="0" borderId="3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3" applyFont="1" applyBorder="1" applyAlignment="1" applyProtection="1">
      <alignment vertical="center"/>
      <protection hidden="1"/>
    </xf>
    <xf numFmtId="0" fontId="3" fillId="0" borderId="17" xfId="53" applyFont="1" applyBorder="1" applyAlignment="1" applyProtection="1">
      <alignment horizontal="center" vertical="top" wrapText="1"/>
      <protection hidden="1"/>
    </xf>
    <xf numFmtId="0" fontId="2" fillId="0" borderId="37" xfId="53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>
      <alignment horizontal="center"/>
      <protection/>
    </xf>
    <xf numFmtId="0" fontId="3" fillId="0" borderId="27" xfId="53" applyFont="1" applyBorder="1" applyAlignment="1">
      <alignment horizontal="center"/>
      <protection/>
    </xf>
    <xf numFmtId="0" fontId="4" fillId="0" borderId="34" xfId="35" applyFill="1" applyBorder="1" applyAlignment="1" applyProtection="1">
      <alignment/>
      <protection hidden="1" locked="0"/>
    </xf>
    <xf numFmtId="0" fontId="13" fillId="0" borderId="35" xfId="35" applyFont="1" applyFill="1" applyBorder="1" applyAlignment="1" applyProtection="1">
      <alignment/>
      <protection hidden="1" locked="0"/>
    </xf>
    <xf numFmtId="0" fontId="13" fillId="0" borderId="36" xfId="35" applyFont="1" applyFill="1" applyBorder="1" applyAlignment="1" applyProtection="1">
      <alignment/>
      <protection hidden="1" locked="0"/>
    </xf>
    <xf numFmtId="0" fontId="3" fillId="0" borderId="28" xfId="53" applyFont="1" applyBorder="1" applyAlignment="1" applyProtection="1">
      <alignment horizontal="right" vertical="center"/>
      <protection hidden="1"/>
    </xf>
    <xf numFmtId="0" fontId="3" fillId="0" borderId="16" xfId="53" applyFont="1" applyBorder="1" applyAlignment="1" applyProtection="1">
      <alignment horizontal="right" vertical="center"/>
      <protection hidden="1"/>
    </xf>
    <xf numFmtId="1" fontId="2" fillId="0" borderId="34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3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2" fillId="0" borderId="28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33" xfId="53" applyFont="1" applyFill="1" applyBorder="1" applyAlignment="1" applyProtection="1">
      <alignment horizontal="left" vertical="center" wrapText="1"/>
      <protection hidden="1"/>
    </xf>
    <xf numFmtId="0" fontId="11" fillId="0" borderId="28" xfId="53" applyFont="1" applyBorder="1" applyAlignment="1" applyProtection="1">
      <alignment horizontal="center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11" fillId="0" borderId="27" xfId="53" applyFont="1" applyBorder="1" applyAlignment="1" applyProtection="1">
      <alignment horizontal="center" vertical="center" wrapText="1"/>
      <protection hidden="1"/>
    </xf>
    <xf numFmtId="0" fontId="3" fillId="0" borderId="28" xfId="53" applyFont="1" applyBorder="1" applyAlignment="1" applyProtection="1">
      <alignment horizontal="right" vertical="center" wrapText="1"/>
      <protection hidden="1"/>
    </xf>
    <xf numFmtId="0" fontId="3" fillId="0" borderId="33" xfId="53" applyFont="1" applyBorder="1" applyAlignment="1" applyProtection="1">
      <alignment horizontal="right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5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35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52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3" xfId="0" applyFont="1" applyFill="1" applyBorder="1" applyAlignment="1" applyProtection="1">
      <alignment vertical="center" wrapText="1"/>
      <protection hidden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7" fillId="0" borderId="0" xfId="60" applyFont="1" applyFill="1" applyBorder="1" applyAlignment="1" applyProtection="1">
      <alignment horizontal="center" vertical="center"/>
      <protection hidden="1"/>
    </xf>
    <xf numFmtId="0" fontId="7" fillId="0" borderId="0" xfId="60" applyFont="1" applyFill="1" applyBorder="1" applyAlignment="1" applyProtection="1">
      <alignment horizontal="center" vertical="center"/>
      <protection hidden="1"/>
    </xf>
    <xf numFmtId="14" fontId="7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1" fillId="0" borderId="0" xfId="59" applyFont="1" applyBorder="1" applyAlignment="1">
      <alignment horizontal="left" vertical="top"/>
      <protection/>
    </xf>
    <xf numFmtId="0" fontId="22" fillId="0" borderId="0" xfId="59" applyFont="1" applyBorder="1" applyAlignment="1">
      <alignment horizontal="left" vertical="top" wrapText="1"/>
      <protection/>
    </xf>
    <xf numFmtId="0" fontId="10" fillId="0" borderId="0" xfId="59" applyFont="1" applyAlignment="1">
      <alignment/>
      <protection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TFI-POD" xfId="53"/>
    <cellStyle name="Obično_Knjiga2" xfId="54"/>
    <cellStyle name="Percent" xfId="55"/>
    <cellStyle name="Povezana ćelija" xfId="56"/>
    <cellStyle name="Followed Hyperlink" xfId="57"/>
    <cellStyle name="Provjera ćelije" xfId="58"/>
    <cellStyle name="Stil 1" xfId="59"/>
    <cellStyle name="Style 1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tnet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SheetLayoutView="110" zoomScalePageLayoutView="0" workbookViewId="0" topLeftCell="B10">
      <selection activeCell="A3" sqref="A3:K16"/>
    </sheetView>
  </sheetViews>
  <sheetFormatPr defaultColWidth="9.140625" defaultRowHeight="12.75"/>
  <cols>
    <col min="1" max="1" width="11.28125" style="11" customWidth="1"/>
    <col min="2" max="2" width="14.14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0" t="s">
        <v>5</v>
      </c>
      <c r="B1" s="161"/>
      <c r="C1" s="161"/>
      <c r="D1" s="93"/>
      <c r="E1" s="93"/>
      <c r="F1" s="93"/>
      <c r="G1" s="93"/>
      <c r="H1" s="93"/>
      <c r="I1" s="94"/>
      <c r="J1" s="10"/>
      <c r="K1" s="10"/>
      <c r="L1" s="10"/>
    </row>
    <row r="2" spans="1:12" ht="12.75" customHeight="1">
      <c r="A2" s="178" t="s">
        <v>6</v>
      </c>
      <c r="B2" s="179"/>
      <c r="C2" s="179"/>
      <c r="D2" s="180"/>
      <c r="E2" s="74" t="s">
        <v>314</v>
      </c>
      <c r="F2" s="12"/>
      <c r="G2" s="13" t="s">
        <v>313</v>
      </c>
      <c r="H2" s="74" t="s">
        <v>318</v>
      </c>
      <c r="I2" s="95"/>
      <c r="J2" s="10"/>
      <c r="K2" s="10"/>
      <c r="L2" s="10"/>
    </row>
    <row r="3" spans="1:12" ht="12.75">
      <c r="A3" s="96"/>
      <c r="B3" s="14"/>
      <c r="C3" s="14"/>
      <c r="D3" s="14"/>
      <c r="E3" s="15"/>
      <c r="F3" s="15"/>
      <c r="G3" s="14"/>
      <c r="H3" s="14"/>
      <c r="I3" s="97"/>
      <c r="J3" s="10"/>
      <c r="K3" s="10"/>
      <c r="L3" s="10"/>
    </row>
    <row r="4" spans="1:12" ht="15" customHeight="1">
      <c r="A4" s="181" t="s">
        <v>7</v>
      </c>
      <c r="B4" s="182"/>
      <c r="C4" s="182"/>
      <c r="D4" s="182"/>
      <c r="E4" s="182"/>
      <c r="F4" s="182"/>
      <c r="G4" s="182"/>
      <c r="H4" s="182"/>
      <c r="I4" s="183"/>
      <c r="J4" s="10"/>
      <c r="K4" s="10"/>
      <c r="L4" s="10"/>
    </row>
    <row r="5" spans="1:12" ht="12.75">
      <c r="A5" s="98"/>
      <c r="B5" s="16"/>
      <c r="C5" s="16"/>
      <c r="D5" s="16"/>
      <c r="E5" s="17"/>
      <c r="F5" s="71"/>
      <c r="G5" s="18"/>
      <c r="H5" s="19"/>
      <c r="I5" s="99"/>
      <c r="J5" s="10"/>
      <c r="K5" s="10"/>
      <c r="L5" s="10"/>
    </row>
    <row r="6" spans="1:12" ht="12.75">
      <c r="A6" s="140" t="s">
        <v>8</v>
      </c>
      <c r="B6" s="141"/>
      <c r="C6" s="154" t="s">
        <v>282</v>
      </c>
      <c r="D6" s="163"/>
      <c r="E6" s="28"/>
      <c r="F6" s="28"/>
      <c r="G6" s="28"/>
      <c r="H6" s="28"/>
      <c r="I6" s="100"/>
      <c r="J6" s="10"/>
      <c r="K6" s="10"/>
      <c r="L6" s="10"/>
    </row>
    <row r="7" spans="1:12" ht="12.75">
      <c r="A7" s="101"/>
      <c r="B7" s="22"/>
      <c r="C7" s="16"/>
      <c r="D7" s="16"/>
      <c r="E7" s="28"/>
      <c r="F7" s="28"/>
      <c r="G7" s="28"/>
      <c r="H7" s="28"/>
      <c r="I7" s="100"/>
      <c r="J7" s="10"/>
      <c r="K7" s="10"/>
      <c r="L7" s="10"/>
    </row>
    <row r="8" spans="1:12" ht="12.75" customHeight="1">
      <c r="A8" s="184" t="s">
        <v>9</v>
      </c>
      <c r="B8" s="185"/>
      <c r="C8" s="154" t="s">
        <v>283</v>
      </c>
      <c r="D8" s="163"/>
      <c r="E8" s="28"/>
      <c r="F8" s="28"/>
      <c r="G8" s="28"/>
      <c r="H8" s="28"/>
      <c r="I8" s="102"/>
      <c r="J8" s="10"/>
      <c r="K8" s="10"/>
      <c r="L8" s="10"/>
    </row>
    <row r="9" spans="1:12" ht="12.75">
      <c r="A9" s="103"/>
      <c r="B9" s="43"/>
      <c r="C9" s="20"/>
      <c r="D9" s="26"/>
      <c r="E9" s="16"/>
      <c r="F9" s="16"/>
      <c r="G9" s="16"/>
      <c r="H9" s="16"/>
      <c r="I9" s="102"/>
      <c r="J9" s="10"/>
      <c r="K9" s="10"/>
      <c r="L9" s="10"/>
    </row>
    <row r="10" spans="1:12" ht="12.75" customHeight="1">
      <c r="A10" s="135" t="s">
        <v>10</v>
      </c>
      <c r="B10" s="177"/>
      <c r="C10" s="154" t="s">
        <v>284</v>
      </c>
      <c r="D10" s="163"/>
      <c r="E10" s="16"/>
      <c r="F10" s="16"/>
      <c r="G10" s="16"/>
      <c r="H10" s="16"/>
      <c r="I10" s="102"/>
      <c r="J10" s="10"/>
      <c r="K10" s="10"/>
      <c r="L10" s="10"/>
    </row>
    <row r="11" spans="1:12" ht="12.75">
      <c r="A11" s="135"/>
      <c r="B11" s="177"/>
      <c r="C11" s="16"/>
      <c r="D11" s="16"/>
      <c r="E11" s="16"/>
      <c r="F11" s="16"/>
      <c r="G11" s="16"/>
      <c r="H11" s="16"/>
      <c r="I11" s="102"/>
      <c r="J11" s="10"/>
      <c r="K11" s="10"/>
      <c r="L11" s="10"/>
    </row>
    <row r="12" spans="1:12" ht="12.75">
      <c r="A12" s="140" t="s">
        <v>11</v>
      </c>
      <c r="B12" s="141"/>
      <c r="C12" s="157" t="s">
        <v>285</v>
      </c>
      <c r="D12" s="158"/>
      <c r="E12" s="158"/>
      <c r="F12" s="158"/>
      <c r="G12" s="158"/>
      <c r="H12" s="158"/>
      <c r="I12" s="159"/>
      <c r="J12" s="10"/>
      <c r="K12" s="10"/>
      <c r="L12" s="10"/>
    </row>
    <row r="13" spans="1:12" ht="12.75">
      <c r="A13" s="101"/>
      <c r="B13" s="22"/>
      <c r="C13" s="21"/>
      <c r="D13" s="16"/>
      <c r="E13" s="16"/>
      <c r="F13" s="16"/>
      <c r="G13" s="16"/>
      <c r="H13" s="16"/>
      <c r="I13" s="102"/>
      <c r="J13" s="10"/>
      <c r="K13" s="10"/>
      <c r="L13" s="10"/>
    </row>
    <row r="14" spans="1:12" ht="12.75">
      <c r="A14" s="140" t="s">
        <v>12</v>
      </c>
      <c r="B14" s="141"/>
      <c r="C14" s="175">
        <v>20340</v>
      </c>
      <c r="D14" s="176"/>
      <c r="E14" s="16"/>
      <c r="F14" s="157" t="s">
        <v>286</v>
      </c>
      <c r="G14" s="158"/>
      <c r="H14" s="158"/>
      <c r="I14" s="159"/>
      <c r="J14" s="10"/>
      <c r="K14" s="10"/>
      <c r="L14" s="10"/>
    </row>
    <row r="15" spans="1:12" ht="12.75">
      <c r="A15" s="101"/>
      <c r="B15" s="22"/>
      <c r="C15" s="16"/>
      <c r="D15" s="16"/>
      <c r="E15" s="16"/>
      <c r="F15" s="16"/>
      <c r="G15" s="16"/>
      <c r="H15" s="16"/>
      <c r="I15" s="102"/>
      <c r="J15" s="10"/>
      <c r="K15" s="10"/>
      <c r="L15" s="10"/>
    </row>
    <row r="16" spans="1:12" ht="12.75">
      <c r="A16" s="140" t="s">
        <v>13</v>
      </c>
      <c r="B16" s="141"/>
      <c r="C16" s="157" t="s">
        <v>287</v>
      </c>
      <c r="D16" s="158"/>
      <c r="E16" s="158"/>
      <c r="F16" s="158"/>
      <c r="G16" s="158"/>
      <c r="H16" s="158"/>
      <c r="I16" s="159"/>
      <c r="J16" s="10"/>
      <c r="K16" s="10"/>
      <c r="L16" s="10"/>
    </row>
    <row r="17" spans="1:12" ht="12.75">
      <c r="A17" s="101"/>
      <c r="B17" s="22"/>
      <c r="C17" s="16"/>
      <c r="D17" s="16"/>
      <c r="E17" s="16"/>
      <c r="F17" s="16"/>
      <c r="G17" s="16"/>
      <c r="H17" s="16"/>
      <c r="I17" s="102"/>
      <c r="J17" s="10"/>
      <c r="K17" s="10"/>
      <c r="L17" s="10"/>
    </row>
    <row r="18" spans="1:12" ht="12.75">
      <c r="A18" s="140" t="s">
        <v>14</v>
      </c>
      <c r="B18" s="141"/>
      <c r="C18" s="170" t="s">
        <v>288</v>
      </c>
      <c r="D18" s="171"/>
      <c r="E18" s="171"/>
      <c r="F18" s="171"/>
      <c r="G18" s="171"/>
      <c r="H18" s="171"/>
      <c r="I18" s="172"/>
      <c r="J18" s="10"/>
      <c r="K18" s="10"/>
      <c r="L18" s="10"/>
    </row>
    <row r="19" spans="1:12" ht="12.75">
      <c r="A19" s="101"/>
      <c r="B19" s="22"/>
      <c r="C19" s="21"/>
      <c r="D19" s="16"/>
      <c r="E19" s="16"/>
      <c r="F19" s="16"/>
      <c r="G19" s="16"/>
      <c r="H19" s="16"/>
      <c r="I19" s="102"/>
      <c r="J19" s="10"/>
      <c r="K19" s="10"/>
      <c r="L19" s="10"/>
    </row>
    <row r="20" spans="1:12" ht="12.75">
      <c r="A20" s="173" t="s">
        <v>35</v>
      </c>
      <c r="B20" s="141"/>
      <c r="C20" s="170" t="s">
        <v>289</v>
      </c>
      <c r="D20" s="171"/>
      <c r="E20" s="171"/>
      <c r="F20" s="171"/>
      <c r="G20" s="171"/>
      <c r="H20" s="171"/>
      <c r="I20" s="172"/>
      <c r="J20" s="10"/>
      <c r="K20" s="10"/>
      <c r="L20" s="10"/>
    </row>
    <row r="21" spans="1:12" ht="12.75">
      <c r="A21" s="101"/>
      <c r="B21" s="22"/>
      <c r="C21" s="21"/>
      <c r="D21" s="16"/>
      <c r="E21" s="16"/>
      <c r="F21" s="16"/>
      <c r="G21" s="16"/>
      <c r="H21" s="16"/>
      <c r="I21" s="102"/>
      <c r="J21" s="10"/>
      <c r="K21" s="10"/>
      <c r="L21" s="10"/>
    </row>
    <row r="22" spans="1:12" ht="12.75">
      <c r="A22" s="140" t="s">
        <v>15</v>
      </c>
      <c r="B22" s="141"/>
      <c r="C22" s="75">
        <v>335</v>
      </c>
      <c r="D22" s="157" t="s">
        <v>286</v>
      </c>
      <c r="E22" s="158"/>
      <c r="F22" s="166"/>
      <c r="G22" s="174"/>
      <c r="H22" s="167"/>
      <c r="I22" s="104"/>
      <c r="J22" s="10"/>
      <c r="K22" s="10"/>
      <c r="L22" s="10"/>
    </row>
    <row r="23" spans="1:12" ht="12.75">
      <c r="A23" s="101"/>
      <c r="B23" s="22"/>
      <c r="C23" s="16"/>
      <c r="D23" s="24"/>
      <c r="E23" s="24"/>
      <c r="F23" s="24"/>
      <c r="G23" s="24"/>
      <c r="H23" s="16"/>
      <c r="I23" s="102"/>
      <c r="J23" s="10"/>
      <c r="K23" s="10"/>
      <c r="L23" s="10"/>
    </row>
    <row r="24" spans="1:12" ht="12.75">
      <c r="A24" s="140" t="s">
        <v>16</v>
      </c>
      <c r="B24" s="141"/>
      <c r="C24" s="75">
        <v>19</v>
      </c>
      <c r="D24" s="157" t="s">
        <v>290</v>
      </c>
      <c r="E24" s="158"/>
      <c r="F24" s="158"/>
      <c r="G24" s="166"/>
      <c r="H24" s="44" t="s">
        <v>17</v>
      </c>
      <c r="I24" s="105">
        <v>742</v>
      </c>
      <c r="J24" s="10"/>
      <c r="K24" s="10"/>
      <c r="L24" s="10"/>
    </row>
    <row r="25" spans="1:12" ht="12.75">
      <c r="A25" s="101"/>
      <c r="B25" s="22"/>
      <c r="C25" s="16"/>
      <c r="D25" s="24"/>
      <c r="E25" s="24"/>
      <c r="F25" s="24"/>
      <c r="G25" s="22"/>
      <c r="H25" s="22" t="s">
        <v>18</v>
      </c>
      <c r="I25" s="106"/>
      <c r="J25" s="10"/>
      <c r="K25" s="10"/>
      <c r="L25" s="10"/>
    </row>
    <row r="26" spans="1:12" ht="12.75">
      <c r="A26" s="140" t="s">
        <v>19</v>
      </c>
      <c r="B26" s="141"/>
      <c r="C26" s="76" t="s">
        <v>20</v>
      </c>
      <c r="D26" s="25"/>
      <c r="E26" s="32"/>
      <c r="F26" s="24"/>
      <c r="G26" s="167" t="s">
        <v>21</v>
      </c>
      <c r="H26" s="141"/>
      <c r="I26" s="107" t="s">
        <v>291</v>
      </c>
      <c r="J26" s="10"/>
      <c r="K26" s="10"/>
      <c r="L26" s="10"/>
    </row>
    <row r="27" spans="1:12" ht="12.75">
      <c r="A27" s="101"/>
      <c r="B27" s="22"/>
      <c r="C27" s="16"/>
      <c r="D27" s="24"/>
      <c r="E27" s="24"/>
      <c r="F27" s="24"/>
      <c r="G27" s="24"/>
      <c r="H27" s="16"/>
      <c r="I27" s="108"/>
      <c r="J27" s="10"/>
      <c r="K27" s="10"/>
      <c r="L27" s="10"/>
    </row>
    <row r="28" spans="1:12" ht="12.75">
      <c r="A28" s="109" t="s">
        <v>22</v>
      </c>
      <c r="B28" s="91"/>
      <c r="C28" s="91"/>
      <c r="D28" s="91"/>
      <c r="E28" s="92"/>
      <c r="F28" s="92"/>
      <c r="G28" s="92"/>
      <c r="H28" s="168" t="s">
        <v>10</v>
      </c>
      <c r="I28" s="169"/>
      <c r="J28" s="10"/>
      <c r="K28" s="10"/>
      <c r="L28" s="10"/>
    </row>
    <row r="29" spans="1:12" ht="12.75">
      <c r="A29" s="110"/>
      <c r="B29" s="32"/>
      <c r="C29" s="32"/>
      <c r="D29" s="26"/>
      <c r="E29" s="16"/>
      <c r="F29" s="16"/>
      <c r="G29" s="16"/>
      <c r="H29" s="27"/>
      <c r="I29" s="108"/>
      <c r="J29" s="10"/>
      <c r="K29" s="10"/>
      <c r="L29" s="10"/>
    </row>
    <row r="30" spans="1:12" ht="12.75">
      <c r="A30" s="162" t="s">
        <v>292</v>
      </c>
      <c r="B30" s="152"/>
      <c r="C30" s="152"/>
      <c r="D30" s="153"/>
      <c r="E30" s="151" t="s">
        <v>299</v>
      </c>
      <c r="F30" s="152"/>
      <c r="G30" s="153"/>
      <c r="H30" s="154" t="s">
        <v>293</v>
      </c>
      <c r="I30" s="155"/>
      <c r="J30" s="10"/>
      <c r="K30" s="10"/>
      <c r="L30" s="10"/>
    </row>
    <row r="31" spans="1:12" ht="12.75">
      <c r="A31" s="111"/>
      <c r="B31" s="31"/>
      <c r="C31" s="30"/>
      <c r="D31" s="165"/>
      <c r="E31" s="165"/>
      <c r="F31" s="165"/>
      <c r="G31" s="165"/>
      <c r="H31" s="31"/>
      <c r="I31" s="112"/>
      <c r="J31" s="10"/>
      <c r="K31" s="10"/>
      <c r="L31" s="10"/>
    </row>
    <row r="32" spans="1:12" ht="12.75">
      <c r="A32" s="162" t="s">
        <v>301</v>
      </c>
      <c r="B32" s="152"/>
      <c r="C32" s="152"/>
      <c r="D32" s="153"/>
      <c r="E32" s="151" t="s">
        <v>300</v>
      </c>
      <c r="F32" s="152"/>
      <c r="G32" s="153"/>
      <c r="H32" s="154" t="s">
        <v>311</v>
      </c>
      <c r="I32" s="155"/>
      <c r="J32" s="10"/>
      <c r="K32" s="10"/>
      <c r="L32" s="10"/>
    </row>
    <row r="33" spans="1:12" ht="12.75">
      <c r="A33" s="111"/>
      <c r="B33" s="31"/>
      <c r="C33" s="30"/>
      <c r="D33" s="82"/>
      <c r="E33" s="82"/>
      <c r="F33" s="82"/>
      <c r="G33" s="83"/>
      <c r="H33" s="31"/>
      <c r="I33" s="113"/>
      <c r="J33" s="10"/>
      <c r="K33" s="10"/>
      <c r="L33" s="10"/>
    </row>
    <row r="34" spans="1:12" ht="12.75">
      <c r="A34" s="162" t="s">
        <v>302</v>
      </c>
      <c r="B34" s="152"/>
      <c r="C34" s="152"/>
      <c r="D34" s="153"/>
      <c r="E34" s="151" t="s">
        <v>299</v>
      </c>
      <c r="F34" s="152"/>
      <c r="G34" s="153"/>
      <c r="H34" s="154" t="s">
        <v>294</v>
      </c>
      <c r="I34" s="155"/>
      <c r="J34" s="10"/>
      <c r="K34" s="10"/>
      <c r="L34" s="10"/>
    </row>
    <row r="35" spans="1:12" ht="12.75">
      <c r="A35" s="111"/>
      <c r="B35" s="31"/>
      <c r="C35" s="30"/>
      <c r="D35" s="82"/>
      <c r="E35" s="82"/>
      <c r="F35" s="82"/>
      <c r="G35" s="83"/>
      <c r="H35" s="31"/>
      <c r="I35" s="113"/>
      <c r="J35" s="10"/>
      <c r="K35" s="10"/>
      <c r="L35" s="10"/>
    </row>
    <row r="36" spans="1:12" ht="12.75">
      <c r="A36" s="162" t="s">
        <v>303</v>
      </c>
      <c r="B36" s="152"/>
      <c r="C36" s="152"/>
      <c r="D36" s="153"/>
      <c r="E36" s="151" t="s">
        <v>299</v>
      </c>
      <c r="F36" s="152"/>
      <c r="G36" s="153"/>
      <c r="H36" s="154" t="s">
        <v>295</v>
      </c>
      <c r="I36" s="155"/>
      <c r="J36" s="10"/>
      <c r="K36" s="10"/>
      <c r="L36" s="10"/>
    </row>
    <row r="37" spans="1:12" ht="12.75">
      <c r="A37" s="114"/>
      <c r="B37" s="30"/>
      <c r="C37" s="156"/>
      <c r="D37" s="156"/>
      <c r="E37" s="31"/>
      <c r="F37" s="156"/>
      <c r="G37" s="156"/>
      <c r="H37" s="31"/>
      <c r="I37" s="115"/>
      <c r="J37" s="10"/>
      <c r="K37" s="10"/>
      <c r="L37" s="10"/>
    </row>
    <row r="38" spans="1:12" ht="12.75">
      <c r="A38" s="162" t="s">
        <v>304</v>
      </c>
      <c r="B38" s="152"/>
      <c r="C38" s="152"/>
      <c r="D38" s="153"/>
      <c r="E38" s="151" t="s">
        <v>299</v>
      </c>
      <c r="F38" s="152"/>
      <c r="G38" s="153"/>
      <c r="H38" s="154" t="s">
        <v>296</v>
      </c>
      <c r="I38" s="155"/>
      <c r="J38" s="10"/>
      <c r="K38" s="10"/>
      <c r="L38" s="10"/>
    </row>
    <row r="39" spans="1:12" ht="12.75">
      <c r="A39" s="114"/>
      <c r="B39" s="30"/>
      <c r="C39" s="30"/>
      <c r="D39" s="31"/>
      <c r="E39" s="31"/>
      <c r="F39" s="30"/>
      <c r="G39" s="31"/>
      <c r="H39" s="31"/>
      <c r="I39" s="115"/>
      <c r="J39" s="10"/>
      <c r="K39" s="10"/>
      <c r="L39" s="10"/>
    </row>
    <row r="40" spans="1:12" ht="12.75">
      <c r="A40" s="162" t="s">
        <v>305</v>
      </c>
      <c r="B40" s="152"/>
      <c r="C40" s="152"/>
      <c r="D40" s="153"/>
      <c r="E40" s="151" t="s">
        <v>299</v>
      </c>
      <c r="F40" s="152"/>
      <c r="G40" s="153"/>
      <c r="H40" s="154" t="s">
        <v>297</v>
      </c>
      <c r="I40" s="155"/>
      <c r="J40" s="10"/>
      <c r="K40" s="10"/>
      <c r="L40" s="10"/>
    </row>
    <row r="41" spans="1:12" ht="12.75">
      <c r="A41" s="114"/>
      <c r="B41" s="30"/>
      <c r="C41" s="30"/>
      <c r="D41" s="31"/>
      <c r="E41" s="31"/>
      <c r="F41" s="30"/>
      <c r="G41" s="31"/>
      <c r="H41" s="31"/>
      <c r="I41" s="115"/>
      <c r="J41" s="10"/>
      <c r="K41" s="10"/>
      <c r="L41" s="10"/>
    </row>
    <row r="42" spans="1:12" ht="12.75">
      <c r="A42" s="162" t="s">
        <v>306</v>
      </c>
      <c r="B42" s="152"/>
      <c r="C42" s="152"/>
      <c r="D42" s="153"/>
      <c r="E42" s="151" t="s">
        <v>299</v>
      </c>
      <c r="F42" s="152"/>
      <c r="G42" s="153"/>
      <c r="H42" s="154" t="s">
        <v>298</v>
      </c>
      <c r="I42" s="155"/>
      <c r="J42" s="10"/>
      <c r="K42" s="10"/>
      <c r="L42" s="10"/>
    </row>
    <row r="43" spans="1:12" ht="12.75">
      <c r="A43" s="116"/>
      <c r="B43" s="32"/>
      <c r="C43" s="32"/>
      <c r="D43" s="32"/>
      <c r="E43" s="23"/>
      <c r="F43" s="77"/>
      <c r="G43" s="77"/>
      <c r="H43" s="78"/>
      <c r="I43" s="117"/>
      <c r="J43" s="10"/>
      <c r="K43" s="10"/>
      <c r="L43" s="10"/>
    </row>
    <row r="44" spans="1:12" ht="12.75" customHeight="1">
      <c r="A44" s="135" t="s">
        <v>23</v>
      </c>
      <c r="B44" s="136"/>
      <c r="C44" s="154"/>
      <c r="D44" s="163"/>
      <c r="E44" s="26"/>
      <c r="F44" s="157"/>
      <c r="G44" s="158"/>
      <c r="H44" s="158"/>
      <c r="I44" s="159"/>
      <c r="J44" s="10"/>
      <c r="K44" s="10"/>
      <c r="L44" s="10"/>
    </row>
    <row r="45" spans="1:12" ht="12.75">
      <c r="A45" s="118"/>
      <c r="B45" s="29"/>
      <c r="C45" s="156"/>
      <c r="D45" s="156"/>
      <c r="E45" s="16"/>
      <c r="F45" s="156"/>
      <c r="G45" s="156"/>
      <c r="H45" s="33"/>
      <c r="I45" s="119"/>
      <c r="J45" s="10"/>
      <c r="K45" s="10"/>
      <c r="L45" s="10"/>
    </row>
    <row r="46" spans="1:12" ht="12.75" customHeight="1">
      <c r="A46" s="135" t="s">
        <v>24</v>
      </c>
      <c r="B46" s="136"/>
      <c r="C46" s="157" t="s">
        <v>307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101"/>
      <c r="B47" s="22"/>
      <c r="C47" s="21" t="s">
        <v>25</v>
      </c>
      <c r="D47" s="16"/>
      <c r="E47" s="16"/>
      <c r="F47" s="16"/>
      <c r="G47" s="16"/>
      <c r="H47" s="16"/>
      <c r="I47" s="102"/>
      <c r="J47" s="10"/>
      <c r="K47" s="10"/>
      <c r="L47" s="10"/>
    </row>
    <row r="48" spans="1:12" ht="12.75">
      <c r="A48" s="135" t="s">
        <v>26</v>
      </c>
      <c r="B48" s="136"/>
      <c r="C48" s="142" t="s">
        <v>308</v>
      </c>
      <c r="D48" s="143"/>
      <c r="E48" s="150"/>
      <c r="F48" s="16"/>
      <c r="G48" s="44" t="s">
        <v>27</v>
      </c>
      <c r="H48" s="142" t="s">
        <v>309</v>
      </c>
      <c r="I48" s="144"/>
      <c r="J48" s="10"/>
      <c r="K48" s="10"/>
      <c r="L48" s="10"/>
    </row>
    <row r="49" spans="1:12" ht="12.75">
      <c r="A49" s="101"/>
      <c r="B49" s="22"/>
      <c r="C49" s="21"/>
      <c r="D49" s="16"/>
      <c r="E49" s="16"/>
      <c r="F49" s="16"/>
      <c r="G49" s="16"/>
      <c r="H49" s="16"/>
      <c r="I49" s="102"/>
      <c r="J49" s="10"/>
      <c r="K49" s="10"/>
      <c r="L49" s="10"/>
    </row>
    <row r="50" spans="1:12" ht="12.75" customHeight="1">
      <c r="A50" s="135" t="s">
        <v>28</v>
      </c>
      <c r="B50" s="136"/>
      <c r="C50" s="137"/>
      <c r="D50" s="138"/>
      <c r="E50" s="138"/>
      <c r="F50" s="138"/>
      <c r="G50" s="138"/>
      <c r="H50" s="138"/>
      <c r="I50" s="139"/>
      <c r="J50" s="10"/>
      <c r="K50" s="10"/>
      <c r="L50" s="10"/>
    </row>
    <row r="51" spans="1:12" ht="12.75">
      <c r="A51" s="101"/>
      <c r="B51" s="22"/>
      <c r="C51" s="16"/>
      <c r="D51" s="16"/>
      <c r="E51" s="16"/>
      <c r="F51" s="16"/>
      <c r="G51" s="16"/>
      <c r="H51" s="16"/>
      <c r="I51" s="102"/>
      <c r="J51" s="10"/>
      <c r="K51" s="10"/>
      <c r="L51" s="10"/>
    </row>
    <row r="52" spans="1:12" ht="12.75">
      <c r="A52" s="140" t="s">
        <v>29</v>
      </c>
      <c r="B52" s="141"/>
      <c r="C52" s="142" t="s">
        <v>310</v>
      </c>
      <c r="D52" s="143"/>
      <c r="E52" s="143"/>
      <c r="F52" s="143"/>
      <c r="G52" s="143"/>
      <c r="H52" s="143"/>
      <c r="I52" s="144"/>
      <c r="J52" s="10"/>
      <c r="K52" s="10"/>
      <c r="L52" s="10"/>
    </row>
    <row r="53" spans="1:12" ht="12.75">
      <c r="A53" s="120"/>
      <c r="B53" s="20"/>
      <c r="C53" s="164" t="s">
        <v>30</v>
      </c>
      <c r="D53" s="164"/>
      <c r="E53" s="164"/>
      <c r="F53" s="164"/>
      <c r="G53" s="164"/>
      <c r="H53" s="164"/>
      <c r="I53" s="121"/>
      <c r="J53" s="10"/>
      <c r="K53" s="10"/>
      <c r="L53" s="10"/>
    </row>
    <row r="54" spans="1:12" ht="12.75">
      <c r="A54" s="120"/>
      <c r="B54" s="20"/>
      <c r="C54" s="34"/>
      <c r="D54" s="34"/>
      <c r="E54" s="34"/>
      <c r="F54" s="34"/>
      <c r="G54" s="34"/>
      <c r="H54" s="34"/>
      <c r="I54" s="121"/>
      <c r="J54" s="10"/>
      <c r="K54" s="10"/>
      <c r="L54" s="10"/>
    </row>
    <row r="55" spans="1:12" ht="12.75">
      <c r="A55" s="120"/>
      <c r="B55" s="145" t="s">
        <v>31</v>
      </c>
      <c r="C55" s="145"/>
      <c r="D55" s="145"/>
      <c r="E55" s="145"/>
      <c r="F55" s="42"/>
      <c r="G55" s="42"/>
      <c r="H55" s="42"/>
      <c r="I55" s="122"/>
      <c r="J55" s="10"/>
      <c r="K55" s="10"/>
      <c r="L55" s="10"/>
    </row>
    <row r="56" spans="1:12" ht="12.75">
      <c r="A56" s="120"/>
      <c r="B56" s="146" t="s">
        <v>32</v>
      </c>
      <c r="C56" s="146"/>
      <c r="D56" s="146"/>
      <c r="E56" s="146"/>
      <c r="F56" s="146"/>
      <c r="G56" s="146"/>
      <c r="H56" s="146"/>
      <c r="I56" s="147"/>
      <c r="J56" s="10"/>
      <c r="K56" s="10"/>
      <c r="L56" s="10"/>
    </row>
    <row r="57" spans="1:12" ht="12.75">
      <c r="A57" s="120"/>
      <c r="B57" s="146" t="s">
        <v>315</v>
      </c>
      <c r="C57" s="146"/>
      <c r="D57" s="146"/>
      <c r="E57" s="146"/>
      <c r="F57" s="146"/>
      <c r="G57" s="146"/>
      <c r="H57" s="146"/>
      <c r="I57" s="122"/>
      <c r="J57" s="10"/>
      <c r="K57" s="10"/>
      <c r="L57" s="10"/>
    </row>
    <row r="58" spans="1:12" ht="12.75">
      <c r="A58" s="120"/>
      <c r="B58" s="146" t="s">
        <v>316</v>
      </c>
      <c r="C58" s="146"/>
      <c r="D58" s="146"/>
      <c r="E58" s="146"/>
      <c r="F58" s="146"/>
      <c r="G58" s="146"/>
      <c r="H58" s="146"/>
      <c r="I58" s="147"/>
      <c r="J58" s="10"/>
      <c r="K58" s="10"/>
      <c r="L58" s="10"/>
    </row>
    <row r="59" spans="1:12" ht="12.75">
      <c r="A59" s="120"/>
      <c r="B59" s="146" t="s">
        <v>33</v>
      </c>
      <c r="C59" s="146"/>
      <c r="D59" s="146"/>
      <c r="E59" s="146"/>
      <c r="F59" s="146"/>
      <c r="G59" s="146"/>
      <c r="H59" s="146"/>
      <c r="I59" s="147"/>
      <c r="J59" s="10"/>
      <c r="K59" s="10"/>
      <c r="L59" s="10"/>
    </row>
    <row r="60" spans="1:12" ht="12.75">
      <c r="A60" s="120"/>
      <c r="B60" s="72"/>
      <c r="C60" s="73"/>
      <c r="D60" s="73"/>
      <c r="E60" s="73"/>
      <c r="F60" s="73"/>
      <c r="G60" s="73"/>
      <c r="H60" s="73"/>
      <c r="I60" s="123"/>
      <c r="J60" s="10"/>
      <c r="K60" s="10"/>
      <c r="L60" s="10"/>
    </row>
    <row r="61" spans="1:12" ht="19.5" customHeight="1">
      <c r="A61" s="120"/>
      <c r="B61" s="72"/>
      <c r="C61" s="73"/>
      <c r="D61" s="73"/>
      <c r="E61" s="73"/>
      <c r="F61" s="73"/>
      <c r="G61" s="73"/>
      <c r="H61" s="73"/>
      <c r="I61" s="123"/>
      <c r="J61" s="10"/>
      <c r="K61" s="10"/>
      <c r="L61" s="10"/>
    </row>
    <row r="62" spans="1:12" ht="13.5" thickBot="1">
      <c r="A62" s="124" t="s">
        <v>1</v>
      </c>
      <c r="B62" s="16"/>
      <c r="C62" s="16"/>
      <c r="D62" s="16"/>
      <c r="E62" s="16"/>
      <c r="F62" s="16"/>
      <c r="G62" s="35"/>
      <c r="H62" s="36"/>
      <c r="I62" s="125"/>
      <c r="J62" s="10"/>
      <c r="K62" s="10"/>
      <c r="L62" s="10"/>
    </row>
    <row r="63" spans="1:12" ht="12.75">
      <c r="A63" s="98"/>
      <c r="B63" s="16"/>
      <c r="C63" s="16"/>
      <c r="D63" s="16"/>
      <c r="E63" s="20" t="s">
        <v>2</v>
      </c>
      <c r="F63" s="32"/>
      <c r="G63" s="148" t="s">
        <v>34</v>
      </c>
      <c r="H63" s="148"/>
      <c r="I63" s="149"/>
      <c r="J63" s="10"/>
      <c r="K63" s="10"/>
      <c r="L63" s="10"/>
    </row>
    <row r="64" spans="1:12" ht="12.75">
      <c r="A64" s="98"/>
      <c r="B64" s="16"/>
      <c r="C64" s="16"/>
      <c r="D64" s="16"/>
      <c r="E64" s="20"/>
      <c r="F64" s="32"/>
      <c r="G64" s="30"/>
      <c r="H64" s="30"/>
      <c r="I64" s="112"/>
      <c r="J64" s="10"/>
      <c r="K64" s="10"/>
      <c r="L64" s="10"/>
    </row>
    <row r="65" spans="1:12" ht="30.75" customHeight="1" thickBot="1">
      <c r="A65" s="126"/>
      <c r="B65" s="127"/>
      <c r="C65" s="128"/>
      <c r="D65" s="128"/>
      <c r="E65" s="128"/>
      <c r="F65" s="128"/>
      <c r="G65" s="134"/>
      <c r="H65" s="134"/>
      <c r="I65" s="129"/>
      <c r="J65" s="10"/>
      <c r="K65" s="10"/>
      <c r="L65" s="10"/>
    </row>
  </sheetData>
  <sheetProtection/>
  <mergeCells count="74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H30:I30"/>
    <mergeCell ref="D31:G31"/>
    <mergeCell ref="A32:D32"/>
    <mergeCell ref="E32:G32"/>
    <mergeCell ref="H32:I32"/>
    <mergeCell ref="D24:G24"/>
    <mergeCell ref="A26:B26"/>
    <mergeCell ref="G26:H26"/>
    <mergeCell ref="H28:I28"/>
    <mergeCell ref="A48:B48"/>
    <mergeCell ref="B58:I58"/>
    <mergeCell ref="H34:I34"/>
    <mergeCell ref="A36:D36"/>
    <mergeCell ref="E36:G36"/>
    <mergeCell ref="H36:I36"/>
    <mergeCell ref="H38:I38"/>
    <mergeCell ref="A40:D40"/>
    <mergeCell ref="A42:D42"/>
    <mergeCell ref="C53:H53"/>
    <mergeCell ref="E40:G40"/>
    <mergeCell ref="H40:I40"/>
    <mergeCell ref="A46:B46"/>
    <mergeCell ref="A44:B44"/>
    <mergeCell ref="C44:D44"/>
    <mergeCell ref="F44:I44"/>
    <mergeCell ref="A1:C1"/>
    <mergeCell ref="C37:D37"/>
    <mergeCell ref="F37:G37"/>
    <mergeCell ref="A38:D38"/>
    <mergeCell ref="E38:G38"/>
    <mergeCell ref="A34:D34"/>
    <mergeCell ref="E34:G34"/>
    <mergeCell ref="A30:D30"/>
    <mergeCell ref="E30:G30"/>
    <mergeCell ref="A24:B24"/>
    <mergeCell ref="C48:E48"/>
    <mergeCell ref="H48:I48"/>
    <mergeCell ref="E42:G42"/>
    <mergeCell ref="H42:I42"/>
    <mergeCell ref="C45:D45"/>
    <mergeCell ref="F45:G45"/>
    <mergeCell ref="C46:I46"/>
    <mergeCell ref="G65:H65"/>
    <mergeCell ref="A50:B50"/>
    <mergeCell ref="C50:I50"/>
    <mergeCell ref="A52:B52"/>
    <mergeCell ref="C52:I52"/>
    <mergeCell ref="B55:E55"/>
    <mergeCell ref="B56:I56"/>
    <mergeCell ref="B57:H57"/>
    <mergeCell ref="B59:I59"/>
    <mergeCell ref="G63:I6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tnet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73">
      <selection activeCell="A3" sqref="A3:K16"/>
    </sheetView>
  </sheetViews>
  <sheetFormatPr defaultColWidth="9.140625" defaultRowHeight="12.75"/>
  <cols>
    <col min="1" max="8" width="9.140625" style="45" customWidth="1"/>
    <col min="9" max="9" width="9.28125" style="45" bestFit="1" customWidth="1"/>
    <col min="10" max="11" width="11.140625" style="45" bestFit="1" customWidth="1"/>
    <col min="12" max="16384" width="9.140625" style="45" customWidth="1"/>
  </cols>
  <sheetData>
    <row r="1" spans="1:11" ht="12.75" customHeight="1">
      <c r="A1" s="196" t="s">
        <v>36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.75" customHeight="1">
      <c r="A2" s="197" t="s">
        <v>317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2.75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200"/>
    </row>
    <row r="4" spans="1:11" ht="33.75">
      <c r="A4" s="201" t="s">
        <v>37</v>
      </c>
      <c r="B4" s="202"/>
      <c r="C4" s="202"/>
      <c r="D4" s="202"/>
      <c r="E4" s="202"/>
      <c r="F4" s="202"/>
      <c r="G4" s="202"/>
      <c r="H4" s="203"/>
      <c r="I4" s="50" t="s">
        <v>38</v>
      </c>
      <c r="J4" s="51" t="s">
        <v>39</v>
      </c>
      <c r="K4" s="52" t="s">
        <v>40</v>
      </c>
    </row>
    <row r="5" spans="1:11" ht="12.75">
      <c r="A5" s="186">
        <v>1</v>
      </c>
      <c r="B5" s="186"/>
      <c r="C5" s="186"/>
      <c r="D5" s="186"/>
      <c r="E5" s="186"/>
      <c r="F5" s="186"/>
      <c r="G5" s="186"/>
      <c r="H5" s="186"/>
      <c r="I5" s="49">
        <v>2</v>
      </c>
      <c r="J5" s="48">
        <v>3</v>
      </c>
      <c r="K5" s="48">
        <v>4</v>
      </c>
    </row>
    <row r="6" spans="1:11" ht="12.75">
      <c r="A6" s="187" t="s">
        <v>140</v>
      </c>
      <c r="B6" s="188"/>
      <c r="C6" s="188"/>
      <c r="D6" s="188"/>
      <c r="E6" s="188"/>
      <c r="F6" s="188"/>
      <c r="G6" s="188"/>
      <c r="H6" s="188"/>
      <c r="I6" s="188"/>
      <c r="J6" s="188"/>
      <c r="K6" s="189"/>
    </row>
    <row r="7" spans="1:11" ht="12.75">
      <c r="A7" s="190" t="s">
        <v>41</v>
      </c>
      <c r="B7" s="191"/>
      <c r="C7" s="191"/>
      <c r="D7" s="191"/>
      <c r="E7" s="191"/>
      <c r="F7" s="191"/>
      <c r="G7" s="191"/>
      <c r="H7" s="192"/>
      <c r="I7" s="3">
        <v>1</v>
      </c>
      <c r="J7" s="6"/>
      <c r="K7" s="6"/>
    </row>
    <row r="8" spans="1:11" ht="12.75">
      <c r="A8" s="193" t="s">
        <v>42</v>
      </c>
      <c r="B8" s="194"/>
      <c r="C8" s="194"/>
      <c r="D8" s="194"/>
      <c r="E8" s="194"/>
      <c r="F8" s="194"/>
      <c r="G8" s="194"/>
      <c r="H8" s="195"/>
      <c r="I8" s="1">
        <v>2</v>
      </c>
      <c r="J8" s="46">
        <f>J9+J16+J26+J35+J39</f>
        <v>171889882</v>
      </c>
      <c r="K8" s="46">
        <f>K9+K16+K26+K35+K39</f>
        <v>165662772</v>
      </c>
    </row>
    <row r="9" spans="1:11" ht="12.75">
      <c r="A9" s="204" t="s">
        <v>43</v>
      </c>
      <c r="B9" s="205"/>
      <c r="C9" s="205"/>
      <c r="D9" s="205"/>
      <c r="E9" s="205"/>
      <c r="F9" s="205"/>
      <c r="G9" s="205"/>
      <c r="H9" s="206"/>
      <c r="I9" s="1">
        <v>3</v>
      </c>
      <c r="J9" s="46">
        <f>SUM(J10:J15)</f>
        <v>0</v>
      </c>
      <c r="K9" s="46">
        <f>SUM(K10:K15)</f>
        <v>42530</v>
      </c>
    </row>
    <row r="10" spans="1:11" ht="12.75">
      <c r="A10" s="204" t="s">
        <v>44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45</v>
      </c>
      <c r="B11" s="205"/>
      <c r="C11" s="205"/>
      <c r="D11" s="205"/>
      <c r="E11" s="205"/>
      <c r="F11" s="205"/>
      <c r="G11" s="205"/>
      <c r="H11" s="206"/>
      <c r="I11" s="1">
        <v>5</v>
      </c>
      <c r="J11" s="7"/>
      <c r="K11" s="7">
        <v>42530</v>
      </c>
    </row>
    <row r="12" spans="1:11" ht="12.75">
      <c r="A12" s="204" t="s">
        <v>0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 ht="12.75">
      <c r="A13" s="204" t="s">
        <v>46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47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/>
    </row>
    <row r="15" spans="1:11" ht="12.75">
      <c r="A15" s="204" t="s">
        <v>48</v>
      </c>
      <c r="B15" s="205"/>
      <c r="C15" s="205"/>
      <c r="D15" s="205"/>
      <c r="E15" s="205"/>
      <c r="F15" s="205"/>
      <c r="G15" s="205"/>
      <c r="H15" s="206"/>
      <c r="I15" s="1">
        <v>9</v>
      </c>
      <c r="J15" s="7"/>
      <c r="K15" s="7"/>
    </row>
    <row r="16" spans="1:11" ht="12.75">
      <c r="A16" s="204" t="s">
        <v>49</v>
      </c>
      <c r="B16" s="205"/>
      <c r="C16" s="205"/>
      <c r="D16" s="205"/>
      <c r="E16" s="205"/>
      <c r="F16" s="205"/>
      <c r="G16" s="205"/>
      <c r="H16" s="206"/>
      <c r="I16" s="1">
        <v>10</v>
      </c>
      <c r="J16" s="46">
        <f>SUM(J17:J25)</f>
        <v>166948155</v>
      </c>
      <c r="K16" s="46">
        <f>SUM(K17:K25)</f>
        <v>160466518</v>
      </c>
    </row>
    <row r="17" spans="1:11" ht="12.75">
      <c r="A17" s="204" t="s">
        <v>50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2138881</v>
      </c>
      <c r="K17" s="7">
        <v>2138881</v>
      </c>
    </row>
    <row r="18" spans="1:11" ht="12.75">
      <c r="A18" s="204" t="s">
        <v>51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22724113</v>
      </c>
      <c r="K18" s="7">
        <v>23122030</v>
      </c>
    </row>
    <row r="19" spans="1:11" ht="12.75">
      <c r="A19" s="204" t="s">
        <v>52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102876850</v>
      </c>
      <c r="K19" s="7">
        <v>94595774</v>
      </c>
    </row>
    <row r="20" spans="1:11" ht="12.75">
      <c r="A20" s="204" t="s">
        <v>53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8743882</v>
      </c>
      <c r="K20" s="7">
        <v>7134495</v>
      </c>
    </row>
    <row r="21" spans="1:11" ht="12.75">
      <c r="A21" s="204" t="s">
        <v>54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55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>
        <v>714668</v>
      </c>
      <c r="K22" s="7">
        <v>114801</v>
      </c>
    </row>
    <row r="23" spans="1:11" ht="12.75">
      <c r="A23" s="204" t="s">
        <v>56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24435147</v>
      </c>
      <c r="K23" s="7">
        <v>28181697</v>
      </c>
    </row>
    <row r="24" spans="1:11" ht="12.75">
      <c r="A24" s="204" t="s">
        <v>57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/>
      <c r="K24" s="7"/>
    </row>
    <row r="25" spans="1:11" ht="12.75">
      <c r="A25" s="204" t="s">
        <v>58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>
        <v>5314614</v>
      </c>
      <c r="K25" s="7">
        <v>5178840</v>
      </c>
    </row>
    <row r="26" spans="1:11" ht="12.75">
      <c r="A26" s="204" t="s">
        <v>59</v>
      </c>
      <c r="B26" s="205"/>
      <c r="C26" s="205"/>
      <c r="D26" s="205"/>
      <c r="E26" s="205"/>
      <c r="F26" s="205"/>
      <c r="G26" s="205"/>
      <c r="H26" s="206"/>
      <c r="I26" s="1">
        <v>20</v>
      </c>
      <c r="J26" s="46">
        <f>SUM(J27:J34)</f>
        <v>822404</v>
      </c>
      <c r="K26" s="46">
        <f>SUM(K27:K34)</f>
        <v>1010168</v>
      </c>
    </row>
    <row r="27" spans="1:11" ht="12.75">
      <c r="A27" s="204" t="s">
        <v>60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79500</v>
      </c>
      <c r="K27" s="7">
        <v>99500</v>
      </c>
    </row>
    <row r="28" spans="1:11" ht="12.75">
      <c r="A28" s="204" t="s">
        <v>61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/>
    </row>
    <row r="29" spans="1:11" ht="12.75">
      <c r="A29" s="204" t="s">
        <v>62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/>
      <c r="K29" s="7">
        <v>29400</v>
      </c>
    </row>
    <row r="30" spans="1:11" ht="12.75">
      <c r="A30" s="204" t="s">
        <v>63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64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/>
      <c r="K31" s="7"/>
    </row>
    <row r="32" spans="1:11" ht="12.75">
      <c r="A32" s="204" t="s">
        <v>65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>
        <v>362904</v>
      </c>
      <c r="K32" s="7">
        <v>404329</v>
      </c>
    </row>
    <row r="33" spans="1:11" ht="12.75">
      <c r="A33" s="204" t="s">
        <v>66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>
        <v>380000</v>
      </c>
      <c r="K33" s="7">
        <v>476939</v>
      </c>
    </row>
    <row r="34" spans="1:11" ht="12.75">
      <c r="A34" s="204" t="s">
        <v>67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68</v>
      </c>
      <c r="B35" s="205"/>
      <c r="C35" s="205"/>
      <c r="D35" s="205"/>
      <c r="E35" s="205"/>
      <c r="F35" s="205"/>
      <c r="G35" s="205"/>
      <c r="H35" s="206"/>
      <c r="I35" s="1">
        <v>29</v>
      </c>
      <c r="J35" s="46">
        <f>SUM(J36:J38)</f>
        <v>4119323</v>
      </c>
      <c r="K35" s="46">
        <f>SUM(K36:K38)</f>
        <v>4143556</v>
      </c>
    </row>
    <row r="36" spans="1:11" ht="12.75">
      <c r="A36" s="204" t="s">
        <v>69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/>
      <c r="K36" s="7"/>
    </row>
    <row r="37" spans="1:11" ht="12.75">
      <c r="A37" s="204" t="s">
        <v>70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>
        <v>4119323</v>
      </c>
      <c r="K37" s="7">
        <v>4119323</v>
      </c>
    </row>
    <row r="38" spans="1:11" ht="12.75">
      <c r="A38" s="204" t="s">
        <v>71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/>
      <c r="K38" s="7">
        <v>24233</v>
      </c>
    </row>
    <row r="39" spans="1:11" ht="12.75">
      <c r="A39" s="204" t="s">
        <v>72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.75">
      <c r="A40" s="193" t="s">
        <v>73</v>
      </c>
      <c r="B40" s="194"/>
      <c r="C40" s="194"/>
      <c r="D40" s="194"/>
      <c r="E40" s="194"/>
      <c r="F40" s="194"/>
      <c r="G40" s="194"/>
      <c r="H40" s="195"/>
      <c r="I40" s="1">
        <v>34</v>
      </c>
      <c r="J40" s="46">
        <f>J41+J49+J56+J64</f>
        <v>321185775</v>
      </c>
      <c r="K40" s="46">
        <f>K41+K49+K56+K64</f>
        <v>310276403</v>
      </c>
    </row>
    <row r="41" spans="1:11" ht="12.75">
      <c r="A41" s="204" t="s">
        <v>74</v>
      </c>
      <c r="B41" s="205"/>
      <c r="C41" s="205"/>
      <c r="D41" s="205"/>
      <c r="E41" s="205"/>
      <c r="F41" s="205"/>
      <c r="G41" s="205"/>
      <c r="H41" s="206"/>
      <c r="I41" s="1">
        <v>35</v>
      </c>
      <c r="J41" s="46">
        <v>3303944</v>
      </c>
      <c r="K41" s="46">
        <f>SUM(K42:K48)</f>
        <v>3513929</v>
      </c>
    </row>
    <row r="42" spans="1:11" ht="12.75">
      <c r="A42" s="204" t="s">
        <v>75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3130818</v>
      </c>
      <c r="K42" s="7">
        <v>3333413</v>
      </c>
    </row>
    <row r="43" spans="1:11" ht="12.75">
      <c r="A43" s="204" t="s">
        <v>76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 ht="12.75">
      <c r="A44" s="204" t="s">
        <v>77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/>
      <c r="K44" s="7"/>
    </row>
    <row r="45" spans="1:11" ht="12.75">
      <c r="A45" s="204" t="s">
        <v>78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>
        <v>103971</v>
      </c>
      <c r="K45" s="7">
        <v>130076</v>
      </c>
    </row>
    <row r="46" spans="1:11" ht="12.75">
      <c r="A46" s="204" t="s">
        <v>79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>
        <v>69155</v>
      </c>
      <c r="K46" s="7">
        <v>50440</v>
      </c>
    </row>
    <row r="47" spans="1:11" ht="12.75">
      <c r="A47" s="204" t="s">
        <v>80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81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82</v>
      </c>
      <c r="B49" s="205"/>
      <c r="C49" s="205"/>
      <c r="D49" s="205"/>
      <c r="E49" s="205"/>
      <c r="F49" s="205"/>
      <c r="G49" s="205"/>
      <c r="H49" s="206"/>
      <c r="I49" s="1">
        <v>43</v>
      </c>
      <c r="J49" s="46">
        <f>SUM(J50:J55)</f>
        <v>35809949</v>
      </c>
      <c r="K49" s="46">
        <f>SUM(K50:K55)</f>
        <v>32809816</v>
      </c>
    </row>
    <row r="50" spans="1:11" ht="12.75">
      <c r="A50" s="204" t="s">
        <v>83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/>
      <c r="K50" s="7"/>
    </row>
    <row r="51" spans="1:11" ht="12.75">
      <c r="A51" s="204" t="s">
        <v>84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33817122</v>
      </c>
      <c r="K51" s="7">
        <v>29084165</v>
      </c>
    </row>
    <row r="52" spans="1:11" ht="12.75">
      <c r="A52" s="204" t="s">
        <v>85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>
        <v>139623</v>
      </c>
    </row>
    <row r="53" spans="1:11" ht="12.75">
      <c r="A53" s="204" t="s">
        <v>86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1755</v>
      </c>
      <c r="K53" s="7">
        <v>17523</v>
      </c>
    </row>
    <row r="54" spans="1:11" ht="12.75">
      <c r="A54" s="204" t="s">
        <v>87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991955</v>
      </c>
      <c r="K54" s="7">
        <v>849940</v>
      </c>
    </row>
    <row r="55" spans="1:11" ht="12.75">
      <c r="A55" s="204" t="s">
        <v>88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999117</v>
      </c>
      <c r="K55" s="7">
        <v>2718565</v>
      </c>
    </row>
    <row r="56" spans="1:11" ht="12.75">
      <c r="A56" s="204" t="s">
        <v>89</v>
      </c>
      <c r="B56" s="205"/>
      <c r="C56" s="205"/>
      <c r="D56" s="205"/>
      <c r="E56" s="205"/>
      <c r="F56" s="205"/>
      <c r="G56" s="205"/>
      <c r="H56" s="206"/>
      <c r="I56" s="1">
        <v>50</v>
      </c>
      <c r="J56" s="46">
        <f>SUM(J57:J63)</f>
        <v>246807093</v>
      </c>
      <c r="K56" s="46">
        <f>SUM(K57:K63)</f>
        <v>245014049</v>
      </c>
    </row>
    <row r="57" spans="1:11" ht="12.75">
      <c r="A57" s="204" t="s">
        <v>90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91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/>
      <c r="K58" s="7"/>
    </row>
    <row r="59" spans="1:11" ht="12.75">
      <c r="A59" s="204" t="s">
        <v>92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>
        <v>275388</v>
      </c>
      <c r="K59" s="7">
        <v>275388</v>
      </c>
    </row>
    <row r="60" spans="1:11" ht="12.75">
      <c r="A60" s="204" t="s">
        <v>63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64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/>
      <c r="K61" s="7"/>
    </row>
    <row r="62" spans="1:11" ht="12.75">
      <c r="A62" s="204" t="s">
        <v>93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246531705</v>
      </c>
      <c r="K62" s="7">
        <v>244738661</v>
      </c>
    </row>
    <row r="63" spans="1:11" ht="12.75">
      <c r="A63" s="204" t="s">
        <v>94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/>
      <c r="K63" s="7"/>
    </row>
    <row r="64" spans="1:11" ht="12.75">
      <c r="A64" s="204" t="s">
        <v>95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35264789</v>
      </c>
      <c r="K64" s="7">
        <v>28938609</v>
      </c>
    </row>
    <row r="65" spans="1:11" ht="12.75">
      <c r="A65" s="193" t="s">
        <v>96</v>
      </c>
      <c r="B65" s="194"/>
      <c r="C65" s="194"/>
      <c r="D65" s="194"/>
      <c r="E65" s="194"/>
      <c r="F65" s="194"/>
      <c r="G65" s="194"/>
      <c r="H65" s="195"/>
      <c r="I65" s="1">
        <v>59</v>
      </c>
      <c r="J65" s="7"/>
      <c r="K65" s="7">
        <v>545234</v>
      </c>
    </row>
    <row r="66" spans="1:11" ht="12.75">
      <c r="A66" s="193" t="s">
        <v>97</v>
      </c>
      <c r="B66" s="194"/>
      <c r="C66" s="194"/>
      <c r="D66" s="194"/>
      <c r="E66" s="194"/>
      <c r="F66" s="194"/>
      <c r="G66" s="194"/>
      <c r="H66" s="195"/>
      <c r="I66" s="1">
        <v>60</v>
      </c>
      <c r="J66" s="46">
        <f>J7+J8+J40+J65</f>
        <v>493075657</v>
      </c>
      <c r="K66" s="46">
        <f>K7+K8+K40+K65</f>
        <v>476484409</v>
      </c>
    </row>
    <row r="67" spans="1:11" ht="12.75">
      <c r="A67" s="207" t="s">
        <v>98</v>
      </c>
      <c r="B67" s="208"/>
      <c r="C67" s="208"/>
      <c r="D67" s="208"/>
      <c r="E67" s="208"/>
      <c r="F67" s="208"/>
      <c r="G67" s="208"/>
      <c r="H67" s="209"/>
      <c r="I67" s="4">
        <v>61</v>
      </c>
      <c r="J67" s="8"/>
      <c r="K67" s="8"/>
    </row>
    <row r="68" spans="1:11" ht="12.75">
      <c r="A68" s="210" t="s">
        <v>139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2"/>
    </row>
    <row r="69" spans="1:11" ht="12.75">
      <c r="A69" s="190" t="s">
        <v>99</v>
      </c>
      <c r="B69" s="191"/>
      <c r="C69" s="191"/>
      <c r="D69" s="191"/>
      <c r="E69" s="191"/>
      <c r="F69" s="191"/>
      <c r="G69" s="191"/>
      <c r="H69" s="192"/>
      <c r="I69" s="3">
        <v>62</v>
      </c>
      <c r="J69" s="47">
        <f>J70+J71+J72+J78+J79+J82+J85</f>
        <v>402929716</v>
      </c>
      <c r="K69" s="47">
        <f>K70+K71+K72+K78+K79+K82+K85</f>
        <v>398409856</v>
      </c>
    </row>
    <row r="70" spans="1:11" ht="12.75">
      <c r="A70" s="204" t="s">
        <v>100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169186800</v>
      </c>
      <c r="K70" s="7">
        <v>169186800</v>
      </c>
    </row>
    <row r="71" spans="1:11" ht="12.75">
      <c r="A71" s="204" t="s">
        <v>101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>
        <v>88107087</v>
      </c>
      <c r="K71" s="7">
        <v>88107087</v>
      </c>
    </row>
    <row r="72" spans="1:11" ht="12.75">
      <c r="A72" s="204" t="s">
        <v>102</v>
      </c>
      <c r="B72" s="205"/>
      <c r="C72" s="205"/>
      <c r="D72" s="205"/>
      <c r="E72" s="205"/>
      <c r="F72" s="205"/>
      <c r="G72" s="205"/>
      <c r="H72" s="206"/>
      <c r="I72" s="1">
        <v>65</v>
      </c>
      <c r="J72" s="46">
        <f>J73+J74-J75+J76+J77</f>
        <v>37033109</v>
      </c>
      <c r="K72" s="46">
        <f>K73+K74-K75+K76+K77</f>
        <v>36958141</v>
      </c>
    </row>
    <row r="73" spans="1:11" ht="12.75">
      <c r="A73" s="204" t="s">
        <v>103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4157437</v>
      </c>
      <c r="K73" s="7">
        <v>5443738</v>
      </c>
    </row>
    <row r="74" spans="1:11" ht="12.75">
      <c r="A74" s="204" t="s">
        <v>104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>
        <v>8624617</v>
      </c>
      <c r="K74" s="7">
        <v>8624617</v>
      </c>
    </row>
    <row r="75" spans="1:11" ht="12.75">
      <c r="A75" s="204" t="s">
        <v>105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/>
      <c r="K75" s="7"/>
    </row>
    <row r="76" spans="1:11" ht="12.75">
      <c r="A76" s="204" t="s">
        <v>106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107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>
        <v>24251055</v>
      </c>
      <c r="K77" s="7">
        <v>22889786</v>
      </c>
    </row>
    <row r="78" spans="1:11" ht="12.75">
      <c r="A78" s="204" t="s">
        <v>108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/>
      <c r="K78" s="7">
        <v>1361269</v>
      </c>
    </row>
    <row r="79" spans="1:11" ht="12.75">
      <c r="A79" s="204" t="s">
        <v>109</v>
      </c>
      <c r="B79" s="205"/>
      <c r="C79" s="205"/>
      <c r="D79" s="205"/>
      <c r="E79" s="205"/>
      <c r="F79" s="205"/>
      <c r="G79" s="205"/>
      <c r="H79" s="206"/>
      <c r="I79" s="1">
        <v>72</v>
      </c>
      <c r="J79" s="46">
        <f>J80-J81</f>
        <v>81144391</v>
      </c>
      <c r="K79" s="46">
        <f>K80-K81</f>
        <v>107364568</v>
      </c>
    </row>
    <row r="80" spans="1:11" ht="12.75">
      <c r="A80" s="213" t="s">
        <v>110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>
        <v>81144391</v>
      </c>
      <c r="K80" s="7">
        <v>107364568</v>
      </c>
    </row>
    <row r="81" spans="1:11" ht="12.75">
      <c r="A81" s="213" t="s">
        <v>111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/>
      <c r="K81" s="7"/>
    </row>
    <row r="82" spans="1:11" ht="12.75">
      <c r="A82" s="204" t="s">
        <v>112</v>
      </c>
      <c r="B82" s="205"/>
      <c r="C82" s="205"/>
      <c r="D82" s="205"/>
      <c r="E82" s="205"/>
      <c r="F82" s="205"/>
      <c r="G82" s="205"/>
      <c r="H82" s="206"/>
      <c r="I82" s="1">
        <v>75</v>
      </c>
      <c r="J82" s="46">
        <f>J83-J84</f>
        <v>27101031</v>
      </c>
      <c r="K82" s="46">
        <f>K83-K84</f>
        <v>-4718026</v>
      </c>
    </row>
    <row r="83" spans="1:11" ht="12.75">
      <c r="A83" s="213" t="s">
        <v>113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>
        <v>27101031</v>
      </c>
      <c r="K83" s="7"/>
    </row>
    <row r="84" spans="1:11" ht="12.75">
      <c r="A84" s="213" t="s">
        <v>114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/>
      <c r="K84" s="7">
        <v>4718026</v>
      </c>
    </row>
    <row r="85" spans="1:11" ht="12.75">
      <c r="A85" s="204" t="s">
        <v>115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>
        <v>357298</v>
      </c>
      <c r="K85" s="7">
        <v>150017</v>
      </c>
    </row>
    <row r="86" spans="1:11" ht="12.75">
      <c r="A86" s="193" t="s">
        <v>116</v>
      </c>
      <c r="B86" s="194"/>
      <c r="C86" s="194"/>
      <c r="D86" s="194"/>
      <c r="E86" s="194"/>
      <c r="F86" s="194"/>
      <c r="G86" s="194"/>
      <c r="H86" s="195"/>
      <c r="I86" s="1">
        <v>79</v>
      </c>
      <c r="J86" s="46">
        <v>7396000</v>
      </c>
      <c r="K86" s="46">
        <f>SUM(K87:K89)</f>
        <v>8465067</v>
      </c>
    </row>
    <row r="87" spans="1:11" ht="12.75">
      <c r="A87" s="204" t="s">
        <v>117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>
        <v>4136000</v>
      </c>
      <c r="K87" s="7">
        <v>4144292</v>
      </c>
    </row>
    <row r="88" spans="1:11" ht="12.75">
      <c r="A88" s="204" t="s">
        <v>118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119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>
        <v>3260000</v>
      </c>
      <c r="K89" s="7">
        <v>4320775</v>
      </c>
    </row>
    <row r="90" spans="1:11" ht="12.75">
      <c r="A90" s="193" t="s">
        <v>120</v>
      </c>
      <c r="B90" s="194"/>
      <c r="C90" s="194"/>
      <c r="D90" s="194"/>
      <c r="E90" s="194"/>
      <c r="F90" s="194"/>
      <c r="G90" s="194"/>
      <c r="H90" s="195"/>
      <c r="I90" s="1">
        <v>83</v>
      </c>
      <c r="J90" s="46">
        <f>SUM(J91:J99)</f>
        <v>46019456</v>
      </c>
      <c r="K90" s="46">
        <f>SUM(K91:K99)</f>
        <v>47052112</v>
      </c>
    </row>
    <row r="91" spans="1:11" ht="12.75">
      <c r="A91" s="204" t="s">
        <v>121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122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.75">
      <c r="A93" s="204" t="s">
        <v>123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43334823</v>
      </c>
      <c r="K93" s="7">
        <v>43007695</v>
      </c>
    </row>
    <row r="94" spans="1:11" ht="12.75">
      <c r="A94" s="204" t="s">
        <v>124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>
        <v>1359784</v>
      </c>
    </row>
    <row r="95" spans="1:11" ht="12.75">
      <c r="A95" s="204" t="s">
        <v>125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126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127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128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>
        <v>2684633</v>
      </c>
      <c r="K98" s="7">
        <v>2684633</v>
      </c>
    </row>
    <row r="99" spans="1:11" ht="12.75">
      <c r="A99" s="204" t="s">
        <v>129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 ht="12.75">
      <c r="A100" s="193" t="s">
        <v>130</v>
      </c>
      <c r="B100" s="194"/>
      <c r="C100" s="194"/>
      <c r="D100" s="194"/>
      <c r="E100" s="194"/>
      <c r="F100" s="194"/>
      <c r="G100" s="194"/>
      <c r="H100" s="195"/>
      <c r="I100" s="1">
        <v>93</v>
      </c>
      <c r="J100" s="46">
        <f>SUM(J101:J112)</f>
        <v>36534856</v>
      </c>
      <c r="K100" s="46">
        <v>21950532</v>
      </c>
    </row>
    <row r="101" spans="1:11" ht="12.75">
      <c r="A101" s="204" t="s">
        <v>121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/>
      <c r="K101" s="7"/>
    </row>
    <row r="102" spans="1:11" ht="12.75">
      <c r="A102" s="204" t="s">
        <v>122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/>
      <c r="K102" s="7"/>
    </row>
    <row r="103" spans="1:11" ht="12.75">
      <c r="A103" s="204" t="s">
        <v>123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11109384</v>
      </c>
      <c r="K103" s="7">
        <v>5196618</v>
      </c>
    </row>
    <row r="104" spans="1:11" ht="12.75">
      <c r="A104" s="204" t="s">
        <v>124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/>
      <c r="K104" s="7">
        <v>121405</v>
      </c>
    </row>
    <row r="105" spans="1:11" ht="12.75">
      <c r="A105" s="204" t="s">
        <v>125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6458384</v>
      </c>
      <c r="K105" s="7">
        <v>4582140</v>
      </c>
    </row>
    <row r="106" spans="1:11" ht="12.75">
      <c r="A106" s="204" t="s">
        <v>126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.75">
      <c r="A107" s="204" t="s">
        <v>127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>
        <v>1869381</v>
      </c>
      <c r="K107" s="7">
        <v>1644379</v>
      </c>
    </row>
    <row r="108" spans="1:11" ht="12.75">
      <c r="A108" s="204" t="s">
        <v>131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4259926</v>
      </c>
      <c r="K108" s="7">
        <v>5365384</v>
      </c>
    </row>
    <row r="109" spans="1:11" ht="12.75">
      <c r="A109" s="204" t="s">
        <v>132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6812406</v>
      </c>
      <c r="K109" s="7">
        <v>4693338</v>
      </c>
    </row>
    <row r="110" spans="1:11" ht="12.75">
      <c r="A110" s="204" t="s">
        <v>133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/>
      <c r="K110" s="7"/>
    </row>
    <row r="111" spans="1:11" ht="12.75">
      <c r="A111" s="204" t="s">
        <v>134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135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6025375</v>
      </c>
      <c r="K112" s="7">
        <v>347268</v>
      </c>
    </row>
    <row r="113" spans="1:11" ht="12.75">
      <c r="A113" s="193" t="s">
        <v>136</v>
      </c>
      <c r="B113" s="194"/>
      <c r="C113" s="194"/>
      <c r="D113" s="194"/>
      <c r="E113" s="194"/>
      <c r="F113" s="194"/>
      <c r="G113" s="194"/>
      <c r="H113" s="195"/>
      <c r="I113" s="1">
        <v>106</v>
      </c>
      <c r="J113" s="7">
        <v>195629</v>
      </c>
      <c r="K113" s="7">
        <v>606842</v>
      </c>
    </row>
    <row r="114" spans="1:11" ht="12.75">
      <c r="A114" s="193" t="s">
        <v>137</v>
      </c>
      <c r="B114" s="194"/>
      <c r="C114" s="194"/>
      <c r="D114" s="194"/>
      <c r="E114" s="194"/>
      <c r="F114" s="194"/>
      <c r="G114" s="194"/>
      <c r="H114" s="195"/>
      <c r="I114" s="1">
        <v>107</v>
      </c>
      <c r="J114" s="46">
        <f>J69+J86+J90+J100+J113</f>
        <v>493075657</v>
      </c>
      <c r="K114" s="46">
        <f>K69+K86+K90+K100+K113</f>
        <v>476484409</v>
      </c>
    </row>
    <row r="115" spans="1:11" ht="12.75">
      <c r="A115" s="218" t="s">
        <v>138</v>
      </c>
      <c r="B115" s="219"/>
      <c r="C115" s="219"/>
      <c r="D115" s="219"/>
      <c r="E115" s="219"/>
      <c r="F115" s="219"/>
      <c r="G115" s="219"/>
      <c r="H115" s="220"/>
      <c r="I115" s="2">
        <v>108</v>
      </c>
      <c r="J115" s="8"/>
      <c r="K115" s="8"/>
    </row>
    <row r="116" spans="1:11" ht="12.75">
      <c r="A116" s="210" t="s">
        <v>141</v>
      </c>
      <c r="B116" s="221"/>
      <c r="C116" s="221"/>
      <c r="D116" s="221"/>
      <c r="E116" s="221"/>
      <c r="F116" s="221"/>
      <c r="G116" s="221"/>
      <c r="H116" s="221"/>
      <c r="I116" s="222"/>
      <c r="J116" s="222"/>
      <c r="K116" s="223"/>
    </row>
    <row r="117" spans="1:11" ht="12.75">
      <c r="A117" s="190" t="s">
        <v>144</v>
      </c>
      <c r="B117" s="191"/>
      <c r="C117" s="191"/>
      <c r="D117" s="191"/>
      <c r="E117" s="191"/>
      <c r="F117" s="191"/>
      <c r="G117" s="191"/>
      <c r="H117" s="191"/>
      <c r="I117" s="224"/>
      <c r="J117" s="224"/>
      <c r="K117" s="225"/>
    </row>
    <row r="118" spans="1:11" ht="12.75">
      <c r="A118" s="204" t="s">
        <v>142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>
        <f>J69-J85</f>
        <v>402572418</v>
      </c>
      <c r="K118" s="7">
        <f>K69-K85</f>
        <v>398259839</v>
      </c>
    </row>
    <row r="119" spans="1:11" ht="12.75">
      <c r="A119" s="226" t="s">
        <v>143</v>
      </c>
      <c r="B119" s="227"/>
      <c r="C119" s="227"/>
      <c r="D119" s="227"/>
      <c r="E119" s="227"/>
      <c r="F119" s="227"/>
      <c r="G119" s="227"/>
      <c r="H119" s="228"/>
      <c r="I119" s="4">
        <v>110</v>
      </c>
      <c r="J119" s="8">
        <f>J85</f>
        <v>357298</v>
      </c>
      <c r="K119" s="8">
        <f>K85</f>
        <v>150017</v>
      </c>
    </row>
    <row r="120" spans="1:11" ht="12.75">
      <c r="A120" s="229"/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</row>
    <row r="121" spans="1:11" ht="12.75">
      <c r="A121" s="216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9:K84 J70:K70 J72:K77 J7:K6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47">
      <selection activeCell="A3" sqref="A3:K16"/>
    </sheetView>
  </sheetViews>
  <sheetFormatPr defaultColWidth="9.140625" defaultRowHeight="12.75"/>
  <cols>
    <col min="1" max="8" width="9.140625" style="45" customWidth="1"/>
    <col min="9" max="9" width="9.28125" style="45" bestFit="1" customWidth="1"/>
    <col min="10" max="10" width="11.140625" style="45" bestFit="1" customWidth="1"/>
    <col min="11" max="11" width="11.00390625" style="61" customWidth="1"/>
    <col min="12" max="12" width="11.140625" style="61" bestFit="1" customWidth="1"/>
    <col min="13" max="13" width="10.8515625" style="61" customWidth="1"/>
    <col min="14" max="16384" width="9.140625" style="45" customWidth="1"/>
  </cols>
  <sheetData>
    <row r="1" spans="1:13" ht="12.75" customHeight="1">
      <c r="A1" s="245" t="s">
        <v>145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2.75" customHeight="1">
      <c r="A2" s="244" t="s">
        <v>319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3" ht="24">
      <c r="A4" s="232" t="s">
        <v>37</v>
      </c>
      <c r="B4" s="232"/>
      <c r="C4" s="232"/>
      <c r="D4" s="232"/>
      <c r="E4" s="232"/>
      <c r="F4" s="232"/>
      <c r="G4" s="232"/>
      <c r="H4" s="232"/>
      <c r="I4" s="50" t="s">
        <v>38</v>
      </c>
      <c r="J4" s="233" t="s">
        <v>146</v>
      </c>
      <c r="K4" s="233"/>
      <c r="L4" s="233" t="s">
        <v>147</v>
      </c>
      <c r="M4" s="233"/>
    </row>
    <row r="5" spans="1:13" ht="12.75">
      <c r="A5" s="232"/>
      <c r="B5" s="232"/>
      <c r="C5" s="232"/>
      <c r="D5" s="232"/>
      <c r="E5" s="232"/>
      <c r="F5" s="232"/>
      <c r="G5" s="232"/>
      <c r="H5" s="232"/>
      <c r="I5" s="50"/>
      <c r="J5" s="52" t="s">
        <v>148</v>
      </c>
      <c r="K5" s="52" t="s">
        <v>149</v>
      </c>
      <c r="L5" s="52" t="s">
        <v>148</v>
      </c>
      <c r="M5" s="52" t="s">
        <v>149</v>
      </c>
    </row>
    <row r="6" spans="1:13" ht="12.75">
      <c r="A6" s="233">
        <v>1</v>
      </c>
      <c r="B6" s="233"/>
      <c r="C6" s="233"/>
      <c r="D6" s="233"/>
      <c r="E6" s="233"/>
      <c r="F6" s="233"/>
      <c r="G6" s="233"/>
      <c r="H6" s="233"/>
      <c r="I6" s="54">
        <v>2</v>
      </c>
      <c r="J6" s="52">
        <v>3</v>
      </c>
      <c r="K6" s="52">
        <v>4</v>
      </c>
      <c r="L6" s="52">
        <v>5</v>
      </c>
      <c r="M6" s="52">
        <v>6</v>
      </c>
    </row>
    <row r="7" spans="1:13" ht="12.75">
      <c r="A7" s="190" t="s">
        <v>150</v>
      </c>
      <c r="B7" s="191"/>
      <c r="C7" s="191"/>
      <c r="D7" s="191"/>
      <c r="E7" s="191"/>
      <c r="F7" s="191"/>
      <c r="G7" s="191"/>
      <c r="H7" s="192"/>
      <c r="I7" s="3">
        <v>111</v>
      </c>
      <c r="J7" s="47">
        <f>SUM(J8:J9)</f>
        <v>114319575</v>
      </c>
      <c r="K7" s="47">
        <f>SUM(K8:K9)</f>
        <v>42119160</v>
      </c>
      <c r="L7" s="47">
        <f>SUM(L8:L9)</f>
        <v>99257242</v>
      </c>
      <c r="M7" s="47">
        <f>SUM(M8:M9)</f>
        <v>34915758</v>
      </c>
    </row>
    <row r="8" spans="1:13" ht="12.75">
      <c r="A8" s="193" t="s">
        <v>151</v>
      </c>
      <c r="B8" s="194"/>
      <c r="C8" s="194"/>
      <c r="D8" s="194"/>
      <c r="E8" s="194"/>
      <c r="F8" s="194"/>
      <c r="G8" s="194"/>
      <c r="H8" s="195"/>
      <c r="I8" s="1">
        <v>112</v>
      </c>
      <c r="J8" s="7">
        <v>113509215</v>
      </c>
      <c r="K8" s="7">
        <v>41817997</v>
      </c>
      <c r="L8" s="7">
        <v>84442135</v>
      </c>
      <c r="M8" s="7">
        <v>22798018</v>
      </c>
    </row>
    <row r="9" spans="1:13" ht="12.75">
      <c r="A9" s="193" t="s">
        <v>152</v>
      </c>
      <c r="B9" s="194"/>
      <c r="C9" s="194"/>
      <c r="D9" s="194"/>
      <c r="E9" s="194"/>
      <c r="F9" s="194"/>
      <c r="G9" s="194"/>
      <c r="H9" s="195"/>
      <c r="I9" s="1">
        <v>113</v>
      </c>
      <c r="J9" s="7">
        <v>810360</v>
      </c>
      <c r="K9" s="7">
        <v>301163</v>
      </c>
      <c r="L9" s="7">
        <v>14815107</v>
      </c>
      <c r="M9" s="7">
        <v>12117740</v>
      </c>
    </row>
    <row r="10" spans="1:13" ht="12.75">
      <c r="A10" s="193" t="s">
        <v>153</v>
      </c>
      <c r="B10" s="194"/>
      <c r="C10" s="194"/>
      <c r="D10" s="194"/>
      <c r="E10" s="194"/>
      <c r="F10" s="194"/>
      <c r="G10" s="194"/>
      <c r="H10" s="195"/>
      <c r="I10" s="1">
        <v>114</v>
      </c>
      <c r="J10" s="46">
        <f>J11+J12+J16+J20+J21+J22+J25+J26</f>
        <v>104280501</v>
      </c>
      <c r="K10" s="46">
        <f>K11+K12+K16+K20+K21+K22+K25+K26</f>
        <v>37350638</v>
      </c>
      <c r="L10" s="46">
        <f>L11+L12+L16+L20+L21+L22+L25+L26</f>
        <v>95317684</v>
      </c>
      <c r="M10" s="46">
        <f>M11+M12+M16+M20+M21+M22+M25+M26</f>
        <v>32271923</v>
      </c>
    </row>
    <row r="11" spans="1:13" ht="12.75">
      <c r="A11" s="193" t="s">
        <v>154</v>
      </c>
      <c r="B11" s="194"/>
      <c r="C11" s="194"/>
      <c r="D11" s="194"/>
      <c r="E11" s="194"/>
      <c r="F11" s="194"/>
      <c r="G11" s="194"/>
      <c r="H11" s="195"/>
      <c r="I11" s="1">
        <v>115</v>
      </c>
      <c r="J11" s="7"/>
      <c r="K11" s="7"/>
      <c r="L11" s="7"/>
      <c r="M11" s="7"/>
    </row>
    <row r="12" spans="1:13" ht="12.75">
      <c r="A12" s="193" t="s">
        <v>155</v>
      </c>
      <c r="B12" s="194"/>
      <c r="C12" s="194"/>
      <c r="D12" s="194"/>
      <c r="E12" s="194"/>
      <c r="F12" s="194"/>
      <c r="G12" s="194"/>
      <c r="H12" s="195"/>
      <c r="I12" s="1">
        <v>116</v>
      </c>
      <c r="J12" s="46">
        <f>SUM(J13:J15)</f>
        <v>28893345</v>
      </c>
      <c r="K12" s="46">
        <f>SUM(K13:K15)</f>
        <v>10721820</v>
      </c>
      <c r="L12" s="46">
        <f>SUM(L13:L15)</f>
        <v>21190876</v>
      </c>
      <c r="M12" s="46">
        <f>SUM(M13:M15)</f>
        <v>6485657</v>
      </c>
    </row>
    <row r="13" spans="1:13" ht="12.75">
      <c r="A13" s="204" t="s">
        <v>156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14331128</v>
      </c>
      <c r="K13" s="7">
        <v>5042460</v>
      </c>
      <c r="L13" s="7">
        <v>10006552</v>
      </c>
      <c r="M13" s="7">
        <v>2751007</v>
      </c>
    </row>
    <row r="14" spans="1:13" ht="12.75">
      <c r="A14" s="204" t="s">
        <v>157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58605</v>
      </c>
      <c r="K14" s="7"/>
      <c r="L14" s="7">
        <v>50634</v>
      </c>
      <c r="M14" s="7">
        <v>50634</v>
      </c>
    </row>
    <row r="15" spans="1:13" ht="12.75">
      <c r="A15" s="204" t="s">
        <v>158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14503612</v>
      </c>
      <c r="K15" s="7">
        <v>5679360</v>
      </c>
      <c r="L15" s="7">
        <v>11133690</v>
      </c>
      <c r="M15" s="7">
        <v>3684016</v>
      </c>
    </row>
    <row r="16" spans="1:13" ht="12.75">
      <c r="A16" s="193" t="s">
        <v>159</v>
      </c>
      <c r="B16" s="194"/>
      <c r="C16" s="194"/>
      <c r="D16" s="194"/>
      <c r="E16" s="194"/>
      <c r="F16" s="194"/>
      <c r="G16" s="194"/>
      <c r="H16" s="195"/>
      <c r="I16" s="1">
        <v>120</v>
      </c>
      <c r="J16" s="46">
        <f>SUM(J17:J19)</f>
        <v>52548609</v>
      </c>
      <c r="K16" s="46">
        <f>SUM(K17:K19)</f>
        <v>17527202</v>
      </c>
      <c r="L16" s="46">
        <f>SUM(L17:L19)</f>
        <v>50378798</v>
      </c>
      <c r="M16" s="46">
        <f>SUM(M17:M19)</f>
        <v>16305846</v>
      </c>
    </row>
    <row r="17" spans="1:13" ht="12.75">
      <c r="A17" s="204" t="s">
        <v>160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33263192</v>
      </c>
      <c r="K17" s="7">
        <v>11185397</v>
      </c>
      <c r="L17" s="7">
        <v>32452350</v>
      </c>
      <c r="M17" s="7">
        <v>10580796</v>
      </c>
    </row>
    <row r="18" spans="1:13" ht="12.75">
      <c r="A18" s="204" t="s">
        <v>161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11423148</v>
      </c>
      <c r="K18" s="7">
        <v>3764843</v>
      </c>
      <c r="L18" s="7">
        <v>10908889</v>
      </c>
      <c r="M18" s="7">
        <v>3578497</v>
      </c>
    </row>
    <row r="19" spans="1:13" ht="12.75">
      <c r="A19" s="204" t="s">
        <v>162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7862269</v>
      </c>
      <c r="K19" s="7">
        <v>2576962</v>
      </c>
      <c r="L19" s="7">
        <v>7017559</v>
      </c>
      <c r="M19" s="7">
        <v>2146553</v>
      </c>
    </row>
    <row r="20" spans="1:13" ht="12.75">
      <c r="A20" s="193" t="s">
        <v>163</v>
      </c>
      <c r="B20" s="194"/>
      <c r="C20" s="194"/>
      <c r="D20" s="194"/>
      <c r="E20" s="194"/>
      <c r="F20" s="194"/>
      <c r="G20" s="194"/>
      <c r="H20" s="195"/>
      <c r="I20" s="1">
        <v>124</v>
      </c>
      <c r="J20" s="7">
        <v>9181820</v>
      </c>
      <c r="K20" s="7">
        <v>3091504</v>
      </c>
      <c r="L20" s="7">
        <v>9655410</v>
      </c>
      <c r="M20" s="7">
        <v>3138485</v>
      </c>
    </row>
    <row r="21" spans="1:13" ht="12.75">
      <c r="A21" s="193" t="s">
        <v>164</v>
      </c>
      <c r="B21" s="194"/>
      <c r="C21" s="194"/>
      <c r="D21" s="194"/>
      <c r="E21" s="194"/>
      <c r="F21" s="194"/>
      <c r="G21" s="194"/>
      <c r="H21" s="195"/>
      <c r="I21" s="1">
        <v>125</v>
      </c>
      <c r="J21" s="7">
        <v>11046329</v>
      </c>
      <c r="K21" s="7">
        <v>3902323</v>
      </c>
      <c r="L21" s="7">
        <v>12893869</v>
      </c>
      <c r="M21" s="7">
        <v>6249936</v>
      </c>
    </row>
    <row r="22" spans="1:13" ht="12.75">
      <c r="A22" s="193" t="s">
        <v>165</v>
      </c>
      <c r="B22" s="194"/>
      <c r="C22" s="194"/>
      <c r="D22" s="194"/>
      <c r="E22" s="194"/>
      <c r="F22" s="194"/>
      <c r="G22" s="194"/>
      <c r="H22" s="195"/>
      <c r="I22" s="1">
        <v>126</v>
      </c>
      <c r="J22" s="46">
        <f>SUM(J23:J24)</f>
        <v>770978</v>
      </c>
      <c r="K22" s="46">
        <f>SUM(K23:K24)</f>
        <v>686052</v>
      </c>
      <c r="L22" s="46">
        <f>SUM(L23:L24)</f>
        <v>873052</v>
      </c>
      <c r="M22" s="46">
        <f>SUM(M23:M24)</f>
        <v>0</v>
      </c>
    </row>
    <row r="23" spans="1:13" ht="12.75">
      <c r="A23" s="204" t="s">
        <v>166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167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>
        <v>770978</v>
      </c>
      <c r="K24" s="7">
        <v>686052</v>
      </c>
      <c r="L24" s="7">
        <v>873052</v>
      </c>
      <c r="M24" s="7"/>
    </row>
    <row r="25" spans="1:13" ht="12.75">
      <c r="A25" s="193" t="s">
        <v>168</v>
      </c>
      <c r="B25" s="194"/>
      <c r="C25" s="194"/>
      <c r="D25" s="194"/>
      <c r="E25" s="194"/>
      <c r="F25" s="194"/>
      <c r="G25" s="194"/>
      <c r="H25" s="195"/>
      <c r="I25" s="1">
        <v>129</v>
      </c>
      <c r="J25" s="7">
        <v>300000</v>
      </c>
      <c r="K25" s="7">
        <v>300000</v>
      </c>
      <c r="L25" s="7"/>
      <c r="M25" s="7"/>
    </row>
    <row r="26" spans="1:13" ht="12.75">
      <c r="A26" s="193" t="s">
        <v>169</v>
      </c>
      <c r="B26" s="194"/>
      <c r="C26" s="194"/>
      <c r="D26" s="194"/>
      <c r="E26" s="194"/>
      <c r="F26" s="194"/>
      <c r="G26" s="194"/>
      <c r="H26" s="195"/>
      <c r="I26" s="1">
        <v>130</v>
      </c>
      <c r="J26" s="7">
        <v>1539420</v>
      </c>
      <c r="K26" s="7">
        <v>1121737</v>
      </c>
      <c r="L26" s="7">
        <v>325679</v>
      </c>
      <c r="M26" s="7">
        <v>91999</v>
      </c>
    </row>
    <row r="27" spans="1:13" ht="12.75">
      <c r="A27" s="193" t="s">
        <v>170</v>
      </c>
      <c r="B27" s="194"/>
      <c r="C27" s="194"/>
      <c r="D27" s="194"/>
      <c r="E27" s="194"/>
      <c r="F27" s="194"/>
      <c r="G27" s="194"/>
      <c r="H27" s="195"/>
      <c r="I27" s="1">
        <v>131</v>
      </c>
      <c r="J27" s="46">
        <f>SUM(J28:J32)</f>
        <v>9041117</v>
      </c>
      <c r="K27" s="46">
        <f>SUM(K28:K32)</f>
        <v>8345414</v>
      </c>
      <c r="L27" s="46">
        <f>SUM(L28:L32)</f>
        <v>119990</v>
      </c>
      <c r="M27" s="46">
        <f>SUM(M28:M32)</f>
        <v>26609</v>
      </c>
    </row>
    <row r="28" spans="1:13" ht="12.75">
      <c r="A28" s="193" t="s">
        <v>171</v>
      </c>
      <c r="B28" s="194"/>
      <c r="C28" s="194"/>
      <c r="D28" s="194"/>
      <c r="E28" s="194"/>
      <c r="F28" s="194"/>
      <c r="G28" s="194"/>
      <c r="H28" s="195"/>
      <c r="I28" s="1">
        <v>132</v>
      </c>
      <c r="J28" s="7"/>
      <c r="K28" s="7"/>
      <c r="L28" s="7"/>
      <c r="M28" s="7"/>
    </row>
    <row r="29" spans="1:13" ht="12.75">
      <c r="A29" s="193" t="s">
        <v>172</v>
      </c>
      <c r="B29" s="194"/>
      <c r="C29" s="194"/>
      <c r="D29" s="194"/>
      <c r="E29" s="194"/>
      <c r="F29" s="194"/>
      <c r="G29" s="194"/>
      <c r="H29" s="195"/>
      <c r="I29" s="1">
        <v>133</v>
      </c>
      <c r="J29" s="7">
        <v>1352406</v>
      </c>
      <c r="K29" s="7">
        <v>656703</v>
      </c>
      <c r="L29" s="7">
        <v>107058</v>
      </c>
      <c r="M29" s="7">
        <v>26608</v>
      </c>
    </row>
    <row r="30" spans="1:13" ht="12.75">
      <c r="A30" s="193" t="s">
        <v>173</v>
      </c>
      <c r="B30" s="194"/>
      <c r="C30" s="194"/>
      <c r="D30" s="194"/>
      <c r="E30" s="194"/>
      <c r="F30" s="194"/>
      <c r="G30" s="194"/>
      <c r="H30" s="195"/>
      <c r="I30" s="1">
        <v>134</v>
      </c>
      <c r="J30" s="7"/>
      <c r="K30" s="7"/>
      <c r="L30" s="7"/>
      <c r="M30" s="7"/>
    </row>
    <row r="31" spans="1:13" ht="12.75">
      <c r="A31" s="193" t="s">
        <v>174</v>
      </c>
      <c r="B31" s="194"/>
      <c r="C31" s="194"/>
      <c r="D31" s="194"/>
      <c r="E31" s="194"/>
      <c r="F31" s="194"/>
      <c r="G31" s="194"/>
      <c r="H31" s="195"/>
      <c r="I31" s="1">
        <v>135</v>
      </c>
      <c r="J31" s="7">
        <v>7687175</v>
      </c>
      <c r="K31" s="7">
        <v>7687175</v>
      </c>
      <c r="L31" s="7"/>
      <c r="M31" s="7"/>
    </row>
    <row r="32" spans="1:13" ht="12.75">
      <c r="A32" s="193" t="s">
        <v>175</v>
      </c>
      <c r="B32" s="194"/>
      <c r="C32" s="194"/>
      <c r="D32" s="194"/>
      <c r="E32" s="194"/>
      <c r="F32" s="194"/>
      <c r="G32" s="194"/>
      <c r="H32" s="195"/>
      <c r="I32" s="1">
        <v>136</v>
      </c>
      <c r="J32" s="7">
        <v>1536</v>
      </c>
      <c r="K32" s="7">
        <v>1536</v>
      </c>
      <c r="L32" s="7">
        <v>12932</v>
      </c>
      <c r="M32" s="7">
        <v>1</v>
      </c>
    </row>
    <row r="33" spans="1:13" ht="12.75">
      <c r="A33" s="193" t="s">
        <v>176</v>
      </c>
      <c r="B33" s="194"/>
      <c r="C33" s="194"/>
      <c r="D33" s="194"/>
      <c r="E33" s="194"/>
      <c r="F33" s="194"/>
      <c r="G33" s="194"/>
      <c r="H33" s="195"/>
      <c r="I33" s="1">
        <v>137</v>
      </c>
      <c r="J33" s="46">
        <f>SUM(J34:J37)</f>
        <v>1591683</v>
      </c>
      <c r="K33" s="46">
        <f>SUM(K34:K37)</f>
        <v>390276</v>
      </c>
      <c r="L33" s="46">
        <f>SUM(L34:L37)</f>
        <v>8984934</v>
      </c>
      <c r="M33" s="46">
        <f>SUM(M34:M37)</f>
        <v>322305</v>
      </c>
    </row>
    <row r="34" spans="1:13" ht="12.75">
      <c r="A34" s="193" t="s">
        <v>177</v>
      </c>
      <c r="B34" s="194"/>
      <c r="C34" s="194"/>
      <c r="D34" s="194"/>
      <c r="E34" s="194"/>
      <c r="F34" s="194"/>
      <c r="G34" s="194"/>
      <c r="H34" s="195"/>
      <c r="I34" s="1">
        <v>138</v>
      </c>
      <c r="J34" s="7"/>
      <c r="K34" s="7"/>
      <c r="L34" s="7"/>
      <c r="M34" s="7"/>
    </row>
    <row r="35" spans="1:13" ht="12.75">
      <c r="A35" s="193" t="s">
        <v>178</v>
      </c>
      <c r="B35" s="194"/>
      <c r="C35" s="194"/>
      <c r="D35" s="194"/>
      <c r="E35" s="194"/>
      <c r="F35" s="194"/>
      <c r="G35" s="194"/>
      <c r="H35" s="195"/>
      <c r="I35" s="1">
        <v>139</v>
      </c>
      <c r="J35" s="7">
        <v>1576985</v>
      </c>
      <c r="K35" s="7">
        <v>375578</v>
      </c>
      <c r="L35" s="7">
        <v>1122201</v>
      </c>
      <c r="M35" s="7">
        <v>322305</v>
      </c>
    </row>
    <row r="36" spans="1:13" ht="12.75">
      <c r="A36" s="193" t="s">
        <v>179</v>
      </c>
      <c r="B36" s="194"/>
      <c r="C36" s="194"/>
      <c r="D36" s="194"/>
      <c r="E36" s="194"/>
      <c r="F36" s="194"/>
      <c r="G36" s="194"/>
      <c r="H36" s="195"/>
      <c r="I36" s="1">
        <v>140</v>
      </c>
      <c r="J36" s="7">
        <v>14698</v>
      </c>
      <c r="K36" s="7">
        <v>14698</v>
      </c>
      <c r="L36" s="7">
        <v>7862733</v>
      </c>
      <c r="M36" s="7"/>
    </row>
    <row r="37" spans="1:13" ht="12.75">
      <c r="A37" s="193" t="s">
        <v>180</v>
      </c>
      <c r="B37" s="194"/>
      <c r="C37" s="194"/>
      <c r="D37" s="194"/>
      <c r="E37" s="194"/>
      <c r="F37" s="194"/>
      <c r="G37" s="194"/>
      <c r="H37" s="195"/>
      <c r="I37" s="1">
        <v>141</v>
      </c>
      <c r="J37" s="7"/>
      <c r="K37" s="7"/>
      <c r="L37" s="7"/>
      <c r="M37" s="7"/>
    </row>
    <row r="38" spans="1:13" ht="12.75">
      <c r="A38" s="193" t="s">
        <v>181</v>
      </c>
      <c r="B38" s="194"/>
      <c r="C38" s="194"/>
      <c r="D38" s="194"/>
      <c r="E38" s="194"/>
      <c r="F38" s="194"/>
      <c r="G38" s="194"/>
      <c r="H38" s="195"/>
      <c r="I38" s="1">
        <v>142</v>
      </c>
      <c r="J38" s="7"/>
      <c r="K38" s="7"/>
      <c r="L38" s="7"/>
      <c r="M38" s="7"/>
    </row>
    <row r="39" spans="1:13" ht="12.75">
      <c r="A39" s="193" t="s">
        <v>182</v>
      </c>
      <c r="B39" s="194"/>
      <c r="C39" s="194"/>
      <c r="D39" s="194"/>
      <c r="E39" s="194"/>
      <c r="F39" s="194"/>
      <c r="G39" s="194"/>
      <c r="H39" s="195"/>
      <c r="I39" s="1">
        <v>143</v>
      </c>
      <c r="J39" s="7"/>
      <c r="K39" s="7"/>
      <c r="L39" s="7"/>
      <c r="M39" s="7"/>
    </row>
    <row r="40" spans="1:13" ht="12.75">
      <c r="A40" s="193" t="s">
        <v>183</v>
      </c>
      <c r="B40" s="194"/>
      <c r="C40" s="194"/>
      <c r="D40" s="194"/>
      <c r="E40" s="194"/>
      <c r="F40" s="194"/>
      <c r="G40" s="194"/>
      <c r="H40" s="195"/>
      <c r="I40" s="1">
        <v>144</v>
      </c>
      <c r="J40" s="7"/>
      <c r="K40" s="7"/>
      <c r="L40" s="7"/>
      <c r="M40" s="7"/>
    </row>
    <row r="41" spans="1:13" ht="12.75">
      <c r="A41" s="193" t="s">
        <v>184</v>
      </c>
      <c r="B41" s="194"/>
      <c r="C41" s="194"/>
      <c r="D41" s="194"/>
      <c r="E41" s="194"/>
      <c r="F41" s="194"/>
      <c r="G41" s="194"/>
      <c r="H41" s="195"/>
      <c r="I41" s="1">
        <v>145</v>
      </c>
      <c r="J41" s="7"/>
      <c r="K41" s="7"/>
      <c r="L41" s="7"/>
      <c r="M41" s="7"/>
    </row>
    <row r="42" spans="1:13" ht="12.75">
      <c r="A42" s="193" t="s">
        <v>185</v>
      </c>
      <c r="B42" s="194"/>
      <c r="C42" s="194"/>
      <c r="D42" s="194"/>
      <c r="E42" s="194"/>
      <c r="F42" s="194"/>
      <c r="G42" s="194"/>
      <c r="H42" s="195"/>
      <c r="I42" s="1">
        <v>146</v>
      </c>
      <c r="J42" s="46">
        <f>J7+J27+J38+J40</f>
        <v>123360692</v>
      </c>
      <c r="K42" s="46">
        <f>K7+K27+K38+K40</f>
        <v>50464574</v>
      </c>
      <c r="L42" s="46">
        <f>L7+L27+L38+L40</f>
        <v>99377232</v>
      </c>
      <c r="M42" s="46">
        <f>M7+M27+M38+M40</f>
        <v>34942367</v>
      </c>
    </row>
    <row r="43" spans="1:13" ht="12.75">
      <c r="A43" s="193" t="s">
        <v>186</v>
      </c>
      <c r="B43" s="194"/>
      <c r="C43" s="194"/>
      <c r="D43" s="194"/>
      <c r="E43" s="194"/>
      <c r="F43" s="194"/>
      <c r="G43" s="194"/>
      <c r="H43" s="195"/>
      <c r="I43" s="1">
        <v>147</v>
      </c>
      <c r="J43" s="46">
        <f>J10+J33+J39+J41</f>
        <v>105872184</v>
      </c>
      <c r="K43" s="46">
        <f>K10+K33+K39+K41</f>
        <v>37740914</v>
      </c>
      <c r="L43" s="46">
        <f>L10+L33+L39+L41</f>
        <v>104302618</v>
      </c>
      <c r="M43" s="46">
        <f>M10+M33+M39+M41</f>
        <v>32594228</v>
      </c>
    </row>
    <row r="44" spans="1:13" ht="12.75">
      <c r="A44" s="193" t="s">
        <v>187</v>
      </c>
      <c r="B44" s="194"/>
      <c r="C44" s="194"/>
      <c r="D44" s="194"/>
      <c r="E44" s="194"/>
      <c r="F44" s="194"/>
      <c r="G44" s="194"/>
      <c r="H44" s="195"/>
      <c r="I44" s="1">
        <v>148</v>
      </c>
      <c r="J44" s="46">
        <f>J42-J43</f>
        <v>17488508</v>
      </c>
      <c r="K44" s="46">
        <f>K42-K43</f>
        <v>12723660</v>
      </c>
      <c r="L44" s="46">
        <f>L42-L43</f>
        <v>-4925386</v>
      </c>
      <c r="M44" s="46">
        <f>M42-M43</f>
        <v>2348139</v>
      </c>
    </row>
    <row r="45" spans="1:13" ht="12.75">
      <c r="A45" s="213" t="s">
        <v>188</v>
      </c>
      <c r="B45" s="214"/>
      <c r="C45" s="214"/>
      <c r="D45" s="214"/>
      <c r="E45" s="214"/>
      <c r="F45" s="214"/>
      <c r="G45" s="214"/>
      <c r="H45" s="215"/>
      <c r="I45" s="1">
        <v>149</v>
      </c>
      <c r="J45" s="46">
        <f>IF(J42&gt;J43,J42-J43,0)</f>
        <v>17488508</v>
      </c>
      <c r="K45" s="46">
        <f>IF(K42&gt;K43,K42-K43,0)</f>
        <v>12723660</v>
      </c>
      <c r="L45" s="46">
        <f>IF(L42&gt;L43,L42-L43,0)</f>
        <v>0</v>
      </c>
      <c r="M45" s="46">
        <f>IF(M42&gt;M43,M42-M43,0)</f>
        <v>2348139</v>
      </c>
    </row>
    <row r="46" spans="1:13" ht="12.75">
      <c r="A46" s="213" t="s">
        <v>189</v>
      </c>
      <c r="B46" s="214"/>
      <c r="C46" s="214"/>
      <c r="D46" s="214"/>
      <c r="E46" s="214"/>
      <c r="F46" s="214"/>
      <c r="G46" s="214"/>
      <c r="H46" s="215"/>
      <c r="I46" s="1">
        <v>150</v>
      </c>
      <c r="J46" s="46">
        <f>IF(J43&gt;J42,J43-J42,0)</f>
        <v>0</v>
      </c>
      <c r="K46" s="46">
        <f>IF(K43&gt;K42,K43-K42,0)</f>
        <v>0</v>
      </c>
      <c r="L46" s="46">
        <f>IF(L43&gt;L42,L43-L42,0)</f>
        <v>4925386</v>
      </c>
      <c r="M46" s="46">
        <f>IF(M43&gt;M42,M43-M42,0)</f>
        <v>0</v>
      </c>
    </row>
    <row r="47" spans="1:13" ht="12.75">
      <c r="A47" s="193" t="s">
        <v>190</v>
      </c>
      <c r="B47" s="194"/>
      <c r="C47" s="194"/>
      <c r="D47" s="194"/>
      <c r="E47" s="194"/>
      <c r="F47" s="194"/>
      <c r="G47" s="194"/>
      <c r="H47" s="195"/>
      <c r="I47" s="1">
        <v>151</v>
      </c>
      <c r="J47" s="7"/>
      <c r="K47" s="7"/>
      <c r="L47" s="7"/>
      <c r="M47" s="7"/>
    </row>
    <row r="48" spans="1:13" ht="12.75">
      <c r="A48" s="193" t="s">
        <v>191</v>
      </c>
      <c r="B48" s="194"/>
      <c r="C48" s="194"/>
      <c r="D48" s="194"/>
      <c r="E48" s="194"/>
      <c r="F48" s="194"/>
      <c r="G48" s="194"/>
      <c r="H48" s="195"/>
      <c r="I48" s="1">
        <v>152</v>
      </c>
      <c r="J48" s="46">
        <f>J44-J47</f>
        <v>17488508</v>
      </c>
      <c r="K48" s="46">
        <f>K44-K47</f>
        <v>12723660</v>
      </c>
      <c r="L48" s="46">
        <f>L44-L47</f>
        <v>-4925386</v>
      </c>
      <c r="M48" s="46">
        <f>M44-M47</f>
        <v>2348139</v>
      </c>
    </row>
    <row r="49" spans="1:13" ht="12.75">
      <c r="A49" s="213" t="s">
        <v>192</v>
      </c>
      <c r="B49" s="214"/>
      <c r="C49" s="214"/>
      <c r="D49" s="214"/>
      <c r="E49" s="214"/>
      <c r="F49" s="214"/>
      <c r="G49" s="214"/>
      <c r="H49" s="215"/>
      <c r="I49" s="1">
        <v>153</v>
      </c>
      <c r="J49" s="46">
        <f>IF(J48&gt;0,J48,0)</f>
        <v>17488508</v>
      </c>
      <c r="K49" s="46">
        <f>IF(K48&gt;0,K48,0)</f>
        <v>12723660</v>
      </c>
      <c r="L49" s="46">
        <f>IF(L48&gt;0,L48,0)</f>
        <v>0</v>
      </c>
      <c r="M49" s="46">
        <f>IF(M48&gt;0,M48,0)</f>
        <v>2348139</v>
      </c>
    </row>
    <row r="50" spans="1:13" ht="12.75">
      <c r="A50" s="237" t="s">
        <v>193</v>
      </c>
      <c r="B50" s="238"/>
      <c r="C50" s="238"/>
      <c r="D50" s="238"/>
      <c r="E50" s="238"/>
      <c r="F50" s="238"/>
      <c r="G50" s="238"/>
      <c r="H50" s="239"/>
      <c r="I50" s="4">
        <v>154</v>
      </c>
      <c r="J50" s="53">
        <f>IF(J48&lt;0,-J48,0)</f>
        <v>0</v>
      </c>
      <c r="K50" s="53">
        <f>IF(K48&lt;0,-K48,0)</f>
        <v>0</v>
      </c>
      <c r="L50" s="53">
        <f>IF(L48&lt;0,-L48,0)</f>
        <v>4925386</v>
      </c>
      <c r="M50" s="53">
        <f>IF(M48&lt;0,-M48,0)</f>
        <v>0</v>
      </c>
    </row>
    <row r="51" spans="1:13" ht="12.75" customHeight="1">
      <c r="A51" s="210" t="s">
        <v>194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40"/>
    </row>
    <row r="52" spans="1:13" ht="12.75" customHeight="1">
      <c r="A52" s="210" t="s">
        <v>195</v>
      </c>
      <c r="B52" s="221"/>
      <c r="C52" s="221"/>
      <c r="D52" s="221"/>
      <c r="E52" s="221"/>
      <c r="F52" s="221"/>
      <c r="G52" s="221"/>
      <c r="H52" s="221"/>
      <c r="I52" s="79"/>
      <c r="J52" s="79"/>
      <c r="K52" s="79"/>
      <c r="L52" s="79"/>
      <c r="M52" s="81"/>
    </row>
    <row r="53" spans="1:13" ht="12.75">
      <c r="A53" s="241" t="s">
        <v>196</v>
      </c>
      <c r="B53" s="242"/>
      <c r="C53" s="242"/>
      <c r="D53" s="242"/>
      <c r="E53" s="242"/>
      <c r="F53" s="242"/>
      <c r="G53" s="242"/>
      <c r="H53" s="243"/>
      <c r="I53" s="3">
        <v>155</v>
      </c>
      <c r="J53" s="7">
        <f>J49-J54</f>
        <v>17592061</v>
      </c>
      <c r="K53" s="7">
        <f>K49-K54</f>
        <v>12816693</v>
      </c>
      <c r="L53" s="7">
        <f>L48-L54</f>
        <v>-4718026</v>
      </c>
      <c r="M53" s="7">
        <f>M49-M54</f>
        <v>2405874</v>
      </c>
    </row>
    <row r="54" spans="1:13" ht="12.75">
      <c r="A54" s="234" t="s">
        <v>197</v>
      </c>
      <c r="B54" s="235"/>
      <c r="C54" s="235"/>
      <c r="D54" s="235"/>
      <c r="E54" s="235"/>
      <c r="F54" s="235"/>
      <c r="G54" s="235"/>
      <c r="H54" s="236"/>
      <c r="I54" s="1">
        <v>156</v>
      </c>
      <c r="J54" s="8">
        <v>-103553</v>
      </c>
      <c r="K54" s="8">
        <v>-93033</v>
      </c>
      <c r="L54" s="8">
        <v>-207360</v>
      </c>
      <c r="M54" s="7">
        <v>-57735</v>
      </c>
    </row>
    <row r="55" spans="1:13" ht="12.75" customHeight="1">
      <c r="A55" s="210" t="s">
        <v>198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</row>
    <row r="56" spans="1:13" ht="12.75">
      <c r="A56" s="190" t="s">
        <v>199</v>
      </c>
      <c r="B56" s="191"/>
      <c r="C56" s="191"/>
      <c r="D56" s="191"/>
      <c r="E56" s="191"/>
      <c r="F56" s="191"/>
      <c r="G56" s="191"/>
      <c r="H56" s="192"/>
      <c r="I56" s="9">
        <v>157</v>
      </c>
      <c r="J56" s="6">
        <f>J48</f>
        <v>17488508</v>
      </c>
      <c r="K56" s="6">
        <f>K48</f>
        <v>12723660</v>
      </c>
      <c r="L56" s="6">
        <f>L48</f>
        <v>-4925386</v>
      </c>
      <c r="M56" s="6">
        <f>M48</f>
        <v>2348139</v>
      </c>
    </row>
    <row r="57" spans="1:13" ht="12.75">
      <c r="A57" s="193" t="s">
        <v>200</v>
      </c>
      <c r="B57" s="194"/>
      <c r="C57" s="194"/>
      <c r="D57" s="194"/>
      <c r="E57" s="194"/>
      <c r="F57" s="194"/>
      <c r="G57" s="194"/>
      <c r="H57" s="195"/>
      <c r="I57" s="1">
        <v>158</v>
      </c>
      <c r="J57" s="84">
        <f>SUM(J58:J64)</f>
        <v>0</v>
      </c>
      <c r="K57" s="84">
        <f>SUM(K58:K64)</f>
        <v>0</v>
      </c>
      <c r="L57" s="84">
        <f>SUM(L58:L64)</f>
        <v>0</v>
      </c>
      <c r="M57" s="84">
        <f>SUM(M58:M64)</f>
        <v>0</v>
      </c>
    </row>
    <row r="58" spans="1:13" ht="12.75">
      <c r="A58" s="193" t="s">
        <v>201</v>
      </c>
      <c r="B58" s="194"/>
      <c r="C58" s="194"/>
      <c r="D58" s="194"/>
      <c r="E58" s="194"/>
      <c r="F58" s="194"/>
      <c r="G58" s="194"/>
      <c r="H58" s="195"/>
      <c r="I58" s="1">
        <v>159</v>
      </c>
      <c r="J58" s="7"/>
      <c r="K58" s="7"/>
      <c r="L58" s="7"/>
      <c r="M58" s="7"/>
    </row>
    <row r="59" spans="1:13" ht="12.75">
      <c r="A59" s="193" t="s">
        <v>202</v>
      </c>
      <c r="B59" s="194"/>
      <c r="C59" s="194"/>
      <c r="D59" s="194"/>
      <c r="E59" s="194"/>
      <c r="F59" s="194"/>
      <c r="G59" s="194"/>
      <c r="H59" s="195"/>
      <c r="I59" s="1">
        <v>160</v>
      </c>
      <c r="J59" s="7"/>
      <c r="K59" s="7"/>
      <c r="L59" s="7"/>
      <c r="M59" s="7"/>
    </row>
    <row r="60" spans="1:13" ht="12.75">
      <c r="A60" s="193" t="s">
        <v>203</v>
      </c>
      <c r="B60" s="194"/>
      <c r="C60" s="194"/>
      <c r="D60" s="194"/>
      <c r="E60" s="194"/>
      <c r="F60" s="194"/>
      <c r="G60" s="194"/>
      <c r="H60" s="195"/>
      <c r="I60" s="1">
        <v>161</v>
      </c>
      <c r="J60" s="7"/>
      <c r="K60" s="7"/>
      <c r="L60" s="7"/>
      <c r="M60" s="7"/>
    </row>
    <row r="61" spans="1:13" ht="12.75">
      <c r="A61" s="193" t="s">
        <v>204</v>
      </c>
      <c r="B61" s="194"/>
      <c r="C61" s="194"/>
      <c r="D61" s="194"/>
      <c r="E61" s="194"/>
      <c r="F61" s="194"/>
      <c r="G61" s="194"/>
      <c r="H61" s="195"/>
      <c r="I61" s="1">
        <v>162</v>
      </c>
      <c r="J61" s="7"/>
      <c r="K61" s="7"/>
      <c r="L61" s="7"/>
      <c r="M61" s="7"/>
    </row>
    <row r="62" spans="1:13" ht="12.75">
      <c r="A62" s="193" t="s">
        <v>205</v>
      </c>
      <c r="B62" s="194"/>
      <c r="C62" s="194"/>
      <c r="D62" s="194"/>
      <c r="E62" s="194"/>
      <c r="F62" s="194"/>
      <c r="G62" s="194"/>
      <c r="H62" s="195"/>
      <c r="I62" s="1">
        <v>163</v>
      </c>
      <c r="J62" s="7"/>
      <c r="K62" s="7"/>
      <c r="L62" s="7"/>
      <c r="M62" s="7"/>
    </row>
    <row r="63" spans="1:13" ht="12.75">
      <c r="A63" s="193" t="s">
        <v>206</v>
      </c>
      <c r="B63" s="194"/>
      <c r="C63" s="194"/>
      <c r="D63" s="194"/>
      <c r="E63" s="194"/>
      <c r="F63" s="194"/>
      <c r="G63" s="194"/>
      <c r="H63" s="195"/>
      <c r="I63" s="1">
        <v>164</v>
      </c>
      <c r="J63" s="7"/>
      <c r="K63" s="7"/>
      <c r="L63" s="7"/>
      <c r="M63" s="7"/>
    </row>
    <row r="64" spans="1:13" ht="12.75">
      <c r="A64" s="193" t="s">
        <v>207</v>
      </c>
      <c r="B64" s="194"/>
      <c r="C64" s="194"/>
      <c r="D64" s="194"/>
      <c r="E64" s="194"/>
      <c r="F64" s="194"/>
      <c r="G64" s="194"/>
      <c r="H64" s="195"/>
      <c r="I64" s="1">
        <v>165</v>
      </c>
      <c r="J64" s="7"/>
      <c r="K64" s="7"/>
      <c r="L64" s="7"/>
      <c r="M64" s="7"/>
    </row>
    <row r="65" spans="1:13" ht="12.75">
      <c r="A65" s="193" t="s">
        <v>208</v>
      </c>
      <c r="B65" s="194"/>
      <c r="C65" s="194"/>
      <c r="D65" s="194"/>
      <c r="E65" s="194"/>
      <c r="F65" s="194"/>
      <c r="G65" s="194"/>
      <c r="H65" s="195"/>
      <c r="I65" s="1">
        <v>166</v>
      </c>
      <c r="J65" s="7"/>
      <c r="K65" s="7"/>
      <c r="L65" s="7"/>
      <c r="M65" s="7"/>
    </row>
    <row r="66" spans="1:13" ht="12.75">
      <c r="A66" s="193" t="s">
        <v>209</v>
      </c>
      <c r="B66" s="194"/>
      <c r="C66" s="194"/>
      <c r="D66" s="194"/>
      <c r="E66" s="194"/>
      <c r="F66" s="194"/>
      <c r="G66" s="194"/>
      <c r="H66" s="195"/>
      <c r="I66" s="1">
        <v>167</v>
      </c>
      <c r="J66" s="84">
        <f>J57-J65</f>
        <v>0</v>
      </c>
      <c r="K66" s="84">
        <f>K57-K65</f>
        <v>0</v>
      </c>
      <c r="L66" s="84">
        <f>L57-L65</f>
        <v>0</v>
      </c>
      <c r="M66" s="84">
        <f>M57-M65</f>
        <v>0</v>
      </c>
    </row>
    <row r="67" spans="1:13" ht="12.75">
      <c r="A67" s="193" t="s">
        <v>210</v>
      </c>
      <c r="B67" s="194"/>
      <c r="C67" s="194"/>
      <c r="D67" s="194"/>
      <c r="E67" s="194"/>
      <c r="F67" s="194"/>
      <c r="G67" s="194"/>
      <c r="H67" s="195"/>
      <c r="I67" s="1">
        <v>168</v>
      </c>
      <c r="J67" s="85">
        <f>J56+J66</f>
        <v>17488508</v>
      </c>
      <c r="K67" s="85">
        <f>K56+K66</f>
        <v>12723660</v>
      </c>
      <c r="L67" s="85">
        <f>L56+L66</f>
        <v>-4925386</v>
      </c>
      <c r="M67" s="85">
        <f>M56+M66</f>
        <v>2348139</v>
      </c>
    </row>
    <row r="68" spans="1:13" ht="12.75" customHeight="1">
      <c r="A68" s="210" t="s">
        <v>211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40"/>
    </row>
    <row r="69" spans="1:13" ht="12.75" customHeight="1">
      <c r="A69" s="210" t="s">
        <v>212</v>
      </c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40"/>
    </row>
    <row r="70" spans="1:13" ht="12.75">
      <c r="A70" s="241" t="s">
        <v>196</v>
      </c>
      <c r="B70" s="242"/>
      <c r="C70" s="242"/>
      <c r="D70" s="242"/>
      <c r="E70" s="242"/>
      <c r="F70" s="242"/>
      <c r="G70" s="242"/>
      <c r="H70" s="243"/>
      <c r="I70" s="3">
        <v>169</v>
      </c>
      <c r="J70" s="80">
        <f>J53</f>
        <v>17592061</v>
      </c>
      <c r="K70" s="80">
        <f>K53</f>
        <v>12816693</v>
      </c>
      <c r="L70" s="80">
        <f>L53</f>
        <v>-4718026</v>
      </c>
      <c r="M70" s="80">
        <f>M53</f>
        <v>2405874</v>
      </c>
    </row>
    <row r="71" spans="1:13" ht="12.75">
      <c r="A71" s="246" t="s">
        <v>197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0">
        <f>J54</f>
        <v>-103553</v>
      </c>
      <c r="K71" s="80">
        <f>K54</f>
        <v>-93033</v>
      </c>
      <c r="L71" s="80">
        <f>L54</f>
        <v>-207360</v>
      </c>
      <c r="M71" s="80">
        <f>M54</f>
        <v>-57735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M47 K56:M57 K66:M67 J56:J67 K53:M53 K58:L65 J53:J54 K54:L54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12:M46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26">
      <selection activeCell="A3" sqref="A3:K16"/>
    </sheetView>
  </sheetViews>
  <sheetFormatPr defaultColWidth="9.140625" defaultRowHeight="12.75"/>
  <cols>
    <col min="1" max="7" width="9.140625" style="45" customWidth="1"/>
    <col min="8" max="8" width="7.8515625" style="45" customWidth="1"/>
    <col min="9" max="9" width="6.57421875" style="45" bestFit="1" customWidth="1"/>
    <col min="10" max="11" width="9.57421875" style="45" bestFit="1" customWidth="1"/>
    <col min="12" max="16384" width="9.140625" style="45" customWidth="1"/>
  </cols>
  <sheetData>
    <row r="1" spans="1:11" ht="12.75" customHeight="1">
      <c r="A1" s="252" t="s">
        <v>213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319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>
      <c r="A3" s="249"/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24">
      <c r="A4" s="254" t="s">
        <v>37</v>
      </c>
      <c r="B4" s="254"/>
      <c r="C4" s="254"/>
      <c r="D4" s="254"/>
      <c r="E4" s="254"/>
      <c r="F4" s="254"/>
      <c r="G4" s="254"/>
      <c r="H4" s="254"/>
      <c r="I4" s="57" t="s">
        <v>38</v>
      </c>
      <c r="J4" s="58" t="s">
        <v>146</v>
      </c>
      <c r="K4" s="58" t="s">
        <v>147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59">
        <v>2</v>
      </c>
      <c r="J5" s="60" t="s">
        <v>3</v>
      </c>
      <c r="K5" s="60" t="s">
        <v>4</v>
      </c>
    </row>
    <row r="6" spans="1:11" ht="12.75">
      <c r="A6" s="210" t="s">
        <v>214</v>
      </c>
      <c r="B6" s="221"/>
      <c r="C6" s="221"/>
      <c r="D6" s="221"/>
      <c r="E6" s="221"/>
      <c r="F6" s="221"/>
      <c r="G6" s="221"/>
      <c r="H6" s="221"/>
      <c r="I6" s="256"/>
      <c r="J6" s="256"/>
      <c r="K6" s="257"/>
    </row>
    <row r="7" spans="1:11" ht="12.75">
      <c r="A7" s="204" t="s">
        <v>215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17488508</v>
      </c>
      <c r="K7" s="7">
        <v>-4925386</v>
      </c>
    </row>
    <row r="8" spans="1:11" ht="12.75">
      <c r="A8" s="204" t="s">
        <v>216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9181820</v>
      </c>
      <c r="K8" s="7">
        <v>9655410</v>
      </c>
    </row>
    <row r="9" spans="1:11" ht="12.75">
      <c r="A9" s="204" t="s">
        <v>217</v>
      </c>
      <c r="B9" s="205"/>
      <c r="C9" s="205"/>
      <c r="D9" s="205"/>
      <c r="E9" s="205"/>
      <c r="F9" s="205"/>
      <c r="G9" s="205"/>
      <c r="H9" s="205"/>
      <c r="I9" s="1">
        <v>3</v>
      </c>
      <c r="J9" s="5">
        <v>16284307</v>
      </c>
      <c r="K9" s="7"/>
    </row>
    <row r="10" spans="1:11" ht="12.75">
      <c r="A10" s="204" t="s">
        <v>218</v>
      </c>
      <c r="B10" s="205"/>
      <c r="C10" s="205"/>
      <c r="D10" s="205"/>
      <c r="E10" s="205"/>
      <c r="F10" s="205"/>
      <c r="G10" s="205"/>
      <c r="H10" s="205"/>
      <c r="I10" s="1">
        <v>4</v>
      </c>
      <c r="J10" s="5">
        <v>5521989</v>
      </c>
      <c r="K10" s="7">
        <v>4593334</v>
      </c>
    </row>
    <row r="11" spans="1:11" ht="12.75">
      <c r="A11" s="204" t="s">
        <v>219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4" t="s">
        <v>220</v>
      </c>
      <c r="B12" s="205"/>
      <c r="C12" s="205"/>
      <c r="D12" s="205"/>
      <c r="E12" s="205"/>
      <c r="F12" s="205"/>
      <c r="G12" s="205"/>
      <c r="H12" s="205"/>
      <c r="I12" s="1">
        <v>6</v>
      </c>
      <c r="J12" s="5">
        <v>2592929</v>
      </c>
      <c r="K12" s="7"/>
    </row>
    <row r="13" spans="1:11" ht="12.75">
      <c r="A13" s="193" t="s">
        <v>221</v>
      </c>
      <c r="B13" s="194"/>
      <c r="C13" s="194"/>
      <c r="D13" s="194"/>
      <c r="E13" s="194"/>
      <c r="F13" s="194"/>
      <c r="G13" s="194"/>
      <c r="H13" s="194"/>
      <c r="I13" s="1">
        <v>7</v>
      </c>
      <c r="J13" s="55">
        <f>SUM(J7:J12)</f>
        <v>51069553</v>
      </c>
      <c r="K13" s="46">
        <f>SUM(K7:K12)</f>
        <v>9323358</v>
      </c>
    </row>
    <row r="14" spans="1:11" ht="12.75">
      <c r="A14" s="204" t="s">
        <v>222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>
        <v>1876244</v>
      </c>
    </row>
    <row r="15" spans="1:11" ht="12.75">
      <c r="A15" s="204" t="s">
        <v>223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224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>
        <v>166229</v>
      </c>
      <c r="K16" s="7">
        <v>202595</v>
      </c>
    </row>
    <row r="17" spans="1:11" ht="12.75">
      <c r="A17" s="204" t="s">
        <v>225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>
        <v>594914</v>
      </c>
      <c r="K17" s="7">
        <v>2148079</v>
      </c>
    </row>
    <row r="18" spans="1:11" ht="12.75">
      <c r="A18" s="193" t="s">
        <v>226</v>
      </c>
      <c r="B18" s="194"/>
      <c r="C18" s="194"/>
      <c r="D18" s="194"/>
      <c r="E18" s="194"/>
      <c r="F18" s="194"/>
      <c r="G18" s="194"/>
      <c r="H18" s="194"/>
      <c r="I18" s="1">
        <v>12</v>
      </c>
      <c r="J18" s="55">
        <f>SUM(J14:J17)</f>
        <v>761143</v>
      </c>
      <c r="K18" s="46">
        <f>SUM(K14:K17)</f>
        <v>4226918</v>
      </c>
    </row>
    <row r="19" spans="1:11" ht="12.75">
      <c r="A19" s="193" t="s">
        <v>227</v>
      </c>
      <c r="B19" s="194"/>
      <c r="C19" s="194"/>
      <c r="D19" s="194"/>
      <c r="E19" s="194"/>
      <c r="F19" s="194"/>
      <c r="G19" s="194"/>
      <c r="H19" s="194"/>
      <c r="I19" s="1">
        <v>13</v>
      </c>
      <c r="J19" s="55">
        <f>IF(J13&gt;J18,J13-J18,0)</f>
        <v>50308410</v>
      </c>
      <c r="K19" s="46">
        <f>IF(K13&gt;K18,K13-K18,0)</f>
        <v>5096440</v>
      </c>
    </row>
    <row r="20" spans="1:11" ht="12.75">
      <c r="A20" s="193" t="s">
        <v>228</v>
      </c>
      <c r="B20" s="194"/>
      <c r="C20" s="194"/>
      <c r="D20" s="194"/>
      <c r="E20" s="194"/>
      <c r="F20" s="194"/>
      <c r="G20" s="194"/>
      <c r="H20" s="194"/>
      <c r="I20" s="1">
        <v>14</v>
      </c>
      <c r="J20" s="55">
        <f>IF(J18&gt;J13,J18-J13,0)</f>
        <v>0</v>
      </c>
      <c r="K20" s="46">
        <f>IF(K18&gt;K13,K18-K13,0)</f>
        <v>0</v>
      </c>
    </row>
    <row r="21" spans="1:11" ht="12.75">
      <c r="A21" s="210" t="s">
        <v>229</v>
      </c>
      <c r="B21" s="221"/>
      <c r="C21" s="221"/>
      <c r="D21" s="221"/>
      <c r="E21" s="221"/>
      <c r="F21" s="221"/>
      <c r="G21" s="221"/>
      <c r="H21" s="221"/>
      <c r="I21" s="256"/>
      <c r="J21" s="256"/>
      <c r="K21" s="257"/>
    </row>
    <row r="22" spans="1:11" ht="12.75">
      <c r="A22" s="204" t="s">
        <v>230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>
        <v>148818</v>
      </c>
      <c r="K22" s="7">
        <v>2998769</v>
      </c>
    </row>
    <row r="23" spans="1:11" ht="12.75">
      <c r="A23" s="204" t="s">
        <v>231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232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>
        <v>1609943</v>
      </c>
    </row>
    <row r="25" spans="1:11" ht="12.75">
      <c r="A25" s="204" t="s">
        <v>233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234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>
        <v>1059784</v>
      </c>
    </row>
    <row r="27" spans="1:11" ht="12.75">
      <c r="A27" s="193" t="s">
        <v>235</v>
      </c>
      <c r="B27" s="194"/>
      <c r="C27" s="194"/>
      <c r="D27" s="194"/>
      <c r="E27" s="194"/>
      <c r="F27" s="194"/>
      <c r="G27" s="194"/>
      <c r="H27" s="194"/>
      <c r="I27" s="1">
        <v>20</v>
      </c>
      <c r="J27" s="55">
        <f>SUM(J22:J26)</f>
        <v>148818</v>
      </c>
      <c r="K27" s="46">
        <f>SUM(K22:K26)</f>
        <v>5668496</v>
      </c>
    </row>
    <row r="28" spans="1:11" ht="12.75">
      <c r="A28" s="204" t="s">
        <v>236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>
        <v>37648769</v>
      </c>
      <c r="K28" s="7">
        <v>5516784</v>
      </c>
    </row>
    <row r="29" spans="1:11" ht="12.75">
      <c r="A29" s="204" t="s">
        <v>237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238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>
        <v>5757145</v>
      </c>
    </row>
    <row r="31" spans="1:11" ht="12.75">
      <c r="A31" s="193" t="s">
        <v>239</v>
      </c>
      <c r="B31" s="194"/>
      <c r="C31" s="194"/>
      <c r="D31" s="194"/>
      <c r="E31" s="194"/>
      <c r="F31" s="194"/>
      <c r="G31" s="194"/>
      <c r="H31" s="194"/>
      <c r="I31" s="1">
        <v>24</v>
      </c>
      <c r="J31" s="55">
        <f>SUM(J28:J30)</f>
        <v>37648769</v>
      </c>
      <c r="K31" s="46">
        <f>SUM(K28:K30)</f>
        <v>11273929</v>
      </c>
    </row>
    <row r="32" spans="1:11" ht="12.75">
      <c r="A32" s="193" t="s">
        <v>240</v>
      </c>
      <c r="B32" s="194"/>
      <c r="C32" s="194"/>
      <c r="D32" s="194"/>
      <c r="E32" s="194"/>
      <c r="F32" s="194"/>
      <c r="G32" s="194"/>
      <c r="H32" s="194"/>
      <c r="I32" s="1">
        <v>25</v>
      </c>
      <c r="J32" s="55">
        <f>IF(J27&gt;J31,J27-J31,0)</f>
        <v>0</v>
      </c>
      <c r="K32" s="46">
        <f>IF(K27&gt;K31,K27-K31,0)</f>
        <v>0</v>
      </c>
    </row>
    <row r="33" spans="1:11" ht="12.75">
      <c r="A33" s="193" t="s">
        <v>241</v>
      </c>
      <c r="B33" s="194"/>
      <c r="C33" s="194"/>
      <c r="D33" s="194"/>
      <c r="E33" s="194"/>
      <c r="F33" s="194"/>
      <c r="G33" s="194"/>
      <c r="H33" s="194"/>
      <c r="I33" s="1">
        <v>26</v>
      </c>
      <c r="J33" s="55">
        <f>IF(J31&gt;J27,J31-J27,0)</f>
        <v>37499951</v>
      </c>
      <c r="K33" s="46">
        <f>IF(K31&gt;K27,K31-K27,0)</f>
        <v>5605433</v>
      </c>
    </row>
    <row r="34" spans="1:11" ht="12.75">
      <c r="A34" s="210" t="s">
        <v>242</v>
      </c>
      <c r="B34" s="221"/>
      <c r="C34" s="221"/>
      <c r="D34" s="221"/>
      <c r="E34" s="221"/>
      <c r="F34" s="221"/>
      <c r="G34" s="221"/>
      <c r="H34" s="221"/>
      <c r="I34" s="256"/>
      <c r="J34" s="256"/>
      <c r="K34" s="257"/>
    </row>
    <row r="35" spans="1:11" ht="12.75">
      <c r="A35" s="204" t="s">
        <v>243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>
        <v>170300050</v>
      </c>
      <c r="K35" s="7"/>
    </row>
    <row r="36" spans="1:11" ht="12.75">
      <c r="A36" s="204" t="s">
        <v>244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245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>
        <v>256421</v>
      </c>
      <c r="K37" s="7"/>
    </row>
    <row r="38" spans="1:11" ht="12.75">
      <c r="A38" s="193" t="s">
        <v>246</v>
      </c>
      <c r="B38" s="194"/>
      <c r="C38" s="194"/>
      <c r="D38" s="194"/>
      <c r="E38" s="194"/>
      <c r="F38" s="194"/>
      <c r="G38" s="194"/>
      <c r="H38" s="194"/>
      <c r="I38" s="1">
        <v>30</v>
      </c>
      <c r="J38" s="55">
        <f>SUM(J35:J37)</f>
        <v>170556471</v>
      </c>
      <c r="K38" s="46">
        <f>SUM(K35:K37)</f>
        <v>0</v>
      </c>
    </row>
    <row r="39" spans="1:11" ht="12.75">
      <c r="A39" s="204" t="s">
        <v>247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>
        <v>2303108</v>
      </c>
      <c r="K39" s="7">
        <v>5817187</v>
      </c>
    </row>
    <row r="40" spans="1:11" ht="12.75">
      <c r="A40" s="204" t="s">
        <v>248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249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250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251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>
        <v>226820690</v>
      </c>
      <c r="K43" s="7"/>
    </row>
    <row r="44" spans="1:11" ht="12.75">
      <c r="A44" s="193" t="s">
        <v>252</v>
      </c>
      <c r="B44" s="194"/>
      <c r="C44" s="194"/>
      <c r="D44" s="194"/>
      <c r="E44" s="194"/>
      <c r="F44" s="194"/>
      <c r="G44" s="194"/>
      <c r="H44" s="194"/>
      <c r="I44" s="1">
        <v>36</v>
      </c>
      <c r="J44" s="55">
        <f>SUM(J39:J43)</f>
        <v>229123798</v>
      </c>
      <c r="K44" s="46">
        <f>SUM(K39:K43)</f>
        <v>5817187</v>
      </c>
    </row>
    <row r="45" spans="1:11" ht="12.75">
      <c r="A45" s="193" t="s">
        <v>253</v>
      </c>
      <c r="B45" s="194"/>
      <c r="C45" s="194"/>
      <c r="D45" s="194"/>
      <c r="E45" s="194"/>
      <c r="F45" s="194"/>
      <c r="G45" s="194"/>
      <c r="H45" s="194"/>
      <c r="I45" s="1">
        <v>37</v>
      </c>
      <c r="J45" s="55">
        <f>IF(J38&gt;J44,J38-J44,0)</f>
        <v>0</v>
      </c>
      <c r="K45" s="46">
        <f>IF(K38&gt;K44,K38-K44,0)</f>
        <v>0</v>
      </c>
    </row>
    <row r="46" spans="1:11" ht="12.75">
      <c r="A46" s="193" t="s">
        <v>254</v>
      </c>
      <c r="B46" s="194"/>
      <c r="C46" s="194"/>
      <c r="D46" s="194"/>
      <c r="E46" s="194"/>
      <c r="F46" s="194"/>
      <c r="G46" s="194"/>
      <c r="H46" s="194"/>
      <c r="I46" s="1">
        <v>38</v>
      </c>
      <c r="J46" s="55">
        <f>IF(J44&gt;J38,J44-J38,0)</f>
        <v>58567327</v>
      </c>
      <c r="K46" s="46">
        <f>IF(K44&gt;K38,K44-K38,0)</f>
        <v>5817187</v>
      </c>
    </row>
    <row r="47" spans="1:11" ht="12.75">
      <c r="A47" s="204" t="s">
        <v>255</v>
      </c>
      <c r="B47" s="205"/>
      <c r="C47" s="205"/>
      <c r="D47" s="205"/>
      <c r="E47" s="205"/>
      <c r="F47" s="205"/>
      <c r="G47" s="205"/>
      <c r="H47" s="205"/>
      <c r="I47" s="1">
        <v>39</v>
      </c>
      <c r="J47" s="55">
        <f>IF(J19-J20+J32-J33+J45-J46&gt;0,J19-J20+J32-J33+J45-J46,0)</f>
        <v>0</v>
      </c>
      <c r="K47" s="46">
        <f>IF(K19-K20+K32-K33+K45-K46&gt;0,K19-K20+K32-K33+K45-K46,0)</f>
        <v>0</v>
      </c>
    </row>
    <row r="48" spans="1:11" ht="12.75">
      <c r="A48" s="204" t="s">
        <v>256</v>
      </c>
      <c r="B48" s="205"/>
      <c r="C48" s="205"/>
      <c r="D48" s="205"/>
      <c r="E48" s="205"/>
      <c r="F48" s="205"/>
      <c r="G48" s="205"/>
      <c r="H48" s="205"/>
      <c r="I48" s="1">
        <v>40</v>
      </c>
      <c r="J48" s="55">
        <f>IF(J20-J19+J33-J32+J46-J45&gt;0,J20-J19+J33-J32+J46-J45,0)</f>
        <v>45758868</v>
      </c>
      <c r="K48" s="46">
        <f>IF(K20-K19+K33-K32+K46-K45&gt;0,K20-K19+K33-K32+K46-K45,0)</f>
        <v>6326180</v>
      </c>
    </row>
    <row r="49" spans="1:11" ht="12.75">
      <c r="A49" s="204" t="s">
        <v>257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76063521</v>
      </c>
      <c r="K49" s="7">
        <v>35264789</v>
      </c>
    </row>
    <row r="50" spans="1:11" ht="12.75">
      <c r="A50" s="204" t="s">
        <v>258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/>
    </row>
    <row r="51" spans="1:11" ht="12.75">
      <c r="A51" s="204" t="s">
        <v>259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>
        <f>J48</f>
        <v>45758868</v>
      </c>
      <c r="K51" s="5">
        <f>K48</f>
        <v>6326180</v>
      </c>
    </row>
    <row r="52" spans="1:11" ht="12.75">
      <c r="A52" s="226" t="s">
        <v>260</v>
      </c>
      <c r="B52" s="227"/>
      <c r="C52" s="227"/>
      <c r="D52" s="227"/>
      <c r="E52" s="227"/>
      <c r="F52" s="227"/>
      <c r="G52" s="227"/>
      <c r="H52" s="227"/>
      <c r="I52" s="4">
        <v>44</v>
      </c>
      <c r="J52" s="56">
        <f>J49+J50-J51</f>
        <v>30304653</v>
      </c>
      <c r="K52" s="53">
        <f>K49+K50-K51</f>
        <v>28938609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22:K26 J7:K12 J28:K30 J14:K17 J35:K37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27:K27 J31:K33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A3" sqref="A3:K16"/>
    </sheetView>
  </sheetViews>
  <sheetFormatPr defaultColWidth="9.140625" defaultRowHeight="12.75"/>
  <cols>
    <col min="1" max="4" width="9.140625" style="64" customWidth="1"/>
    <col min="5" max="5" width="10.421875" style="64" bestFit="1" customWidth="1"/>
    <col min="6" max="8" width="9.140625" style="64" customWidth="1"/>
    <col min="9" max="9" width="9.28125" style="64" bestFit="1" customWidth="1"/>
    <col min="10" max="11" width="11.00390625" style="64" bestFit="1" customWidth="1"/>
    <col min="12" max="16384" width="9.140625" style="64" customWidth="1"/>
  </cols>
  <sheetData>
    <row r="1" spans="1:12" ht="12.75" customHeight="1">
      <c r="A1" s="264" t="s">
        <v>261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63"/>
    </row>
    <row r="2" spans="1:12" ht="15.75">
      <c r="A2" s="37"/>
      <c r="B2" s="62"/>
      <c r="C2" s="273" t="s">
        <v>262</v>
      </c>
      <c r="D2" s="274"/>
      <c r="E2" s="65">
        <v>40909</v>
      </c>
      <c r="F2" s="38" t="s">
        <v>313</v>
      </c>
      <c r="G2" s="275">
        <v>41182</v>
      </c>
      <c r="H2" s="276"/>
      <c r="I2" s="62"/>
      <c r="J2" s="62"/>
      <c r="K2" s="62"/>
      <c r="L2" s="66"/>
    </row>
    <row r="3" spans="1:11" ht="24">
      <c r="A3" s="277" t="s">
        <v>37</v>
      </c>
      <c r="B3" s="277"/>
      <c r="C3" s="277"/>
      <c r="D3" s="277"/>
      <c r="E3" s="277"/>
      <c r="F3" s="277"/>
      <c r="G3" s="277"/>
      <c r="H3" s="277"/>
      <c r="I3" s="67" t="s">
        <v>38</v>
      </c>
      <c r="J3" s="68" t="s">
        <v>146</v>
      </c>
      <c r="K3" s="68" t="s">
        <v>147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70">
        <v>2</v>
      </c>
      <c r="J4" s="69" t="s">
        <v>3</v>
      </c>
      <c r="K4" s="69" t="s">
        <v>4</v>
      </c>
    </row>
    <row r="5" spans="1:11" ht="12.75">
      <c r="A5" s="265" t="s">
        <v>263</v>
      </c>
      <c r="B5" s="266"/>
      <c r="C5" s="266"/>
      <c r="D5" s="266"/>
      <c r="E5" s="266"/>
      <c r="F5" s="266"/>
      <c r="G5" s="266"/>
      <c r="H5" s="266"/>
      <c r="I5" s="39">
        <v>1</v>
      </c>
      <c r="J5" s="6">
        <f>'Balance sheet'!J70</f>
        <v>169186800</v>
      </c>
      <c r="K5" s="6">
        <f>'Balance sheet'!K70</f>
        <v>169186800</v>
      </c>
    </row>
    <row r="6" spans="1:11" ht="12.75">
      <c r="A6" s="265" t="s">
        <v>264</v>
      </c>
      <c r="B6" s="266"/>
      <c r="C6" s="266"/>
      <c r="D6" s="266"/>
      <c r="E6" s="266"/>
      <c r="F6" s="266"/>
      <c r="G6" s="266"/>
      <c r="H6" s="266"/>
      <c r="I6" s="39">
        <v>2</v>
      </c>
      <c r="J6" s="6">
        <f>'Balance sheet'!J71</f>
        <v>88107087</v>
      </c>
      <c r="K6" s="6">
        <f>'Balance sheet'!K71</f>
        <v>88107087</v>
      </c>
    </row>
    <row r="7" spans="1:11" ht="12.75">
      <c r="A7" s="265" t="s">
        <v>265</v>
      </c>
      <c r="B7" s="266"/>
      <c r="C7" s="266"/>
      <c r="D7" s="266"/>
      <c r="E7" s="266"/>
      <c r="F7" s="266"/>
      <c r="G7" s="266"/>
      <c r="H7" s="266"/>
      <c r="I7" s="39">
        <v>3</v>
      </c>
      <c r="J7" s="6">
        <f>'Balance sheet'!J72</f>
        <v>37033109</v>
      </c>
      <c r="K7" s="6">
        <f>'Balance sheet'!K72</f>
        <v>36958141</v>
      </c>
    </row>
    <row r="8" spans="1:11" ht="12.75">
      <c r="A8" s="265" t="s">
        <v>266</v>
      </c>
      <c r="B8" s="266"/>
      <c r="C8" s="266"/>
      <c r="D8" s="266"/>
      <c r="E8" s="266"/>
      <c r="F8" s="266"/>
      <c r="G8" s="266"/>
      <c r="H8" s="266"/>
      <c r="I8" s="39">
        <v>4</v>
      </c>
      <c r="J8" s="7">
        <v>81975693</v>
      </c>
      <c r="K8" s="7">
        <v>107514585</v>
      </c>
    </row>
    <row r="9" spans="1:11" ht="12.75">
      <c r="A9" s="265" t="s">
        <v>267</v>
      </c>
      <c r="B9" s="266"/>
      <c r="C9" s="266"/>
      <c r="D9" s="266"/>
      <c r="E9" s="266"/>
      <c r="F9" s="266"/>
      <c r="G9" s="266"/>
      <c r="H9" s="266"/>
      <c r="I9" s="39">
        <v>5</v>
      </c>
      <c r="J9" s="7">
        <v>26627027</v>
      </c>
      <c r="K9" s="7">
        <v>-4718026</v>
      </c>
    </row>
    <row r="10" spans="1:11" ht="12.75">
      <c r="A10" s="265" t="s">
        <v>268</v>
      </c>
      <c r="B10" s="266"/>
      <c r="C10" s="266"/>
      <c r="D10" s="266"/>
      <c r="E10" s="266"/>
      <c r="F10" s="266"/>
      <c r="G10" s="266"/>
      <c r="H10" s="266"/>
      <c r="I10" s="39">
        <v>6</v>
      </c>
      <c r="J10" s="7"/>
      <c r="K10" s="7">
        <v>1361269</v>
      </c>
    </row>
    <row r="11" spans="1:11" ht="12.75">
      <c r="A11" s="265" t="s">
        <v>269</v>
      </c>
      <c r="B11" s="266"/>
      <c r="C11" s="266"/>
      <c r="D11" s="266"/>
      <c r="E11" s="266"/>
      <c r="F11" s="266"/>
      <c r="G11" s="266"/>
      <c r="H11" s="266"/>
      <c r="I11" s="39">
        <v>7</v>
      </c>
      <c r="J11" s="7"/>
      <c r="K11" s="7"/>
    </row>
    <row r="12" spans="1:11" ht="12.75">
      <c r="A12" s="265" t="s">
        <v>270</v>
      </c>
      <c r="B12" s="266"/>
      <c r="C12" s="266"/>
      <c r="D12" s="266"/>
      <c r="E12" s="266"/>
      <c r="F12" s="266"/>
      <c r="G12" s="266"/>
      <c r="H12" s="266"/>
      <c r="I12" s="39">
        <v>8</v>
      </c>
      <c r="J12" s="7"/>
      <c r="K12" s="7"/>
    </row>
    <row r="13" spans="1:11" ht="12.75">
      <c r="A13" s="265" t="s">
        <v>271</v>
      </c>
      <c r="B13" s="266"/>
      <c r="C13" s="266"/>
      <c r="D13" s="266"/>
      <c r="E13" s="266"/>
      <c r="F13" s="266"/>
      <c r="G13" s="266"/>
      <c r="H13" s="266"/>
      <c r="I13" s="39">
        <v>9</v>
      </c>
      <c r="J13" s="7"/>
      <c r="K13" s="7"/>
    </row>
    <row r="14" spans="1:11" ht="12.75">
      <c r="A14" s="267" t="s">
        <v>272</v>
      </c>
      <c r="B14" s="268"/>
      <c r="C14" s="268"/>
      <c r="D14" s="268"/>
      <c r="E14" s="268"/>
      <c r="F14" s="268"/>
      <c r="G14" s="268"/>
      <c r="H14" s="268"/>
      <c r="I14" s="39">
        <v>10</v>
      </c>
      <c r="J14" s="46">
        <f>SUM(J5:J13)</f>
        <v>402929716</v>
      </c>
      <c r="K14" s="46">
        <f>SUM(K5:K13)</f>
        <v>398409856</v>
      </c>
    </row>
    <row r="15" spans="1:11" ht="12.75">
      <c r="A15" s="265" t="s">
        <v>273</v>
      </c>
      <c r="B15" s="266"/>
      <c r="C15" s="266"/>
      <c r="D15" s="266"/>
      <c r="E15" s="266"/>
      <c r="F15" s="266"/>
      <c r="G15" s="266"/>
      <c r="H15" s="266"/>
      <c r="I15" s="39">
        <v>11</v>
      </c>
      <c r="J15" s="7"/>
      <c r="K15" s="7"/>
    </row>
    <row r="16" spans="1:11" ht="12.75">
      <c r="A16" s="265" t="s">
        <v>274</v>
      </c>
      <c r="B16" s="266"/>
      <c r="C16" s="266"/>
      <c r="D16" s="266"/>
      <c r="E16" s="266"/>
      <c r="F16" s="266"/>
      <c r="G16" s="266"/>
      <c r="H16" s="266"/>
      <c r="I16" s="39">
        <v>12</v>
      </c>
      <c r="J16" s="7"/>
      <c r="K16" s="7"/>
    </row>
    <row r="17" spans="1:11" ht="12.75">
      <c r="A17" s="265" t="s">
        <v>275</v>
      </c>
      <c r="B17" s="266"/>
      <c r="C17" s="266"/>
      <c r="D17" s="266"/>
      <c r="E17" s="266"/>
      <c r="F17" s="266"/>
      <c r="G17" s="266"/>
      <c r="H17" s="266"/>
      <c r="I17" s="39">
        <v>13</v>
      </c>
      <c r="J17" s="7"/>
      <c r="K17" s="7"/>
    </row>
    <row r="18" spans="1:11" ht="12.75">
      <c r="A18" s="265" t="s">
        <v>276</v>
      </c>
      <c r="B18" s="266"/>
      <c r="C18" s="266"/>
      <c r="D18" s="266"/>
      <c r="E18" s="266"/>
      <c r="F18" s="266"/>
      <c r="G18" s="266"/>
      <c r="H18" s="266"/>
      <c r="I18" s="39">
        <v>14</v>
      </c>
      <c r="J18" s="7"/>
      <c r="K18" s="7"/>
    </row>
    <row r="19" spans="1:11" ht="12.75">
      <c r="A19" s="265" t="s">
        <v>277</v>
      </c>
      <c r="B19" s="266"/>
      <c r="C19" s="266"/>
      <c r="D19" s="266"/>
      <c r="E19" s="266"/>
      <c r="F19" s="266"/>
      <c r="G19" s="266"/>
      <c r="H19" s="266"/>
      <c r="I19" s="39">
        <v>15</v>
      </c>
      <c r="J19" s="7"/>
      <c r="K19" s="7"/>
    </row>
    <row r="20" spans="1:11" ht="12.75">
      <c r="A20" s="265" t="s">
        <v>278</v>
      </c>
      <c r="B20" s="266"/>
      <c r="C20" s="266"/>
      <c r="D20" s="266"/>
      <c r="E20" s="266"/>
      <c r="F20" s="266"/>
      <c r="G20" s="266"/>
      <c r="H20" s="266"/>
      <c r="I20" s="39">
        <v>16</v>
      </c>
      <c r="J20" s="7"/>
      <c r="K20" s="7"/>
    </row>
    <row r="21" spans="1:11" ht="12.75">
      <c r="A21" s="267" t="s">
        <v>279</v>
      </c>
      <c r="B21" s="268"/>
      <c r="C21" s="268"/>
      <c r="D21" s="268"/>
      <c r="E21" s="268"/>
      <c r="F21" s="268"/>
      <c r="G21" s="268"/>
      <c r="H21" s="268"/>
      <c r="I21" s="39">
        <v>17</v>
      </c>
      <c r="J21" s="53">
        <f>SUM(J15:J20)</f>
        <v>0</v>
      </c>
      <c r="K21" s="53">
        <f>SUM(K15:K20)</f>
        <v>0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58" t="s">
        <v>280</v>
      </c>
      <c r="B23" s="259"/>
      <c r="C23" s="259"/>
      <c r="D23" s="259"/>
      <c r="E23" s="259"/>
      <c r="F23" s="259"/>
      <c r="G23" s="259"/>
      <c r="H23" s="259"/>
      <c r="I23" s="40">
        <v>18</v>
      </c>
      <c r="J23" s="6">
        <f>J14-'Balance sheet'!J85</f>
        <v>402572418</v>
      </c>
      <c r="K23" s="6">
        <f>K14-'Balance sheet'!K85</f>
        <v>398259839</v>
      </c>
    </row>
    <row r="24" spans="1:11" ht="17.25" customHeight="1">
      <c r="A24" s="260" t="s">
        <v>281</v>
      </c>
      <c r="B24" s="261"/>
      <c r="C24" s="261"/>
      <c r="D24" s="261"/>
      <c r="E24" s="261"/>
      <c r="F24" s="261"/>
      <c r="G24" s="261"/>
      <c r="H24" s="261"/>
      <c r="I24" s="41">
        <v>19</v>
      </c>
      <c r="J24" s="53">
        <f>'Balance sheet'!J85</f>
        <v>357298</v>
      </c>
      <c r="K24" s="53">
        <f>'Balance sheet'!K85</f>
        <v>150017</v>
      </c>
    </row>
    <row r="25" spans="1:11" ht="30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A3" sqref="A3:K16"/>
    </sheetView>
  </sheetViews>
  <sheetFormatPr defaultColWidth="9.140625" defaultRowHeight="12.75"/>
  <cols>
    <col min="1" max="1" width="7.140625" style="0" customWidth="1"/>
    <col min="11" max="16384" width="9.140625" style="86" customWidth="1"/>
  </cols>
  <sheetData>
    <row r="1" spans="1:11" s="87" customFormat="1" ht="18">
      <c r="A1" s="131" t="s">
        <v>312</v>
      </c>
      <c r="B1" s="88"/>
      <c r="C1" s="88"/>
      <c r="D1" s="88"/>
      <c r="E1" s="88"/>
      <c r="F1" s="88"/>
      <c r="G1" s="88"/>
      <c r="H1" s="88"/>
      <c r="I1" s="88"/>
      <c r="J1" s="88"/>
      <c r="K1" s="86"/>
    </row>
    <row r="2" spans="1:11" s="87" customFormat="1" ht="14.25">
      <c r="A2" s="88"/>
      <c r="B2" s="88"/>
      <c r="C2" s="88"/>
      <c r="D2" s="88"/>
      <c r="E2" s="88"/>
      <c r="F2" s="88"/>
      <c r="G2" s="88"/>
      <c r="H2" s="88"/>
      <c r="I2" s="88"/>
      <c r="J2" s="88"/>
      <c r="K2" s="86"/>
    </row>
    <row r="3" spans="1:11" s="132" customFormat="1" ht="1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0" s="132" customFormat="1" ht="15" customHeight="1">
      <c r="A4" s="133"/>
      <c r="B4" s="280"/>
      <c r="C4" s="280"/>
      <c r="D4" s="280"/>
      <c r="E4" s="280"/>
      <c r="F4" s="280"/>
      <c r="G4" s="280"/>
      <c r="H4" s="280"/>
      <c r="I4" s="280"/>
      <c r="J4" s="280"/>
    </row>
    <row r="5" spans="1:10" s="132" customFormat="1" ht="15" customHeight="1">
      <c r="A5" s="133"/>
      <c r="B5" s="280"/>
      <c r="C5" s="280"/>
      <c r="D5" s="280"/>
      <c r="E5" s="280"/>
      <c r="F5" s="280"/>
      <c r="G5" s="280"/>
      <c r="H5" s="280"/>
      <c r="I5" s="280"/>
      <c r="J5" s="280"/>
    </row>
    <row r="6" spans="1:10" s="132" customFormat="1" ht="15" customHeight="1">
      <c r="A6" s="133"/>
      <c r="B6" s="280"/>
      <c r="C6" s="280"/>
      <c r="D6" s="280"/>
      <c r="E6" s="280"/>
      <c r="F6" s="280"/>
      <c r="G6" s="280"/>
      <c r="H6" s="280"/>
      <c r="I6" s="280"/>
      <c r="J6" s="280"/>
    </row>
    <row r="7" s="132" customFormat="1" ht="15" customHeight="1"/>
    <row r="8" spans="1:10" s="132" customFormat="1" ht="1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</row>
    <row r="9" spans="1:11" s="132" customFormat="1" ht="1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  <c r="K9" s="279"/>
    </row>
    <row r="10" spans="1:10" s="132" customFormat="1" ht="15" customHeight="1">
      <c r="A10" s="133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s="132" customFormat="1" ht="15" customHeight="1">
      <c r="A11" s="133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s="132" customFormat="1" ht="15" customHeight="1">
      <c r="A12" s="133"/>
      <c r="B12" s="280"/>
      <c r="C12" s="280"/>
      <c r="D12" s="280"/>
      <c r="E12" s="280"/>
      <c r="F12" s="280"/>
      <c r="G12" s="280"/>
      <c r="H12" s="280"/>
      <c r="I12" s="280"/>
      <c r="J12" s="280"/>
    </row>
    <row r="13" spans="1:10" s="132" customFormat="1" ht="16.5" customHeight="1">
      <c r="A13" s="133"/>
      <c r="B13" s="280"/>
      <c r="C13" s="280"/>
      <c r="D13" s="280"/>
      <c r="E13" s="280"/>
      <c r="F13" s="280"/>
      <c r="G13" s="280"/>
      <c r="H13" s="280"/>
      <c r="I13" s="280"/>
      <c r="J13" s="280"/>
    </row>
    <row r="14" spans="1:11" s="87" customFormat="1" ht="14.2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6"/>
    </row>
    <row r="15" spans="1:11" s="87" customFormat="1" ht="14.2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6"/>
    </row>
    <row r="16" spans="1:11" s="87" customFormat="1" ht="14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6"/>
    </row>
    <row r="17" spans="1:10" ht="15.75">
      <c r="A17" s="281"/>
      <c r="B17" s="281"/>
      <c r="C17" s="281"/>
      <c r="D17" s="281"/>
      <c r="E17" s="281"/>
      <c r="F17" s="281"/>
      <c r="G17" s="281"/>
      <c r="H17" s="281"/>
      <c r="I17" s="281"/>
      <c r="J17" s="281"/>
    </row>
    <row r="18" spans="1:10" ht="12.75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1" ht="15" customHeight="1">
      <c r="A19" s="281"/>
      <c r="B19" s="281"/>
      <c r="C19" s="281"/>
      <c r="D19" s="281"/>
      <c r="E19" s="281"/>
      <c r="F19" s="281"/>
      <c r="G19" s="281"/>
      <c r="H19" s="281"/>
      <c r="I19" s="281"/>
      <c r="J19" s="281"/>
      <c r="K19"/>
    </row>
    <row r="20" spans="1:11" ht="1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/>
    </row>
    <row r="21" spans="1:10" ht="12.75">
      <c r="A21" s="89"/>
      <c r="B21" s="89"/>
      <c r="C21" s="89"/>
      <c r="D21" s="89"/>
      <c r="E21" s="89"/>
      <c r="F21" s="89"/>
      <c r="G21" s="89"/>
      <c r="H21" s="89"/>
      <c r="I21" s="89"/>
      <c r="J21" s="89"/>
    </row>
    <row r="22" spans="1:10" ht="12.75">
      <c r="A22" s="89"/>
      <c r="B22" s="89"/>
      <c r="C22" s="89"/>
      <c r="D22" s="89"/>
      <c r="E22" s="89"/>
      <c r="F22" s="89"/>
      <c r="G22" s="89"/>
      <c r="H22" s="89"/>
      <c r="I22" s="89"/>
      <c r="J22" s="89"/>
    </row>
    <row r="23" spans="1:10" ht="15">
      <c r="A23" s="89"/>
      <c r="B23" s="89"/>
      <c r="C23" s="89"/>
      <c r="D23" s="89"/>
      <c r="E23" s="89"/>
      <c r="F23" s="89"/>
      <c r="G23" s="89"/>
      <c r="H23" s="89"/>
      <c r="I23" s="90"/>
      <c r="J23" s="89"/>
    </row>
    <row r="24" spans="1:10" ht="12.75">
      <c r="A24" s="89"/>
      <c r="B24" s="89"/>
      <c r="C24" s="89"/>
      <c r="D24" s="89"/>
      <c r="E24" s="89"/>
      <c r="F24" s="89"/>
      <c r="G24" s="89"/>
      <c r="H24" s="89"/>
      <c r="I24" s="89"/>
      <c r="J24" s="89"/>
    </row>
    <row r="25" spans="1:10" ht="12.75">
      <c r="A25" s="89"/>
      <c r="B25" s="89"/>
      <c r="C25" s="89"/>
      <c r="D25" s="89"/>
      <c r="E25" s="89"/>
      <c r="F25" s="89"/>
      <c r="G25" s="89"/>
      <c r="H25" s="89"/>
      <c r="I25" s="89"/>
      <c r="J25" s="89"/>
    </row>
  </sheetData>
  <sheetProtection/>
  <mergeCells count="11">
    <mergeCell ref="B11:J11"/>
    <mergeCell ref="A3:K3"/>
    <mergeCell ref="B4:J4"/>
    <mergeCell ref="B5:J5"/>
    <mergeCell ref="B6:J6"/>
    <mergeCell ref="A17:J17"/>
    <mergeCell ref="A19:J19"/>
    <mergeCell ref="B12:J12"/>
    <mergeCell ref="B13:J13"/>
    <mergeCell ref="A9:K9"/>
    <mergeCell ref="B10:J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2012-10-30T12:38:06Z</cp:lastPrinted>
  <dcterms:created xsi:type="dcterms:W3CDTF">2008-10-17T11:51:54Z</dcterms:created>
  <dcterms:modified xsi:type="dcterms:W3CDTF">2012-10-30T12:38:19Z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