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<sst xmlns="http://schemas.openxmlformats.org/spreadsheetml/2006/main" count="358" uniqueCount="324">
  <si>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</si>
  <si>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</si>
  <si>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</si>
  <si>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</si>
  <si>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</si>
  <si>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</si>
  <si>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</si>
  <si>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</si>
  <si>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</si>
  <si>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</si>
  <si>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</si>
  <si>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</si>
  <si>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</si>
  <si>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</si>
  <si>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</si>
  <si>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</si>
  <si>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</si>
  <si>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</si>
  <si>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</si>
  <si>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</si>
  <si>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</si>
  <si>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</si>
  <si>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</si>
  <si>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</si>
  <si>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</si>
  <si>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</si>
  <si>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</si>
  <si>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</si>
  <si>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</si>
  <si>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</si>
  <si>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</si>
  <si>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</si>
  <si>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</si>
  <si>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</si>
  <si>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</si>
  <si>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</si>
  <si>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</si>
  <si>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</si>
  <si>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</si>
  <si>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</si>
  <si>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</si>
  <si>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</si>
  <si>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</si>
  <si>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</si>
  <si>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</si>
  <si>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</si>
  <si>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</si>
  <si>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</si>
  <si>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</si>
  <si>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</si>
  <si>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</si>
  <si>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</si>
  <si>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</si>
  <si>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</si>
  <si>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</si>
  <si>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</si>
  <si>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</si>
  <si>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</si>
  <si>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</si>
  <si>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</si>
  <si>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</si>
  <si>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</si>
  <si>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</si>
  <si>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</si>
  <si>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</si>
  <si>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</si>
  <si>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</si>
  <si>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</si>
  <si>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</si>
  <si>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</si>
  <si>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</si>
  <si>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</si>
  <si>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</si>
  <si>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</si>
  <si>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</si>
  <si>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</si>
  <si>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</si>
  <si>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</si>
  <si>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</si>
  <si>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</si>
  <si>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</si>
  <si>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</si>
  <si>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</si>
  <si>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</si>
  <si>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</si>
  <si>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</si>
  <si>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</si>
  <si>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</si>
  <si>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</si>
  <si>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</si>
  <si>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</si>
  <si>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</si>
  <si>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</si>
  <si>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</si>
  <si>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</si>
  <si>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</si>
  <si>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</si>
  <si>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</si>
  <si>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</si>
  <si>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</si>
  <si>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</si>
  <si>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</si>
  <si>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</si>
  <si>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</si>
  <si>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</si>
  <si>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</si>
  <si>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</si>
  <si>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</si>
  <si>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</si>
  <si>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</si>
  <si>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</si>
  <si>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</si>
  <si>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</si>
  <si>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</si>
  <si>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</si>
  <si>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</si>
  <si>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</si>
  <si>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</si>
  <si>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</si>
  <si>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</si>
  <si>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</si>
  <si>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</si>
  <si>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</si>
  <si>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</si>
  <si>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</si>
  <si>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</si>
  <si>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</si>
  <si>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</si>
  <si>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</si>
  <si>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</si>
  <si>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</si>
  <si>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</si>
  <si>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</si>
  <si>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</si>
  <si>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</si>
  <si>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</si>
  <si>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</si>
  <si>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</si>
  <si>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</si>
  <si>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</si>
  <si>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</si>
  <si>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</si>
  <si>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</si>
  <si>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</si>
  <si>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</si>
  <si>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</si>
  <si>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</si>
  <si>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</si>
  <si>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</si>
  <si>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</si>
  <si>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</si>
  <si>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</si>
  <si>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</si>
  <si>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</si>
  <si>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</si>
  <si>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</si>
  <si>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</si>
  <si>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</si>
  <si>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</si>
  <si>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</si>
  <si>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</si>
  <si>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</si>
  <si>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</si>
  <si>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</si>
  <si>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</si>
  <si>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</si>
  <si>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</si>
  <si>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</si>
  <si>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</si>
  <si>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</si>
  <si>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</si>
  <si>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</si>
  <si>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</si>
  <si>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</si>
  <si>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</si>
  <si>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</si>
  <si>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</si>
  <si>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</si>
  <si>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</si>
  <si>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</si>
  <si>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</si>
  <si>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</si>
  <si>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</si>
  <si>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</si>
  <si>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</si>
  <si>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</si>
  <si>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</si>
  <si>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</si>
  <si>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</si>
  <si>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</si>
  <si>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</si>
  <si>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</si>
  <si>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</si>
  <si>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</si>
  <si>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</si>
  <si>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</si>
  <si>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</si>
  <si>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</si>
  <si>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</si>
  <si>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</si>
  <si>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</si>
  <si>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</si>
  <si>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</si>
  <si>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</si>
  <si>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</si>
  <si>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</si>
  <si>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</si>
  <si>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</si>
  <si>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</si>
  <si>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</si>
  <si>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</si>
  <si>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</si>
  <si>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</si>
  <si>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</si>
  <si>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</si>
  <si>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</si>
  <si>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</si>
  <si>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</si>
  <si>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</si>
  <si>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</si>
  <si>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</si>
  <si>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</si>
  <si>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</si>
  <si>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</si>
  <si>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</si>
  <si>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</si>
  <si>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</si>
  <si>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</si>
  <si>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</si>
  <si>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</si>
  <si>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</si>
  <si>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</si>
  <si>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</si>
  <si>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</si>
  <si>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</si>
  <si>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</si>
  <si>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</si>
  <si>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</si>
  <si>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</si>
  <si>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</si>
  <si>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</si>
  <si>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</si>
  <si>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</si>
  <si>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</si>
  <si>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</si>
  <si>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</si>
  <si>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</si>
  <si>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</si>
  <si>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</si>
  <si>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</si>
  <si>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</si>
  <si>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</si>
  <si>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</si>
  <si>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</si>
  <si>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</si>
  <si>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</si>
  <si>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</si>
  <si>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</si>
  <si>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</si>
  <si>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</si>
  <si>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</si>
  <si>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</si>
  <si>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</si>
  <si>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</si>
  <si>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</si>
  <si>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</si>
  <si>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</si>
  <si>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</si>
  <si>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</si>
  <si>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</si>
  <si>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</si>
  <si>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</si>
  <si>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</si>
  <si>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</si>
  <si>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</si>
  <si>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</si>
  <si>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</si>
  <si>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</si>
  <si>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</si>
  <si>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</si>
  <si>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</si>
  <si>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</si>
  <si>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03036138</t>
  </si>
  <si>
    <t>090006523</t>
  </si>
  <si>
    <t>51228874907</t>
  </si>
  <si>
    <t>LUKA PLOČE d.d.</t>
  </si>
  <si>
    <t>PLOČE</t>
  </si>
  <si>
    <t>TRG KRALJA TOMISLAVA 21</t>
  </si>
  <si>
    <t>www.luka-ploce.hr</t>
  </si>
  <si>
    <t>DUBROVAČKO-NERETVANSKA</t>
  </si>
  <si>
    <t>5224</t>
  </si>
  <si>
    <t>DA</t>
  </si>
  <si>
    <t>Obveznik: LUKA PLOČE d.d.</t>
  </si>
  <si>
    <t>LUKA PLOČE TRGOVINA d.o.o.</t>
  </si>
  <si>
    <t>LUČKA CESTA b.b., PLOČE</t>
  </si>
  <si>
    <t>POMORSKI SERVIS - LUKA PLOČE d.o.o.</t>
  </si>
  <si>
    <t>LUČKA BOSANSKA OBALA b.b. PLOČE</t>
  </si>
  <si>
    <t>LUKA PLOČE ODRŽAVANJE d.o.o.</t>
  </si>
  <si>
    <t>LUČKA CESTA b.b. PLOČE</t>
  </si>
  <si>
    <t>LUKA ŠPED d.o.o.</t>
  </si>
  <si>
    <t>LUKA PLOČE USLUGE d.o.o.</t>
  </si>
  <si>
    <t>DODIG ŽELJKA</t>
  </si>
  <si>
    <t>020 603 223</t>
  </si>
  <si>
    <t>020 679 170</t>
  </si>
  <si>
    <t>PAVLOVIĆ IVAN</t>
  </si>
  <si>
    <t>18102992360</t>
  </si>
  <si>
    <t>18875024938</t>
  </si>
  <si>
    <t>87501430734</t>
  </si>
  <si>
    <t>28527523504</t>
  </si>
  <si>
    <t>38548671304</t>
  </si>
  <si>
    <t>PLOČANSKA PLOVIDBA d.o.o.</t>
  </si>
  <si>
    <t>39778257122</t>
  </si>
  <si>
    <t>LUČKA CESTA b.b.  PLOČE</t>
  </si>
  <si>
    <t>OIB</t>
  </si>
  <si>
    <t>u kunama</t>
  </si>
  <si>
    <t xml:space="preserve">HLADNJAČA </t>
  </si>
  <si>
    <t>PLOČE d.o.o.</t>
  </si>
  <si>
    <r>
      <t xml:space="preserve">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u kunama</t>
    </r>
  </si>
  <si>
    <t>financije@luka-ploce.hr</t>
  </si>
  <si>
    <t>1.1.2012.</t>
  </si>
  <si>
    <t>31.12.2012.</t>
  </si>
  <si>
    <t>stanje na dan 31.12.2012.</t>
  </si>
  <si>
    <t>u razdoblju 01.01.2012. do 31.12.2012.</t>
  </si>
  <si>
    <t>1.Godišnji financijski izvještaji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</si>
</sst>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2" applyFont="1" applyBorder="1" applyAlignment="1" applyProtection="1">
      <alignment vertical="center"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left" wrapText="1"/>
      <protection hidden="1"/>
    </xf>
    <xf numFmtId="0" fontId="3" fillId="0" borderId="0" xfId="52" applyFont="1" applyBorder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2" applyNumberFormat="1" applyFont="1" applyBorder="1" applyAlignment="1" applyProtection="1">
      <alignment horizontal="center" vertical="center"/>
      <protection hidden="1" locked="0"/>
    </xf>
    <xf numFmtId="0" fontId="2" fillId="0" borderId="28" xfId="52" applyFont="1" applyBorder="1" applyAlignment="1" applyProtection="1">
      <alignment horizontal="right" vertical="top"/>
      <protection hidden="1"/>
    </xf>
    <xf numFmtId="0" fontId="2" fillId="0" borderId="25" xfId="52" applyFont="1" applyBorder="1" applyAlignment="1" applyProtection="1">
      <alignment horizontal="center" vertical="top"/>
      <protection hidden="1"/>
    </xf>
    <xf numFmtId="0" fontId="3" fillId="0" borderId="25" xfId="52" applyFont="1" applyBorder="1" applyAlignment="1" applyProtection="1">
      <alignment horizontal="center" vertical="top"/>
      <protection hidden="1"/>
    </xf>
    <xf numFmtId="0" fontId="3" fillId="0" borderId="29" xfId="52" applyFont="1" applyBorder="1" applyAlignment="1" applyProtection="1">
      <alignment horizontal="center"/>
      <protection hidden="1"/>
    </xf>
    <xf numFmtId="0" fontId="2" fillId="0" borderId="25" xfId="52" applyFont="1" applyBorder="1" applyProtection="1">
      <alignment vertical="top"/>
      <protection hidden="1"/>
    </xf>
    <xf numFmtId="0" fontId="2" fillId="0" borderId="25" xfId="52" applyFont="1" applyBorder="1" applyAlignment="1" applyProtection="1">
      <alignment horizontal="right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13" fillId="33" borderId="28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4" fillId="0" borderId="0" xfId="51" applyFont="1" applyBorder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7" fillId="33" borderId="39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7" fillId="36" borderId="38" xfId="0" applyFont="1" applyFill="1" applyBorder="1" applyAlignment="1" applyProtection="1">
      <alignment vertical="center" wrapText="1"/>
      <protection hidden="1"/>
    </xf>
    <xf numFmtId="0" fontId="7" fillId="36" borderId="39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35" borderId="38" xfId="0" applyFont="1" applyFill="1" applyBorder="1" applyAlignment="1">
      <alignment vertical="center" wrapText="1"/>
    </xf>
    <xf numFmtId="0" fontId="7" fillId="35" borderId="39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L19" sqref="L18:L19"/>
    </sheetView>
  </sheetViews>
  <sheetFormatPr defaultColWidth="9.140625" defaultRowHeight="12.75"/>
  <cols>
    <col min="1" max="1" width="11.28125" style="19" customWidth="1"/>
    <col min="2" max="2" width="13.00390625" style="19" customWidth="1"/>
    <col min="3" max="6" width="9.140625" style="19" customWidth="1"/>
    <col min="7" max="7" width="15.140625" style="19" customWidth="1"/>
    <col min="8" max="8" width="19.28125" style="19" customWidth="1"/>
    <col min="9" max="9" width="8.7109375" style="19" customWidth="1"/>
    <col min="10" max="16384" width="9.140625" style="19" customWidth="1"/>
  </cols>
  <sheetData>
    <row r="1" spans="1:12" ht="15.75">
      <c r="A1" s="145" t="s">
        <v>219</v>
      </c>
      <c r="B1" s="145"/>
      <c r="C1" s="145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3" t="s">
        <v>220</v>
      </c>
      <c r="B2" s="183"/>
      <c r="C2" s="183"/>
      <c r="D2" s="184"/>
      <c r="E2" s="20" t="s">
        <v>319</v>
      </c>
      <c r="F2" s="21"/>
      <c r="G2" s="22" t="s">
        <v>221</v>
      </c>
      <c r="H2" s="20" t="s">
        <v>320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85" t="s">
        <v>222</v>
      </c>
      <c r="B4" s="185"/>
      <c r="C4" s="185"/>
      <c r="D4" s="185"/>
      <c r="E4" s="185"/>
      <c r="F4" s="185"/>
      <c r="G4" s="185"/>
      <c r="H4" s="185"/>
      <c r="I4" s="185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34" t="s">
        <v>223</v>
      </c>
      <c r="B6" s="135"/>
      <c r="C6" s="146" t="s">
        <v>282</v>
      </c>
      <c r="D6" s="147"/>
      <c r="E6" s="186"/>
      <c r="F6" s="186"/>
      <c r="G6" s="186"/>
      <c r="H6" s="186"/>
      <c r="I6" s="35"/>
      <c r="J6" s="18"/>
      <c r="K6" s="18"/>
      <c r="L6" s="18"/>
    </row>
    <row r="7" spans="1:12" ht="12.75">
      <c r="A7" s="36"/>
      <c r="B7" s="36"/>
      <c r="C7" s="27"/>
      <c r="D7" s="27"/>
      <c r="E7" s="186"/>
      <c r="F7" s="186"/>
      <c r="G7" s="186"/>
      <c r="H7" s="186"/>
      <c r="I7" s="35"/>
      <c r="J7" s="18"/>
      <c r="K7" s="18"/>
      <c r="L7" s="18"/>
    </row>
    <row r="8" spans="1:12" ht="12.75">
      <c r="A8" s="187" t="s">
        <v>224</v>
      </c>
      <c r="B8" s="188"/>
      <c r="C8" s="146" t="s">
        <v>283</v>
      </c>
      <c r="D8" s="147"/>
      <c r="E8" s="186"/>
      <c r="F8" s="186"/>
      <c r="G8" s="186"/>
      <c r="H8" s="186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80" t="s">
        <v>225</v>
      </c>
      <c r="B10" s="181"/>
      <c r="C10" s="146" t="s">
        <v>284</v>
      </c>
      <c r="D10" s="147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82"/>
      <c r="B11" s="182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34" t="s">
        <v>226</v>
      </c>
      <c r="B12" s="135"/>
      <c r="C12" s="148" t="s">
        <v>285</v>
      </c>
      <c r="D12" s="177"/>
      <c r="E12" s="177"/>
      <c r="F12" s="177"/>
      <c r="G12" s="177"/>
      <c r="H12" s="177"/>
      <c r="I12" s="137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34" t="s">
        <v>227</v>
      </c>
      <c r="B14" s="135"/>
      <c r="C14" s="178">
        <v>20340</v>
      </c>
      <c r="D14" s="179"/>
      <c r="E14" s="27"/>
      <c r="F14" s="148" t="s">
        <v>286</v>
      </c>
      <c r="G14" s="177"/>
      <c r="H14" s="177"/>
      <c r="I14" s="137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34" t="s">
        <v>228</v>
      </c>
      <c r="B16" s="135"/>
      <c r="C16" s="148" t="s">
        <v>287</v>
      </c>
      <c r="D16" s="177"/>
      <c r="E16" s="177"/>
      <c r="F16" s="177"/>
      <c r="G16" s="177"/>
      <c r="H16" s="177"/>
      <c r="I16" s="137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34" t="s">
        <v>229</v>
      </c>
      <c r="B18" s="135"/>
      <c r="C18" s="172" t="s">
        <v>318</v>
      </c>
      <c r="D18" s="173"/>
      <c r="E18" s="173"/>
      <c r="F18" s="173"/>
      <c r="G18" s="173"/>
      <c r="H18" s="173"/>
      <c r="I18" s="174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34" t="s">
        <v>230</v>
      </c>
      <c r="B20" s="135"/>
      <c r="C20" s="172" t="s">
        <v>288</v>
      </c>
      <c r="D20" s="173"/>
      <c r="E20" s="173"/>
      <c r="F20" s="173"/>
      <c r="G20" s="173"/>
      <c r="H20" s="173"/>
      <c r="I20" s="174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34" t="s">
        <v>231</v>
      </c>
      <c r="B22" s="135"/>
      <c r="C22" s="40">
        <v>335</v>
      </c>
      <c r="D22" s="148"/>
      <c r="E22" s="155"/>
      <c r="F22" s="156"/>
      <c r="G22" s="175"/>
      <c r="H22" s="176"/>
      <c r="I22" s="41"/>
      <c r="J22" s="18"/>
      <c r="K22" s="18"/>
      <c r="L22" s="18"/>
    </row>
    <row r="23" spans="1:12" ht="12.75">
      <c r="A23" s="36"/>
      <c r="B23" s="36"/>
      <c r="C23" s="27"/>
      <c r="D23" s="42"/>
      <c r="E23" s="42"/>
      <c r="F23" s="42"/>
      <c r="G23" s="42"/>
      <c r="H23" s="27"/>
      <c r="I23" s="28"/>
      <c r="J23" s="18"/>
      <c r="K23" s="18"/>
      <c r="L23" s="18"/>
    </row>
    <row r="24" spans="1:12" ht="12.75">
      <c r="A24" s="134" t="s">
        <v>232</v>
      </c>
      <c r="B24" s="135"/>
      <c r="C24" s="40">
        <v>19</v>
      </c>
      <c r="D24" s="148" t="s">
        <v>289</v>
      </c>
      <c r="E24" s="155"/>
      <c r="F24" s="155"/>
      <c r="G24" s="156"/>
      <c r="H24" s="34" t="s">
        <v>233</v>
      </c>
      <c r="I24" s="43">
        <v>725</v>
      </c>
      <c r="J24" s="18"/>
      <c r="K24" s="18"/>
      <c r="L24" s="18"/>
    </row>
    <row r="25" spans="1:12" ht="12.75">
      <c r="A25" s="36"/>
      <c r="B25" s="36"/>
      <c r="C25" s="27"/>
      <c r="D25" s="42"/>
      <c r="E25" s="42"/>
      <c r="F25" s="42"/>
      <c r="G25" s="36"/>
      <c r="H25" s="36" t="s">
        <v>234</v>
      </c>
      <c r="I25" s="39"/>
      <c r="J25" s="18"/>
      <c r="K25" s="18"/>
      <c r="L25" s="18"/>
    </row>
    <row r="26" spans="1:12" ht="12.75">
      <c r="A26" s="134" t="s">
        <v>235</v>
      </c>
      <c r="B26" s="135"/>
      <c r="C26" s="44" t="s">
        <v>291</v>
      </c>
      <c r="D26" s="45"/>
      <c r="E26" s="18"/>
      <c r="F26" s="46"/>
      <c r="G26" s="134" t="s">
        <v>236</v>
      </c>
      <c r="H26" s="135"/>
      <c r="I26" s="47" t="s">
        <v>290</v>
      </c>
      <c r="J26" s="18"/>
      <c r="K26" s="18"/>
      <c r="L26" s="18"/>
    </row>
    <row r="27" spans="1:12" ht="12.75">
      <c r="A27" s="36"/>
      <c r="B27" s="36"/>
      <c r="C27" s="27"/>
      <c r="D27" s="46"/>
      <c r="E27" s="46"/>
      <c r="F27" s="46"/>
      <c r="G27" s="46"/>
      <c r="H27" s="27"/>
      <c r="I27" s="48"/>
      <c r="J27" s="18"/>
      <c r="K27" s="18"/>
      <c r="L27" s="18"/>
    </row>
    <row r="28" spans="1:12" ht="12.75">
      <c r="A28" s="166" t="s">
        <v>237</v>
      </c>
      <c r="B28" s="167"/>
      <c r="C28" s="168"/>
      <c r="D28" s="168"/>
      <c r="E28" s="169" t="s">
        <v>238</v>
      </c>
      <c r="F28" s="170"/>
      <c r="G28" s="170"/>
      <c r="H28" s="171" t="s">
        <v>313</v>
      </c>
      <c r="I28" s="171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9"/>
      <c r="I29" s="48"/>
      <c r="J29" s="18"/>
      <c r="K29" s="18"/>
      <c r="L29" s="18"/>
    </row>
    <row r="30" spans="1:12" ht="12.75">
      <c r="A30" s="148" t="s">
        <v>293</v>
      </c>
      <c r="B30" s="155"/>
      <c r="C30" s="155"/>
      <c r="D30" s="156"/>
      <c r="E30" s="148" t="s">
        <v>294</v>
      </c>
      <c r="F30" s="155"/>
      <c r="G30" s="155"/>
      <c r="H30" s="146" t="s">
        <v>305</v>
      </c>
      <c r="I30" s="147"/>
      <c r="J30" s="18"/>
      <c r="K30" s="18"/>
      <c r="L30" s="18"/>
    </row>
    <row r="31" spans="1:12" ht="12.75">
      <c r="A31" s="38"/>
      <c r="B31" s="38"/>
      <c r="C31" s="56"/>
      <c r="D31" s="164"/>
      <c r="E31" s="164"/>
      <c r="F31" s="164"/>
      <c r="G31" s="165"/>
      <c r="H31" s="107"/>
      <c r="I31" s="50"/>
      <c r="J31" s="18"/>
      <c r="K31" s="18"/>
      <c r="L31" s="18"/>
    </row>
    <row r="32" spans="1:12" ht="12.75">
      <c r="A32" s="148" t="s">
        <v>295</v>
      </c>
      <c r="B32" s="155"/>
      <c r="C32" s="155"/>
      <c r="D32" s="156"/>
      <c r="E32" s="148" t="s">
        <v>296</v>
      </c>
      <c r="F32" s="155"/>
      <c r="G32" s="155"/>
      <c r="H32" s="146" t="s">
        <v>306</v>
      </c>
      <c r="I32" s="147"/>
      <c r="J32" s="18"/>
      <c r="K32" s="18"/>
      <c r="L32" s="18"/>
    </row>
    <row r="33" spans="1:12" ht="12.75">
      <c r="A33" s="38"/>
      <c r="B33" s="38"/>
      <c r="C33" s="56"/>
      <c r="D33" s="48"/>
      <c r="E33" s="48"/>
      <c r="F33" s="48"/>
      <c r="G33" s="106"/>
      <c r="H33" s="107"/>
      <c r="I33" s="51"/>
      <c r="J33" s="18"/>
      <c r="K33" s="18"/>
      <c r="L33" s="18"/>
    </row>
    <row r="34" spans="1:12" ht="12.75">
      <c r="A34" s="148" t="s">
        <v>297</v>
      </c>
      <c r="B34" s="155"/>
      <c r="C34" s="155"/>
      <c r="D34" s="156"/>
      <c r="E34" s="148" t="s">
        <v>298</v>
      </c>
      <c r="F34" s="155"/>
      <c r="G34" s="155"/>
      <c r="H34" s="146" t="s">
        <v>307</v>
      </c>
      <c r="I34" s="147"/>
      <c r="J34" s="18"/>
      <c r="K34" s="18"/>
      <c r="L34" s="18"/>
    </row>
    <row r="35" spans="1:12" ht="12.75">
      <c r="A35" s="56"/>
      <c r="B35" s="56"/>
      <c r="C35" s="162"/>
      <c r="D35" s="163"/>
      <c r="E35" s="38"/>
      <c r="F35" s="162"/>
      <c r="G35" s="163"/>
      <c r="H35" s="107"/>
      <c r="I35" s="107"/>
      <c r="J35" s="18"/>
      <c r="K35" s="18"/>
      <c r="L35" s="18"/>
    </row>
    <row r="36" spans="1:12" ht="12.75">
      <c r="A36" s="148" t="s">
        <v>299</v>
      </c>
      <c r="B36" s="155"/>
      <c r="C36" s="155"/>
      <c r="D36" s="156"/>
      <c r="E36" s="148" t="s">
        <v>298</v>
      </c>
      <c r="F36" s="155"/>
      <c r="G36" s="155"/>
      <c r="H36" s="146" t="s">
        <v>308</v>
      </c>
      <c r="I36" s="147"/>
      <c r="J36" s="18"/>
      <c r="K36" s="18"/>
      <c r="L36" s="18"/>
    </row>
    <row r="37" spans="1:12" ht="12.75">
      <c r="A37" s="56"/>
      <c r="B37" s="56"/>
      <c r="C37" s="56"/>
      <c r="D37" s="38"/>
      <c r="E37" s="38"/>
      <c r="F37" s="56"/>
      <c r="G37" s="38"/>
      <c r="H37" s="107"/>
      <c r="I37" s="107"/>
      <c r="J37" s="18"/>
      <c r="K37" s="18"/>
      <c r="L37" s="18"/>
    </row>
    <row r="38" spans="1:12" ht="12.75">
      <c r="A38" s="148" t="s">
        <v>300</v>
      </c>
      <c r="B38" s="155"/>
      <c r="C38" s="155"/>
      <c r="D38" s="156"/>
      <c r="E38" s="148" t="s">
        <v>298</v>
      </c>
      <c r="F38" s="155"/>
      <c r="G38" s="155"/>
      <c r="H38" s="146" t="s">
        <v>309</v>
      </c>
      <c r="I38" s="147"/>
      <c r="J38" s="18"/>
      <c r="K38" s="18"/>
      <c r="L38" s="18"/>
    </row>
    <row r="39" spans="1:12" ht="12.75">
      <c r="A39" s="52"/>
      <c r="B39" s="52"/>
      <c r="C39" s="53"/>
      <c r="D39" s="54"/>
      <c r="E39" s="27"/>
      <c r="F39" s="53"/>
      <c r="G39" s="54"/>
      <c r="H39" s="27"/>
      <c r="I39" s="27"/>
      <c r="J39" s="18"/>
      <c r="K39" s="18"/>
      <c r="L39" s="18"/>
    </row>
    <row r="40" spans="1:12" ht="12.75">
      <c r="A40" s="157" t="s">
        <v>310</v>
      </c>
      <c r="B40" s="158"/>
      <c r="C40" s="158"/>
      <c r="D40" s="159"/>
      <c r="E40" s="157" t="s">
        <v>298</v>
      </c>
      <c r="F40" s="158"/>
      <c r="G40" s="159"/>
      <c r="H40" s="160" t="s">
        <v>311</v>
      </c>
      <c r="I40" s="161"/>
      <c r="J40" s="18"/>
      <c r="K40" s="18"/>
      <c r="L40" s="18"/>
    </row>
    <row r="41" spans="1:12" ht="12.75">
      <c r="A41" s="109"/>
      <c r="B41" s="55"/>
      <c r="C41" s="55"/>
      <c r="D41" s="55"/>
      <c r="E41" s="41"/>
      <c r="F41" s="110"/>
      <c r="G41" s="110"/>
      <c r="H41" s="111"/>
      <c r="I41" s="112"/>
      <c r="J41" s="18"/>
      <c r="K41" s="18"/>
      <c r="L41" s="18"/>
    </row>
    <row r="42" spans="1:12" ht="12.75">
      <c r="A42" s="113" t="s">
        <v>315</v>
      </c>
      <c r="B42" s="114" t="s">
        <v>316</v>
      </c>
      <c r="C42" s="115"/>
      <c r="D42" s="116"/>
      <c r="E42" s="117" t="s">
        <v>312</v>
      </c>
      <c r="F42" s="115"/>
      <c r="G42" s="116"/>
      <c r="H42" s="118">
        <v>59501819409</v>
      </c>
      <c r="I42" s="119"/>
      <c r="J42" s="18"/>
      <c r="K42" s="18"/>
      <c r="L42" s="18"/>
    </row>
    <row r="43" spans="1:12" ht="12.75">
      <c r="A43" s="56"/>
      <c r="B43" s="56"/>
      <c r="C43" s="56"/>
      <c r="D43" s="38"/>
      <c r="E43" s="38"/>
      <c r="F43" s="56"/>
      <c r="G43" s="38"/>
      <c r="H43" s="38"/>
      <c r="I43" s="38"/>
      <c r="J43" s="18"/>
      <c r="K43" s="18"/>
      <c r="L43" s="18"/>
    </row>
    <row r="44" spans="1:12" ht="12.75">
      <c r="A44" s="129" t="s">
        <v>239</v>
      </c>
      <c r="B44" s="130"/>
      <c r="C44" s="146"/>
      <c r="D44" s="147"/>
      <c r="E44" s="28"/>
      <c r="F44" s="148"/>
      <c r="G44" s="149"/>
      <c r="H44" s="149"/>
      <c r="I44" s="150"/>
      <c r="J44" s="18"/>
      <c r="K44" s="18"/>
      <c r="L44" s="18"/>
    </row>
    <row r="45" spans="1:12" ht="12.75">
      <c r="A45" s="52"/>
      <c r="B45" s="52"/>
      <c r="C45" s="151"/>
      <c r="D45" s="152"/>
      <c r="E45" s="27"/>
      <c r="F45" s="151"/>
      <c r="G45" s="153"/>
      <c r="H45" s="57"/>
      <c r="I45" s="57"/>
      <c r="J45" s="18"/>
      <c r="K45" s="18"/>
      <c r="L45" s="18"/>
    </row>
    <row r="46" spans="1:12" ht="12.75">
      <c r="A46" s="129" t="s">
        <v>240</v>
      </c>
      <c r="B46" s="130"/>
      <c r="C46" s="148" t="s">
        <v>301</v>
      </c>
      <c r="D46" s="154"/>
      <c r="E46" s="154"/>
      <c r="F46" s="154"/>
      <c r="G46" s="154"/>
      <c r="H46" s="154"/>
      <c r="I46" s="154"/>
      <c r="J46" s="18"/>
      <c r="K46" s="18"/>
      <c r="L46" s="18"/>
    </row>
    <row r="47" spans="1:12" ht="12.75">
      <c r="A47" s="36"/>
      <c r="B47" s="36"/>
      <c r="C47" s="58" t="s">
        <v>241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29" t="s">
        <v>242</v>
      </c>
      <c r="B48" s="130"/>
      <c r="C48" s="136" t="s">
        <v>302</v>
      </c>
      <c r="D48" s="132"/>
      <c r="E48" s="133"/>
      <c r="F48" s="28"/>
      <c r="G48" s="34" t="s">
        <v>243</v>
      </c>
      <c r="H48" s="136" t="s">
        <v>303</v>
      </c>
      <c r="I48" s="133"/>
      <c r="J48" s="18"/>
      <c r="K48" s="18"/>
      <c r="L48" s="18"/>
    </row>
    <row r="49" spans="1:12" ht="12.75">
      <c r="A49" s="36"/>
      <c r="B49" s="36"/>
      <c r="C49" s="58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29" t="s">
        <v>229</v>
      </c>
      <c r="B50" s="130"/>
      <c r="C50" s="131"/>
      <c r="D50" s="132"/>
      <c r="E50" s="132"/>
      <c r="F50" s="132"/>
      <c r="G50" s="132"/>
      <c r="H50" s="132"/>
      <c r="I50" s="133"/>
      <c r="J50" s="18"/>
      <c r="K50" s="18"/>
      <c r="L50" s="18"/>
    </row>
    <row r="51" spans="1:12" ht="12.75">
      <c r="A51" s="36"/>
      <c r="B51" s="36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34" t="s">
        <v>244</v>
      </c>
      <c r="B52" s="135"/>
      <c r="C52" s="136" t="s">
        <v>304</v>
      </c>
      <c r="D52" s="132"/>
      <c r="E52" s="132"/>
      <c r="F52" s="132"/>
      <c r="G52" s="132"/>
      <c r="H52" s="132"/>
      <c r="I52" s="137"/>
      <c r="J52" s="18"/>
      <c r="K52" s="18"/>
      <c r="L52" s="18"/>
    </row>
    <row r="53" spans="1:12" ht="12.75">
      <c r="A53" s="59"/>
      <c r="B53" s="59"/>
      <c r="C53" s="140" t="s">
        <v>245</v>
      </c>
      <c r="D53" s="140"/>
      <c r="E53" s="140"/>
      <c r="F53" s="140"/>
      <c r="G53" s="140"/>
      <c r="H53" s="140"/>
      <c r="I53" s="61"/>
      <c r="J53" s="18"/>
      <c r="K53" s="18"/>
      <c r="L53" s="18"/>
    </row>
    <row r="54" spans="1:12" ht="12.75">
      <c r="A54" s="59"/>
      <c r="B54" s="59"/>
      <c r="C54" s="60"/>
      <c r="D54" s="60"/>
      <c r="E54" s="60"/>
      <c r="F54" s="60"/>
      <c r="G54" s="60"/>
      <c r="H54" s="60"/>
      <c r="I54" s="61"/>
      <c r="J54" s="18"/>
      <c r="K54" s="18"/>
      <c r="L54" s="18"/>
    </row>
    <row r="55" spans="1:12" ht="12.75">
      <c r="A55" s="59"/>
      <c r="B55" s="138" t="s">
        <v>246</v>
      </c>
      <c r="C55" s="139"/>
      <c r="D55" s="139"/>
      <c r="E55" s="139"/>
      <c r="F55" s="101"/>
      <c r="G55" s="101"/>
      <c r="H55" s="102"/>
      <c r="I55" s="102"/>
      <c r="J55" s="18"/>
      <c r="K55" s="18"/>
      <c r="L55" s="18"/>
    </row>
    <row r="56" spans="1:12" ht="12.75">
      <c r="A56" s="59"/>
      <c r="B56" s="122"/>
      <c r="C56" s="123"/>
      <c r="D56" s="123"/>
      <c r="E56" s="123"/>
      <c r="F56" s="101"/>
      <c r="G56" s="101"/>
      <c r="H56" s="102"/>
      <c r="I56" s="102"/>
      <c r="J56" s="18"/>
      <c r="K56" s="18"/>
      <c r="L56" s="18"/>
    </row>
    <row r="57" spans="1:12" ht="12.75">
      <c r="A57" s="59"/>
      <c r="B57" s="103" t="s">
        <v>323</v>
      </c>
      <c r="C57" s="104"/>
      <c r="D57" s="104"/>
      <c r="E57" s="104"/>
      <c r="F57" s="104"/>
      <c r="G57" s="104"/>
      <c r="H57" s="144" t="s">
        <v>278</v>
      </c>
      <c r="I57" s="144"/>
      <c r="J57" s="18"/>
      <c r="K57" s="18"/>
      <c r="L57" s="18"/>
    </row>
    <row r="58" spans="1:12" ht="12.75">
      <c r="A58" s="59"/>
      <c r="B58" s="103" t="s">
        <v>279</v>
      </c>
      <c r="C58" s="104"/>
      <c r="D58" s="104"/>
      <c r="E58" s="104"/>
      <c r="F58" s="104"/>
      <c r="G58" s="104"/>
      <c r="H58" s="144"/>
      <c r="I58" s="144"/>
      <c r="J58" s="18"/>
      <c r="K58" s="18"/>
      <c r="L58" s="18"/>
    </row>
    <row r="59" spans="1:12" ht="12.75">
      <c r="A59" s="59"/>
      <c r="B59" s="103" t="s">
        <v>280</v>
      </c>
      <c r="C59" s="104"/>
      <c r="D59" s="104"/>
      <c r="E59" s="104"/>
      <c r="F59" s="104"/>
      <c r="G59" s="104"/>
      <c r="H59" s="144"/>
      <c r="I59" s="144"/>
      <c r="J59" s="18"/>
      <c r="K59" s="18"/>
      <c r="L59" s="18"/>
    </row>
    <row r="60" spans="1:12" ht="12.75">
      <c r="A60" s="59"/>
      <c r="B60" s="103"/>
      <c r="C60" s="105"/>
      <c r="D60" s="105"/>
      <c r="E60" s="105"/>
      <c r="F60" s="105"/>
      <c r="G60" s="105"/>
      <c r="H60" s="144"/>
      <c r="I60" s="144"/>
      <c r="J60" s="18"/>
      <c r="K60" s="18"/>
      <c r="L60" s="18"/>
    </row>
    <row r="61" spans="1:12" ht="12.75">
      <c r="A61" s="59"/>
      <c r="B61" s="59"/>
      <c r="C61" s="60"/>
      <c r="D61" s="60"/>
      <c r="E61" s="60"/>
      <c r="F61" s="60"/>
      <c r="G61" s="60"/>
      <c r="H61" s="60"/>
      <c r="I61" s="61"/>
      <c r="J61" s="18"/>
      <c r="K61" s="18"/>
      <c r="L61" s="18"/>
    </row>
    <row r="62" spans="1:12" ht="13.5" thickBot="1">
      <c r="A62" s="62" t="s">
        <v>247</v>
      </c>
      <c r="B62" s="28"/>
      <c r="C62" s="28"/>
      <c r="D62" s="28"/>
      <c r="E62" s="28"/>
      <c r="F62" s="28"/>
      <c r="G62" s="63"/>
      <c r="H62" s="64"/>
      <c r="I62" s="63"/>
      <c r="J62" s="18"/>
      <c r="K62" s="18"/>
      <c r="L62" s="18"/>
    </row>
    <row r="63" spans="1:12" ht="12.75">
      <c r="A63" s="28"/>
      <c r="B63" s="28"/>
      <c r="C63" s="28"/>
      <c r="D63" s="28"/>
      <c r="E63" s="59"/>
      <c r="F63" s="18"/>
      <c r="G63" s="141" t="s">
        <v>248</v>
      </c>
      <c r="H63" s="142"/>
      <c r="I63" s="143"/>
      <c r="J63" s="18"/>
      <c r="K63" s="18"/>
      <c r="L63" s="18"/>
    </row>
    <row r="64" spans="1:12" ht="12.75">
      <c r="A64" s="65"/>
      <c r="B64" s="65"/>
      <c r="C64" s="33"/>
      <c r="D64" s="33"/>
      <c r="E64" s="33"/>
      <c r="F64" s="33"/>
      <c r="G64" s="127"/>
      <c r="H64" s="128"/>
      <c r="I64" s="33"/>
      <c r="J64" s="18"/>
      <c r="K64" s="18"/>
      <c r="L64" s="18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C46:I46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7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0">
      <selection activeCell="K49" sqref="K49"/>
    </sheetView>
  </sheetViews>
  <sheetFormatPr defaultColWidth="9.140625" defaultRowHeight="12.75"/>
  <cols>
    <col min="7" max="7" width="5.8515625" style="0" customWidth="1"/>
    <col min="8" max="8" width="9.140625" style="0" hidden="1" customWidth="1"/>
    <col min="10" max="10" width="12.8515625" style="0" customWidth="1"/>
    <col min="11" max="11" width="13.140625" style="0" customWidth="1"/>
  </cols>
  <sheetData>
    <row r="1" spans="1:11" ht="12.75">
      <c r="A1" s="189" t="s">
        <v>131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2.75">
      <c r="A2" s="193" t="s">
        <v>321</v>
      </c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1:11" ht="12.75" customHeight="1">
      <c r="A3" s="195" t="s">
        <v>317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2.75">
      <c r="A4" s="205" t="s">
        <v>292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27.75" customHeight="1" thickBot="1">
      <c r="A5" s="208" t="s">
        <v>50</v>
      </c>
      <c r="B5" s="209"/>
      <c r="C5" s="209"/>
      <c r="D5" s="209"/>
      <c r="E5" s="209"/>
      <c r="F5" s="209"/>
      <c r="G5" s="209"/>
      <c r="H5" s="210"/>
      <c r="I5" s="67" t="s">
        <v>249</v>
      </c>
      <c r="J5" s="68" t="s">
        <v>100</v>
      </c>
      <c r="K5" s="69" t="s">
        <v>101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71">
        <v>2</v>
      </c>
      <c r="J6" s="70">
        <v>3</v>
      </c>
      <c r="K6" s="70">
        <v>4</v>
      </c>
    </row>
    <row r="7" spans="1:11" ht="5.25" customHeight="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96" t="s">
        <v>51</v>
      </c>
      <c r="B8" s="197"/>
      <c r="C8" s="197"/>
      <c r="D8" s="197"/>
      <c r="E8" s="197"/>
      <c r="F8" s="197"/>
      <c r="G8" s="197"/>
      <c r="H8" s="198"/>
      <c r="I8" s="6">
        <v>1</v>
      </c>
      <c r="J8" s="11"/>
      <c r="K8" s="11"/>
    </row>
    <row r="9" spans="1:11" ht="12.75">
      <c r="A9" s="199" t="s">
        <v>8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171889882</v>
      </c>
      <c r="K9" s="12">
        <f>K10+K17+K27+K36+K40</f>
        <v>309645903</v>
      </c>
    </row>
    <row r="10" spans="1:11" ht="12.75">
      <c r="A10" s="202" t="s">
        <v>176</v>
      </c>
      <c r="B10" s="203"/>
      <c r="C10" s="203"/>
      <c r="D10" s="203"/>
      <c r="E10" s="203"/>
      <c r="F10" s="203"/>
      <c r="G10" s="203"/>
      <c r="H10" s="204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202" t="s">
        <v>102</v>
      </c>
      <c r="B11" s="203"/>
      <c r="C11" s="203"/>
      <c r="D11" s="203"/>
      <c r="E11" s="203"/>
      <c r="F11" s="203"/>
      <c r="G11" s="203"/>
      <c r="H11" s="204"/>
      <c r="I11" s="4">
        <v>4</v>
      </c>
      <c r="J11" s="13"/>
      <c r="K11" s="13"/>
    </row>
    <row r="12" spans="1:11" ht="12.75">
      <c r="A12" s="202" t="s">
        <v>9</v>
      </c>
      <c r="B12" s="203"/>
      <c r="C12" s="203"/>
      <c r="D12" s="203"/>
      <c r="E12" s="203"/>
      <c r="F12" s="203"/>
      <c r="G12" s="203"/>
      <c r="H12" s="204"/>
      <c r="I12" s="4">
        <v>5</v>
      </c>
      <c r="J12" s="13"/>
      <c r="K12" s="13"/>
    </row>
    <row r="13" spans="1:11" ht="12.75">
      <c r="A13" s="202" t="s">
        <v>103</v>
      </c>
      <c r="B13" s="203"/>
      <c r="C13" s="203"/>
      <c r="D13" s="203"/>
      <c r="E13" s="203"/>
      <c r="F13" s="203"/>
      <c r="G13" s="203"/>
      <c r="H13" s="204"/>
      <c r="I13" s="4">
        <v>6</v>
      </c>
      <c r="J13" s="13"/>
      <c r="K13" s="13"/>
    </row>
    <row r="14" spans="1:11" ht="12.75">
      <c r="A14" s="202" t="s">
        <v>179</v>
      </c>
      <c r="B14" s="203"/>
      <c r="C14" s="203"/>
      <c r="D14" s="203"/>
      <c r="E14" s="203"/>
      <c r="F14" s="203"/>
      <c r="G14" s="203"/>
      <c r="H14" s="204"/>
      <c r="I14" s="4">
        <v>7</v>
      </c>
      <c r="J14" s="13"/>
      <c r="K14" s="13"/>
    </row>
    <row r="15" spans="1:11" ht="12.75">
      <c r="A15" s="202" t="s">
        <v>180</v>
      </c>
      <c r="B15" s="203"/>
      <c r="C15" s="203"/>
      <c r="D15" s="203"/>
      <c r="E15" s="203"/>
      <c r="F15" s="203"/>
      <c r="G15" s="203"/>
      <c r="H15" s="204"/>
      <c r="I15" s="4">
        <v>8</v>
      </c>
      <c r="J15" s="13"/>
      <c r="K15" s="13"/>
    </row>
    <row r="16" spans="1:11" ht="12.75">
      <c r="A16" s="202" t="s">
        <v>181</v>
      </c>
      <c r="B16" s="203"/>
      <c r="C16" s="203"/>
      <c r="D16" s="203"/>
      <c r="E16" s="203"/>
      <c r="F16" s="203"/>
      <c r="G16" s="203"/>
      <c r="H16" s="204"/>
      <c r="I16" s="4">
        <v>9</v>
      </c>
      <c r="J16" s="13"/>
      <c r="K16" s="13"/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4">
        <v>10</v>
      </c>
      <c r="J17" s="12">
        <f>SUM(J18:J26)</f>
        <v>166948155</v>
      </c>
      <c r="K17" s="12">
        <f>SUM(K18:K26)</f>
        <v>157589287</v>
      </c>
    </row>
    <row r="18" spans="1:11" ht="12.75">
      <c r="A18" s="202" t="s">
        <v>182</v>
      </c>
      <c r="B18" s="203"/>
      <c r="C18" s="203"/>
      <c r="D18" s="203"/>
      <c r="E18" s="203"/>
      <c r="F18" s="203"/>
      <c r="G18" s="203"/>
      <c r="H18" s="204"/>
      <c r="I18" s="4">
        <v>11</v>
      </c>
      <c r="J18" s="13">
        <v>2138881</v>
      </c>
      <c r="K18" s="13">
        <v>2138881</v>
      </c>
    </row>
    <row r="19" spans="1:11" ht="12.75">
      <c r="A19" s="202" t="s">
        <v>218</v>
      </c>
      <c r="B19" s="203"/>
      <c r="C19" s="203"/>
      <c r="D19" s="203"/>
      <c r="E19" s="203"/>
      <c r="F19" s="203"/>
      <c r="G19" s="203"/>
      <c r="H19" s="204"/>
      <c r="I19" s="4">
        <v>12</v>
      </c>
      <c r="J19" s="13">
        <v>22724113</v>
      </c>
      <c r="K19" s="13">
        <v>22950068</v>
      </c>
    </row>
    <row r="20" spans="1:11" ht="12.75">
      <c r="A20" s="202" t="s">
        <v>183</v>
      </c>
      <c r="B20" s="203"/>
      <c r="C20" s="203"/>
      <c r="D20" s="203"/>
      <c r="E20" s="203"/>
      <c r="F20" s="203"/>
      <c r="G20" s="203"/>
      <c r="H20" s="204"/>
      <c r="I20" s="4">
        <v>13</v>
      </c>
      <c r="J20" s="13">
        <v>102876850</v>
      </c>
      <c r="K20" s="13">
        <v>92446952</v>
      </c>
    </row>
    <row r="21" spans="1:11" ht="12.75">
      <c r="A21" s="202" t="s">
        <v>21</v>
      </c>
      <c r="B21" s="203"/>
      <c r="C21" s="203"/>
      <c r="D21" s="203"/>
      <c r="E21" s="203"/>
      <c r="F21" s="203"/>
      <c r="G21" s="203"/>
      <c r="H21" s="204"/>
      <c r="I21" s="4">
        <v>14</v>
      </c>
      <c r="J21" s="13">
        <v>8743882</v>
      </c>
      <c r="K21" s="13">
        <v>6550925</v>
      </c>
    </row>
    <row r="22" spans="1:11" ht="12.75">
      <c r="A22" s="202" t="s">
        <v>22</v>
      </c>
      <c r="B22" s="203"/>
      <c r="C22" s="203"/>
      <c r="D22" s="203"/>
      <c r="E22" s="203"/>
      <c r="F22" s="203"/>
      <c r="G22" s="203"/>
      <c r="H22" s="204"/>
      <c r="I22" s="4">
        <v>15</v>
      </c>
      <c r="J22" s="13"/>
      <c r="K22" s="13"/>
    </row>
    <row r="23" spans="1:11" ht="12.75">
      <c r="A23" s="202" t="s">
        <v>63</v>
      </c>
      <c r="B23" s="203"/>
      <c r="C23" s="203"/>
      <c r="D23" s="203"/>
      <c r="E23" s="203"/>
      <c r="F23" s="203"/>
      <c r="G23" s="203"/>
      <c r="H23" s="204"/>
      <c r="I23" s="4">
        <v>16</v>
      </c>
      <c r="J23" s="13">
        <v>714668</v>
      </c>
      <c r="K23" s="13">
        <v>84010</v>
      </c>
    </row>
    <row r="24" spans="1:11" ht="12.75">
      <c r="A24" s="202" t="s">
        <v>64</v>
      </c>
      <c r="B24" s="203"/>
      <c r="C24" s="203"/>
      <c r="D24" s="203"/>
      <c r="E24" s="203"/>
      <c r="F24" s="203"/>
      <c r="G24" s="203"/>
      <c r="H24" s="204"/>
      <c r="I24" s="4">
        <v>17</v>
      </c>
      <c r="J24" s="13">
        <v>24435147</v>
      </c>
      <c r="K24" s="13">
        <v>28263625</v>
      </c>
    </row>
    <row r="25" spans="1:11" ht="12.75">
      <c r="A25" s="202" t="s">
        <v>65</v>
      </c>
      <c r="B25" s="203"/>
      <c r="C25" s="203"/>
      <c r="D25" s="203"/>
      <c r="E25" s="203"/>
      <c r="F25" s="203"/>
      <c r="G25" s="203"/>
      <c r="H25" s="204"/>
      <c r="I25" s="4">
        <v>18</v>
      </c>
      <c r="J25" s="13"/>
      <c r="K25" s="13"/>
    </row>
    <row r="26" spans="1:11" ht="12.75">
      <c r="A26" s="202" t="s">
        <v>66</v>
      </c>
      <c r="B26" s="203"/>
      <c r="C26" s="203"/>
      <c r="D26" s="203"/>
      <c r="E26" s="203"/>
      <c r="F26" s="203"/>
      <c r="G26" s="203"/>
      <c r="H26" s="204"/>
      <c r="I26" s="4">
        <v>19</v>
      </c>
      <c r="J26" s="13">
        <v>5314614</v>
      </c>
      <c r="K26" s="13">
        <v>5154826</v>
      </c>
    </row>
    <row r="27" spans="1:11" ht="12.75">
      <c r="A27" s="202" t="s">
        <v>164</v>
      </c>
      <c r="B27" s="203"/>
      <c r="C27" s="203"/>
      <c r="D27" s="203"/>
      <c r="E27" s="203"/>
      <c r="F27" s="203"/>
      <c r="G27" s="203"/>
      <c r="H27" s="204"/>
      <c r="I27" s="4">
        <v>20</v>
      </c>
      <c r="J27" s="12">
        <f>SUM(J28:J35)</f>
        <v>822404</v>
      </c>
      <c r="K27" s="12">
        <f>SUM(K28:K35)</f>
        <v>148289060</v>
      </c>
    </row>
    <row r="28" spans="1:11" ht="12.75">
      <c r="A28" s="202" t="s">
        <v>67</v>
      </c>
      <c r="B28" s="203"/>
      <c r="C28" s="203"/>
      <c r="D28" s="203"/>
      <c r="E28" s="203"/>
      <c r="F28" s="203"/>
      <c r="G28" s="203"/>
      <c r="H28" s="204"/>
      <c r="I28" s="4">
        <v>21</v>
      </c>
      <c r="J28" s="13">
        <v>79500</v>
      </c>
      <c r="K28" s="13">
        <v>79500</v>
      </c>
    </row>
    <row r="29" spans="1:11" ht="12.75">
      <c r="A29" s="202" t="s">
        <v>68</v>
      </c>
      <c r="B29" s="203"/>
      <c r="C29" s="203"/>
      <c r="D29" s="203"/>
      <c r="E29" s="203"/>
      <c r="F29" s="203"/>
      <c r="G29" s="203"/>
      <c r="H29" s="204"/>
      <c r="I29" s="4">
        <v>22</v>
      </c>
      <c r="J29" s="13"/>
      <c r="K29" s="13"/>
    </row>
    <row r="30" spans="1:11" ht="12.75">
      <c r="A30" s="202" t="s">
        <v>69</v>
      </c>
      <c r="B30" s="203"/>
      <c r="C30" s="203"/>
      <c r="D30" s="203"/>
      <c r="E30" s="203"/>
      <c r="F30" s="203"/>
      <c r="G30" s="203"/>
      <c r="H30" s="204"/>
      <c r="I30" s="4">
        <v>23</v>
      </c>
      <c r="J30" s="13"/>
      <c r="K30" s="13"/>
    </row>
    <row r="31" spans="1:11" ht="12.75">
      <c r="A31" s="202" t="s">
        <v>74</v>
      </c>
      <c r="B31" s="203"/>
      <c r="C31" s="203"/>
      <c r="D31" s="203"/>
      <c r="E31" s="203"/>
      <c r="F31" s="203"/>
      <c r="G31" s="203"/>
      <c r="H31" s="204"/>
      <c r="I31" s="4">
        <v>24</v>
      </c>
      <c r="J31" s="13"/>
      <c r="K31" s="13">
        <v>29400</v>
      </c>
    </row>
    <row r="32" spans="1:11" ht="12.75">
      <c r="A32" s="202" t="s">
        <v>75</v>
      </c>
      <c r="B32" s="203"/>
      <c r="C32" s="203"/>
      <c r="D32" s="203"/>
      <c r="E32" s="203"/>
      <c r="F32" s="203"/>
      <c r="G32" s="203"/>
      <c r="H32" s="204"/>
      <c r="I32" s="4">
        <v>25</v>
      </c>
      <c r="J32" s="13"/>
      <c r="K32" s="13"/>
    </row>
    <row r="33" spans="1:11" ht="12.75">
      <c r="A33" s="202" t="s">
        <v>76</v>
      </c>
      <c r="B33" s="203"/>
      <c r="C33" s="203"/>
      <c r="D33" s="203"/>
      <c r="E33" s="203"/>
      <c r="F33" s="203"/>
      <c r="G33" s="203"/>
      <c r="H33" s="204"/>
      <c r="I33" s="4">
        <v>26</v>
      </c>
      <c r="J33" s="13">
        <v>362904</v>
      </c>
      <c r="K33" s="13">
        <v>147703221</v>
      </c>
    </row>
    <row r="34" spans="1:11" ht="12.75">
      <c r="A34" s="202" t="s">
        <v>70</v>
      </c>
      <c r="B34" s="203"/>
      <c r="C34" s="203"/>
      <c r="D34" s="203"/>
      <c r="E34" s="203"/>
      <c r="F34" s="203"/>
      <c r="G34" s="203"/>
      <c r="H34" s="204"/>
      <c r="I34" s="4">
        <v>27</v>
      </c>
      <c r="J34" s="13">
        <v>380000</v>
      </c>
      <c r="K34" s="13">
        <v>476939</v>
      </c>
    </row>
    <row r="35" spans="1:11" ht="12.75">
      <c r="A35" s="202" t="s">
        <v>156</v>
      </c>
      <c r="B35" s="203"/>
      <c r="C35" s="203"/>
      <c r="D35" s="203"/>
      <c r="E35" s="203"/>
      <c r="F35" s="203"/>
      <c r="G35" s="203"/>
      <c r="H35" s="204"/>
      <c r="I35" s="4">
        <v>28</v>
      </c>
      <c r="J35" s="13"/>
      <c r="K35" s="13"/>
    </row>
    <row r="36" spans="1:11" ht="12.75">
      <c r="A36" s="202" t="s">
        <v>157</v>
      </c>
      <c r="B36" s="203"/>
      <c r="C36" s="203"/>
      <c r="D36" s="203"/>
      <c r="E36" s="203"/>
      <c r="F36" s="203"/>
      <c r="G36" s="203"/>
      <c r="H36" s="204"/>
      <c r="I36" s="4">
        <v>29</v>
      </c>
      <c r="J36" s="12">
        <f>SUM(J37:J39)</f>
        <v>4119323</v>
      </c>
      <c r="K36" s="12">
        <f>SUM(K37:K39)</f>
        <v>3767556</v>
      </c>
    </row>
    <row r="37" spans="1:11" ht="12.75">
      <c r="A37" s="202" t="s">
        <v>71</v>
      </c>
      <c r="B37" s="203"/>
      <c r="C37" s="203"/>
      <c r="D37" s="203"/>
      <c r="E37" s="203"/>
      <c r="F37" s="203"/>
      <c r="G37" s="203"/>
      <c r="H37" s="204"/>
      <c r="I37" s="4">
        <v>30</v>
      </c>
      <c r="J37" s="13"/>
      <c r="K37" s="13"/>
    </row>
    <row r="38" spans="1:11" ht="12.75">
      <c r="A38" s="202" t="s">
        <v>72</v>
      </c>
      <c r="B38" s="203"/>
      <c r="C38" s="203"/>
      <c r="D38" s="203"/>
      <c r="E38" s="203"/>
      <c r="F38" s="203"/>
      <c r="G38" s="203"/>
      <c r="H38" s="204"/>
      <c r="I38" s="4">
        <v>31</v>
      </c>
      <c r="J38" s="13">
        <v>4119323</v>
      </c>
      <c r="K38" s="13">
        <v>3743323</v>
      </c>
    </row>
    <row r="39" spans="1:11" ht="12.75">
      <c r="A39" s="202" t="s">
        <v>73</v>
      </c>
      <c r="B39" s="203"/>
      <c r="C39" s="203"/>
      <c r="D39" s="203"/>
      <c r="E39" s="203"/>
      <c r="F39" s="203"/>
      <c r="G39" s="203"/>
      <c r="H39" s="204"/>
      <c r="I39" s="4">
        <v>32</v>
      </c>
      <c r="J39" s="13"/>
      <c r="K39" s="13">
        <v>24233</v>
      </c>
    </row>
    <row r="40" spans="1:11" ht="12.75">
      <c r="A40" s="202" t="s">
        <v>158</v>
      </c>
      <c r="B40" s="203"/>
      <c r="C40" s="203"/>
      <c r="D40" s="203"/>
      <c r="E40" s="203"/>
      <c r="F40" s="203"/>
      <c r="G40" s="203"/>
      <c r="H40" s="204"/>
      <c r="I40" s="4">
        <v>33</v>
      </c>
      <c r="J40" s="13"/>
      <c r="K40" s="13"/>
    </row>
    <row r="41" spans="1:11" ht="12.75">
      <c r="A41" s="199" t="s">
        <v>211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321185775</v>
      </c>
      <c r="K41" s="12">
        <f>K42+K50+K57+K65</f>
        <v>152557309</v>
      </c>
    </row>
    <row r="42" spans="1:11" ht="12.75">
      <c r="A42" s="202" t="s">
        <v>92</v>
      </c>
      <c r="B42" s="203"/>
      <c r="C42" s="203"/>
      <c r="D42" s="203"/>
      <c r="E42" s="203"/>
      <c r="F42" s="203"/>
      <c r="G42" s="203"/>
      <c r="H42" s="204"/>
      <c r="I42" s="4">
        <v>35</v>
      </c>
      <c r="J42" s="12">
        <f>SUM(J43:J49)</f>
        <v>3303944</v>
      </c>
      <c r="K42" s="12">
        <f>SUM(K43:K49)</f>
        <v>2910198</v>
      </c>
    </row>
    <row r="43" spans="1:11" ht="12.75">
      <c r="A43" s="202" t="s">
        <v>107</v>
      </c>
      <c r="B43" s="203"/>
      <c r="C43" s="203"/>
      <c r="D43" s="203"/>
      <c r="E43" s="203"/>
      <c r="F43" s="203"/>
      <c r="G43" s="203"/>
      <c r="H43" s="204"/>
      <c r="I43" s="4">
        <v>36</v>
      </c>
      <c r="J43" s="13">
        <v>3130818</v>
      </c>
      <c r="K43" s="13">
        <v>2739053</v>
      </c>
    </row>
    <row r="44" spans="1:11" ht="12.75">
      <c r="A44" s="202" t="s">
        <v>108</v>
      </c>
      <c r="B44" s="203"/>
      <c r="C44" s="203"/>
      <c r="D44" s="203"/>
      <c r="E44" s="203"/>
      <c r="F44" s="203"/>
      <c r="G44" s="203"/>
      <c r="H44" s="204"/>
      <c r="I44" s="4">
        <v>37</v>
      </c>
      <c r="J44" s="13"/>
      <c r="K44" s="13"/>
    </row>
    <row r="45" spans="1:11" ht="12.75">
      <c r="A45" s="202" t="s">
        <v>77</v>
      </c>
      <c r="B45" s="203"/>
      <c r="C45" s="203"/>
      <c r="D45" s="203"/>
      <c r="E45" s="203"/>
      <c r="F45" s="203"/>
      <c r="G45" s="203"/>
      <c r="H45" s="204"/>
      <c r="I45" s="4">
        <v>38</v>
      </c>
      <c r="J45" s="13"/>
      <c r="K45" s="13"/>
    </row>
    <row r="46" spans="1:11" ht="12.75">
      <c r="A46" s="202" t="s">
        <v>78</v>
      </c>
      <c r="B46" s="203"/>
      <c r="C46" s="203"/>
      <c r="D46" s="203"/>
      <c r="E46" s="203"/>
      <c r="F46" s="203"/>
      <c r="G46" s="203"/>
      <c r="H46" s="204"/>
      <c r="I46" s="4">
        <v>39</v>
      </c>
      <c r="J46" s="13">
        <v>103971</v>
      </c>
      <c r="K46" s="13">
        <v>151145</v>
      </c>
    </row>
    <row r="47" spans="1:11" ht="12.75">
      <c r="A47" s="202" t="s">
        <v>79</v>
      </c>
      <c r="B47" s="203"/>
      <c r="C47" s="203"/>
      <c r="D47" s="203"/>
      <c r="E47" s="203"/>
      <c r="F47" s="203"/>
      <c r="G47" s="203"/>
      <c r="H47" s="204"/>
      <c r="I47" s="4">
        <v>40</v>
      </c>
      <c r="J47" s="13">
        <v>69155</v>
      </c>
      <c r="K47" s="13"/>
    </row>
    <row r="48" spans="1:11" ht="12.75">
      <c r="A48" s="202" t="s">
        <v>80</v>
      </c>
      <c r="B48" s="203"/>
      <c r="C48" s="203"/>
      <c r="D48" s="203"/>
      <c r="E48" s="203"/>
      <c r="F48" s="203"/>
      <c r="G48" s="203"/>
      <c r="H48" s="204"/>
      <c r="I48" s="4">
        <v>41</v>
      </c>
      <c r="J48" s="13"/>
      <c r="K48" s="13">
        <v>20000</v>
      </c>
    </row>
    <row r="49" spans="1:11" ht="12.75">
      <c r="A49" s="202" t="s">
        <v>81</v>
      </c>
      <c r="B49" s="203"/>
      <c r="C49" s="203"/>
      <c r="D49" s="203"/>
      <c r="E49" s="203"/>
      <c r="F49" s="203"/>
      <c r="G49" s="203"/>
      <c r="H49" s="204"/>
      <c r="I49" s="4">
        <v>42</v>
      </c>
      <c r="J49" s="13"/>
      <c r="K49" s="13"/>
    </row>
    <row r="50" spans="1:11" ht="12.75">
      <c r="A50" s="202" t="s">
        <v>93</v>
      </c>
      <c r="B50" s="203"/>
      <c r="C50" s="203"/>
      <c r="D50" s="203"/>
      <c r="E50" s="203"/>
      <c r="F50" s="203"/>
      <c r="G50" s="203"/>
      <c r="H50" s="204"/>
      <c r="I50" s="4">
        <v>43</v>
      </c>
      <c r="J50" s="12">
        <f>SUM(J51:J56)</f>
        <v>35809949</v>
      </c>
      <c r="K50" s="12">
        <f>SUM(K51:K56)</f>
        <v>29535237</v>
      </c>
    </row>
    <row r="51" spans="1:11" ht="12.75">
      <c r="A51" s="202" t="s">
        <v>171</v>
      </c>
      <c r="B51" s="203"/>
      <c r="C51" s="203"/>
      <c r="D51" s="203"/>
      <c r="E51" s="203"/>
      <c r="F51" s="203"/>
      <c r="G51" s="203"/>
      <c r="H51" s="204"/>
      <c r="I51" s="4">
        <v>44</v>
      </c>
      <c r="J51" s="13"/>
      <c r="K51" s="13"/>
    </row>
    <row r="52" spans="1:11" ht="12.75">
      <c r="A52" s="202" t="s">
        <v>172</v>
      </c>
      <c r="B52" s="203"/>
      <c r="C52" s="203"/>
      <c r="D52" s="203"/>
      <c r="E52" s="203"/>
      <c r="F52" s="203"/>
      <c r="G52" s="203"/>
      <c r="H52" s="204"/>
      <c r="I52" s="4">
        <v>45</v>
      </c>
      <c r="J52" s="13">
        <v>33817122</v>
      </c>
      <c r="K52" s="13">
        <v>24628853</v>
      </c>
    </row>
    <row r="53" spans="1:11" ht="12.75">
      <c r="A53" s="202" t="s">
        <v>173</v>
      </c>
      <c r="B53" s="203"/>
      <c r="C53" s="203"/>
      <c r="D53" s="203"/>
      <c r="E53" s="203"/>
      <c r="F53" s="203"/>
      <c r="G53" s="203"/>
      <c r="H53" s="204"/>
      <c r="I53" s="4">
        <v>46</v>
      </c>
      <c r="J53" s="13"/>
      <c r="K53" s="13">
        <v>11976</v>
      </c>
    </row>
    <row r="54" spans="1:11" ht="12.75">
      <c r="A54" s="202" t="s">
        <v>174</v>
      </c>
      <c r="B54" s="203"/>
      <c r="C54" s="203"/>
      <c r="D54" s="203"/>
      <c r="E54" s="203"/>
      <c r="F54" s="203"/>
      <c r="G54" s="203"/>
      <c r="H54" s="204"/>
      <c r="I54" s="4">
        <v>47</v>
      </c>
      <c r="J54" s="13">
        <v>1755</v>
      </c>
      <c r="K54" s="13">
        <v>38174</v>
      </c>
    </row>
    <row r="55" spans="1:11" ht="12.75">
      <c r="A55" s="202" t="s">
        <v>5</v>
      </c>
      <c r="B55" s="203"/>
      <c r="C55" s="203"/>
      <c r="D55" s="203"/>
      <c r="E55" s="203"/>
      <c r="F55" s="203"/>
      <c r="G55" s="203"/>
      <c r="H55" s="204"/>
      <c r="I55" s="4">
        <v>48</v>
      </c>
      <c r="J55" s="13">
        <v>991955</v>
      </c>
      <c r="K55" s="13">
        <v>1152867</v>
      </c>
    </row>
    <row r="56" spans="1:11" ht="12.75">
      <c r="A56" s="202" t="s">
        <v>6</v>
      </c>
      <c r="B56" s="203"/>
      <c r="C56" s="203"/>
      <c r="D56" s="203"/>
      <c r="E56" s="203"/>
      <c r="F56" s="203"/>
      <c r="G56" s="203"/>
      <c r="H56" s="204"/>
      <c r="I56" s="4">
        <v>49</v>
      </c>
      <c r="J56" s="13">
        <v>999117</v>
      </c>
      <c r="K56" s="13">
        <v>3703367</v>
      </c>
    </row>
    <row r="57" spans="1:11" ht="12.75">
      <c r="A57" s="202" t="s">
        <v>94</v>
      </c>
      <c r="B57" s="203"/>
      <c r="C57" s="203"/>
      <c r="D57" s="203"/>
      <c r="E57" s="203"/>
      <c r="F57" s="203"/>
      <c r="G57" s="203"/>
      <c r="H57" s="204"/>
      <c r="I57" s="4">
        <v>50</v>
      </c>
      <c r="J57" s="12">
        <f>SUM(J58:J64)</f>
        <v>246807093</v>
      </c>
      <c r="K57" s="12">
        <f>SUM(K58:K64)</f>
        <v>95879394</v>
      </c>
    </row>
    <row r="58" spans="1:11" ht="12.75">
      <c r="A58" s="202" t="s">
        <v>67</v>
      </c>
      <c r="B58" s="203"/>
      <c r="C58" s="203"/>
      <c r="D58" s="203"/>
      <c r="E58" s="203"/>
      <c r="F58" s="203"/>
      <c r="G58" s="203"/>
      <c r="H58" s="204"/>
      <c r="I58" s="4">
        <v>51</v>
      </c>
      <c r="J58" s="13"/>
      <c r="K58" s="13"/>
    </row>
    <row r="59" spans="1:11" ht="12.75">
      <c r="A59" s="202" t="s">
        <v>68</v>
      </c>
      <c r="B59" s="203"/>
      <c r="C59" s="203"/>
      <c r="D59" s="203"/>
      <c r="E59" s="203"/>
      <c r="F59" s="203"/>
      <c r="G59" s="203"/>
      <c r="H59" s="204"/>
      <c r="I59" s="4">
        <v>52</v>
      </c>
      <c r="J59" s="13"/>
      <c r="K59" s="13"/>
    </row>
    <row r="60" spans="1:11" ht="12.75">
      <c r="A60" s="202" t="s">
        <v>213</v>
      </c>
      <c r="B60" s="203"/>
      <c r="C60" s="203"/>
      <c r="D60" s="203"/>
      <c r="E60" s="203"/>
      <c r="F60" s="203"/>
      <c r="G60" s="203"/>
      <c r="H60" s="204"/>
      <c r="I60" s="4">
        <v>53</v>
      </c>
      <c r="J60" s="13">
        <v>275388</v>
      </c>
      <c r="K60" s="13">
        <v>416694</v>
      </c>
    </row>
    <row r="61" spans="1:11" ht="12.75">
      <c r="A61" s="202" t="s">
        <v>74</v>
      </c>
      <c r="B61" s="203"/>
      <c r="C61" s="203"/>
      <c r="D61" s="203"/>
      <c r="E61" s="203"/>
      <c r="F61" s="203"/>
      <c r="G61" s="203"/>
      <c r="H61" s="204"/>
      <c r="I61" s="4">
        <v>54</v>
      </c>
      <c r="J61" s="13"/>
      <c r="K61" s="13"/>
    </row>
    <row r="62" spans="1:11" ht="12.75">
      <c r="A62" s="202" t="s">
        <v>75</v>
      </c>
      <c r="B62" s="203"/>
      <c r="C62" s="203"/>
      <c r="D62" s="203"/>
      <c r="E62" s="203"/>
      <c r="F62" s="203"/>
      <c r="G62" s="203"/>
      <c r="H62" s="204"/>
      <c r="I62" s="4">
        <v>55</v>
      </c>
      <c r="J62" s="13"/>
      <c r="K62" s="13"/>
    </row>
    <row r="63" spans="1:11" ht="12.75">
      <c r="A63" s="202" t="s">
        <v>76</v>
      </c>
      <c r="B63" s="203"/>
      <c r="C63" s="203"/>
      <c r="D63" s="203"/>
      <c r="E63" s="203"/>
      <c r="F63" s="203"/>
      <c r="G63" s="203"/>
      <c r="H63" s="204"/>
      <c r="I63" s="4">
        <v>56</v>
      </c>
      <c r="J63" s="13">
        <v>246531705</v>
      </c>
      <c r="K63" s="13">
        <v>95214038</v>
      </c>
    </row>
    <row r="64" spans="1:11" ht="12.75">
      <c r="A64" s="202" t="s">
        <v>40</v>
      </c>
      <c r="B64" s="203"/>
      <c r="C64" s="203"/>
      <c r="D64" s="203"/>
      <c r="E64" s="203"/>
      <c r="F64" s="203"/>
      <c r="G64" s="203"/>
      <c r="H64" s="204"/>
      <c r="I64" s="4">
        <v>57</v>
      </c>
      <c r="J64" s="13"/>
      <c r="K64" s="13">
        <v>248662</v>
      </c>
    </row>
    <row r="65" spans="1:11" ht="12.75">
      <c r="A65" s="202" t="s">
        <v>178</v>
      </c>
      <c r="B65" s="203"/>
      <c r="C65" s="203"/>
      <c r="D65" s="203"/>
      <c r="E65" s="203"/>
      <c r="F65" s="203"/>
      <c r="G65" s="203"/>
      <c r="H65" s="204"/>
      <c r="I65" s="4">
        <v>58</v>
      </c>
      <c r="J65" s="13">
        <v>35264789</v>
      </c>
      <c r="K65" s="13">
        <v>24232480</v>
      </c>
    </row>
    <row r="66" spans="1:11" ht="12.75">
      <c r="A66" s="199" t="s">
        <v>47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/>
      <c r="K66" s="13">
        <v>295088</v>
      </c>
    </row>
    <row r="67" spans="1:11" ht="12.75">
      <c r="A67" s="199" t="s">
        <v>212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493075657</v>
      </c>
      <c r="K67" s="12">
        <f>K8+K9+K41+K66</f>
        <v>462498300</v>
      </c>
    </row>
    <row r="68" spans="1:11" ht="12.75">
      <c r="A68" s="215" t="s">
        <v>82</v>
      </c>
      <c r="B68" s="216"/>
      <c r="C68" s="216"/>
      <c r="D68" s="216"/>
      <c r="E68" s="216"/>
      <c r="F68" s="216"/>
      <c r="G68" s="216"/>
      <c r="H68" s="217"/>
      <c r="I68" s="5">
        <v>61</v>
      </c>
      <c r="J68" s="14"/>
      <c r="K68" s="14"/>
    </row>
    <row r="69" spans="1:11" ht="12.75">
      <c r="A69" s="218" t="s">
        <v>49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</row>
    <row r="70" spans="1:11" ht="12.75">
      <c r="A70" s="196" t="s">
        <v>165</v>
      </c>
      <c r="B70" s="197"/>
      <c r="C70" s="197"/>
      <c r="D70" s="197"/>
      <c r="E70" s="197"/>
      <c r="F70" s="197"/>
      <c r="G70" s="197"/>
      <c r="H70" s="198"/>
      <c r="I70" s="6">
        <v>62</v>
      </c>
      <c r="J70" s="16">
        <f>J71+J72+J73+J79+J80+J83+J86</f>
        <v>402929716</v>
      </c>
      <c r="K70" s="16">
        <f>K71+K72+K73+K79+K80+K83+K86</f>
        <v>374107658</v>
      </c>
    </row>
    <row r="71" spans="1:11" ht="12.75">
      <c r="A71" s="202" t="s">
        <v>121</v>
      </c>
      <c r="B71" s="203"/>
      <c r="C71" s="203"/>
      <c r="D71" s="203"/>
      <c r="E71" s="203"/>
      <c r="F71" s="203"/>
      <c r="G71" s="203"/>
      <c r="H71" s="204"/>
      <c r="I71" s="4">
        <v>63</v>
      </c>
      <c r="J71" s="13">
        <v>169186800</v>
      </c>
      <c r="K71" s="13">
        <v>169186879</v>
      </c>
    </row>
    <row r="72" spans="1:11" ht="12.75">
      <c r="A72" s="202" t="s">
        <v>122</v>
      </c>
      <c r="B72" s="203"/>
      <c r="C72" s="203"/>
      <c r="D72" s="203"/>
      <c r="E72" s="203"/>
      <c r="F72" s="203"/>
      <c r="G72" s="203"/>
      <c r="H72" s="204"/>
      <c r="I72" s="4">
        <v>64</v>
      </c>
      <c r="J72" s="13">
        <v>88107087</v>
      </c>
      <c r="K72" s="13">
        <v>88107087</v>
      </c>
    </row>
    <row r="73" spans="1:11" ht="12.75">
      <c r="A73" s="202" t="s">
        <v>123</v>
      </c>
      <c r="B73" s="203"/>
      <c r="C73" s="203"/>
      <c r="D73" s="203"/>
      <c r="E73" s="203"/>
      <c r="F73" s="203"/>
      <c r="G73" s="203"/>
      <c r="H73" s="204"/>
      <c r="I73" s="4">
        <v>65</v>
      </c>
      <c r="J73" s="12">
        <f>J74+J75-J76+J77+J78</f>
        <v>37033109</v>
      </c>
      <c r="K73" s="12">
        <f>K74+K75-K76+K77+K78</f>
        <v>37864336</v>
      </c>
    </row>
    <row r="74" spans="1:11" ht="12.75">
      <c r="A74" s="202" t="s">
        <v>124</v>
      </c>
      <c r="B74" s="203"/>
      <c r="C74" s="203"/>
      <c r="D74" s="203"/>
      <c r="E74" s="203"/>
      <c r="F74" s="203"/>
      <c r="G74" s="203"/>
      <c r="H74" s="204"/>
      <c r="I74" s="4">
        <v>66</v>
      </c>
      <c r="J74" s="13">
        <v>4157437</v>
      </c>
      <c r="K74" s="13">
        <v>5443738</v>
      </c>
    </row>
    <row r="75" spans="1:11" ht="12.75">
      <c r="A75" s="202" t="s">
        <v>125</v>
      </c>
      <c r="B75" s="203"/>
      <c r="C75" s="203"/>
      <c r="D75" s="203"/>
      <c r="E75" s="203"/>
      <c r="F75" s="203"/>
      <c r="G75" s="203"/>
      <c r="H75" s="204"/>
      <c r="I75" s="4">
        <v>67</v>
      </c>
      <c r="J75" s="13">
        <v>8624617</v>
      </c>
      <c r="K75" s="13">
        <v>8257800</v>
      </c>
    </row>
    <row r="76" spans="1:11" ht="12.75">
      <c r="A76" s="202" t="s">
        <v>113</v>
      </c>
      <c r="B76" s="203"/>
      <c r="C76" s="203"/>
      <c r="D76" s="203"/>
      <c r="E76" s="203"/>
      <c r="F76" s="203"/>
      <c r="G76" s="203"/>
      <c r="H76" s="204"/>
      <c r="I76" s="4">
        <v>68</v>
      </c>
      <c r="J76" s="13"/>
      <c r="K76" s="13"/>
    </row>
    <row r="77" spans="1:11" ht="12.75">
      <c r="A77" s="202" t="s">
        <v>114</v>
      </c>
      <c r="B77" s="203"/>
      <c r="C77" s="203"/>
      <c r="D77" s="203"/>
      <c r="E77" s="203"/>
      <c r="F77" s="203"/>
      <c r="G77" s="203"/>
      <c r="H77" s="204"/>
      <c r="I77" s="4">
        <v>69</v>
      </c>
      <c r="J77" s="13"/>
      <c r="K77" s="13"/>
    </row>
    <row r="78" spans="1:11" ht="12.75">
      <c r="A78" s="202" t="s">
        <v>115</v>
      </c>
      <c r="B78" s="203"/>
      <c r="C78" s="203"/>
      <c r="D78" s="203"/>
      <c r="E78" s="203"/>
      <c r="F78" s="203"/>
      <c r="G78" s="203"/>
      <c r="H78" s="204"/>
      <c r="I78" s="4">
        <v>70</v>
      </c>
      <c r="J78" s="13">
        <v>24251055</v>
      </c>
      <c r="K78" s="13">
        <v>24162798</v>
      </c>
    </row>
    <row r="79" spans="1:11" ht="12.75">
      <c r="A79" s="202" t="s">
        <v>116</v>
      </c>
      <c r="B79" s="203"/>
      <c r="C79" s="203"/>
      <c r="D79" s="203"/>
      <c r="E79" s="203"/>
      <c r="F79" s="203"/>
      <c r="G79" s="203"/>
      <c r="H79" s="204"/>
      <c r="I79" s="4">
        <v>71</v>
      </c>
      <c r="J79" s="13"/>
      <c r="K79" s="13"/>
    </row>
    <row r="80" spans="1:11" ht="12.75">
      <c r="A80" s="202" t="s">
        <v>209</v>
      </c>
      <c r="B80" s="203"/>
      <c r="C80" s="203"/>
      <c r="D80" s="203"/>
      <c r="E80" s="203"/>
      <c r="F80" s="203"/>
      <c r="G80" s="203"/>
      <c r="H80" s="204"/>
      <c r="I80" s="4">
        <v>72</v>
      </c>
      <c r="J80" s="12">
        <f>J81-J82</f>
        <v>81144391</v>
      </c>
      <c r="K80" s="12">
        <f>K81-K82</f>
        <v>107452823</v>
      </c>
    </row>
    <row r="81" spans="1:11" ht="12.75">
      <c r="A81" s="221" t="s">
        <v>142</v>
      </c>
      <c r="B81" s="222"/>
      <c r="C81" s="222"/>
      <c r="D81" s="222"/>
      <c r="E81" s="222"/>
      <c r="F81" s="222"/>
      <c r="G81" s="222"/>
      <c r="H81" s="223"/>
      <c r="I81" s="4">
        <v>73</v>
      </c>
      <c r="J81" s="13">
        <v>81144391</v>
      </c>
      <c r="K81" s="13">
        <v>107452823</v>
      </c>
    </row>
    <row r="82" spans="1:11" ht="12.75">
      <c r="A82" s="221" t="s">
        <v>143</v>
      </c>
      <c r="B82" s="222"/>
      <c r="C82" s="222"/>
      <c r="D82" s="222"/>
      <c r="E82" s="222"/>
      <c r="F82" s="222"/>
      <c r="G82" s="222"/>
      <c r="H82" s="223"/>
      <c r="I82" s="4">
        <v>74</v>
      </c>
      <c r="J82" s="13"/>
      <c r="K82" s="13"/>
    </row>
    <row r="83" spans="1:11" ht="12.75">
      <c r="A83" s="202" t="s">
        <v>210</v>
      </c>
      <c r="B83" s="203"/>
      <c r="C83" s="203"/>
      <c r="D83" s="203"/>
      <c r="E83" s="203"/>
      <c r="F83" s="203"/>
      <c r="G83" s="203"/>
      <c r="H83" s="204"/>
      <c r="I83" s="4">
        <v>75</v>
      </c>
      <c r="J83" s="12">
        <f>J84-J85</f>
        <v>27101031</v>
      </c>
      <c r="K83" s="12">
        <f>K84-K85</f>
        <v>-28533721</v>
      </c>
    </row>
    <row r="84" spans="1:11" ht="12.75">
      <c r="A84" s="221" t="s">
        <v>144</v>
      </c>
      <c r="B84" s="222"/>
      <c r="C84" s="222"/>
      <c r="D84" s="222"/>
      <c r="E84" s="222"/>
      <c r="F84" s="222"/>
      <c r="G84" s="222"/>
      <c r="H84" s="223"/>
      <c r="I84" s="4">
        <v>76</v>
      </c>
      <c r="J84" s="13">
        <v>27101031</v>
      </c>
      <c r="K84" s="13"/>
    </row>
    <row r="85" spans="1:11" ht="12.75">
      <c r="A85" s="221" t="s">
        <v>145</v>
      </c>
      <c r="B85" s="222"/>
      <c r="C85" s="222"/>
      <c r="D85" s="222"/>
      <c r="E85" s="222"/>
      <c r="F85" s="222"/>
      <c r="G85" s="222"/>
      <c r="H85" s="223"/>
      <c r="I85" s="4">
        <v>77</v>
      </c>
      <c r="J85" s="13"/>
      <c r="K85" s="13">
        <v>28533721</v>
      </c>
    </row>
    <row r="86" spans="1:11" ht="12.75">
      <c r="A86" s="202" t="s">
        <v>146</v>
      </c>
      <c r="B86" s="203"/>
      <c r="C86" s="203"/>
      <c r="D86" s="203"/>
      <c r="E86" s="203"/>
      <c r="F86" s="203"/>
      <c r="G86" s="203"/>
      <c r="H86" s="204"/>
      <c r="I86" s="4">
        <v>78</v>
      </c>
      <c r="J86" s="13">
        <v>357298</v>
      </c>
      <c r="K86" s="13">
        <v>30254</v>
      </c>
    </row>
    <row r="87" spans="1:11" ht="12.75">
      <c r="A87" s="199" t="s">
        <v>13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7396000</v>
      </c>
      <c r="K87" s="12">
        <f>SUM(K88:K90)</f>
        <v>5878670</v>
      </c>
    </row>
    <row r="88" spans="1:11" ht="12.75">
      <c r="A88" s="202" t="s">
        <v>109</v>
      </c>
      <c r="B88" s="203"/>
      <c r="C88" s="203"/>
      <c r="D88" s="203"/>
      <c r="E88" s="203"/>
      <c r="F88" s="203"/>
      <c r="G88" s="203"/>
      <c r="H88" s="204"/>
      <c r="I88" s="4">
        <v>80</v>
      </c>
      <c r="J88" s="13">
        <v>4136000</v>
      </c>
      <c r="K88" s="13">
        <v>3889055</v>
      </c>
    </row>
    <row r="89" spans="1:11" ht="12.75">
      <c r="A89" s="202" t="s">
        <v>110</v>
      </c>
      <c r="B89" s="203"/>
      <c r="C89" s="203"/>
      <c r="D89" s="203"/>
      <c r="E89" s="203"/>
      <c r="F89" s="203"/>
      <c r="G89" s="203"/>
      <c r="H89" s="204"/>
      <c r="I89" s="4">
        <v>81</v>
      </c>
      <c r="J89" s="13"/>
      <c r="K89" s="13"/>
    </row>
    <row r="90" spans="1:11" ht="12.75">
      <c r="A90" s="202" t="s">
        <v>111</v>
      </c>
      <c r="B90" s="203"/>
      <c r="C90" s="203"/>
      <c r="D90" s="203"/>
      <c r="E90" s="203"/>
      <c r="F90" s="203"/>
      <c r="G90" s="203"/>
      <c r="H90" s="204"/>
      <c r="I90" s="4">
        <v>82</v>
      </c>
      <c r="J90" s="13">
        <v>3260000</v>
      </c>
      <c r="K90" s="13">
        <v>1989615</v>
      </c>
    </row>
    <row r="91" spans="1:11" ht="12.75">
      <c r="A91" s="199" t="s">
        <v>14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46019456</v>
      </c>
      <c r="K91" s="12">
        <f>SUM(K92:K100)</f>
        <v>38448890</v>
      </c>
    </row>
    <row r="92" spans="1:11" ht="12.75">
      <c r="A92" s="202" t="s">
        <v>112</v>
      </c>
      <c r="B92" s="203"/>
      <c r="C92" s="203"/>
      <c r="D92" s="203"/>
      <c r="E92" s="203"/>
      <c r="F92" s="203"/>
      <c r="G92" s="203"/>
      <c r="H92" s="204"/>
      <c r="I92" s="4">
        <v>84</v>
      </c>
      <c r="J92" s="13"/>
      <c r="K92" s="13"/>
    </row>
    <row r="93" spans="1:11" ht="12.75">
      <c r="A93" s="202" t="s">
        <v>214</v>
      </c>
      <c r="B93" s="203"/>
      <c r="C93" s="203"/>
      <c r="D93" s="203"/>
      <c r="E93" s="203"/>
      <c r="F93" s="203"/>
      <c r="G93" s="203"/>
      <c r="H93" s="204"/>
      <c r="I93" s="4">
        <v>85</v>
      </c>
      <c r="J93" s="13"/>
      <c r="K93" s="13"/>
    </row>
    <row r="94" spans="1:11" ht="12.75">
      <c r="A94" s="202" t="s">
        <v>0</v>
      </c>
      <c r="B94" s="203"/>
      <c r="C94" s="203"/>
      <c r="D94" s="203"/>
      <c r="E94" s="203"/>
      <c r="F94" s="203"/>
      <c r="G94" s="203"/>
      <c r="H94" s="204"/>
      <c r="I94" s="4">
        <v>86</v>
      </c>
      <c r="J94" s="13">
        <v>43334823</v>
      </c>
      <c r="K94" s="13">
        <v>34655169</v>
      </c>
    </row>
    <row r="95" spans="1:11" ht="12.75">
      <c r="A95" s="202" t="s">
        <v>215</v>
      </c>
      <c r="B95" s="203"/>
      <c r="C95" s="203"/>
      <c r="D95" s="203"/>
      <c r="E95" s="203"/>
      <c r="F95" s="203"/>
      <c r="G95" s="203"/>
      <c r="H95" s="204"/>
      <c r="I95" s="4">
        <v>87</v>
      </c>
      <c r="J95" s="13"/>
      <c r="K95" s="13">
        <v>1359785</v>
      </c>
    </row>
    <row r="96" spans="1:11" ht="12.75">
      <c r="A96" s="202" t="s">
        <v>216</v>
      </c>
      <c r="B96" s="203"/>
      <c r="C96" s="203"/>
      <c r="D96" s="203"/>
      <c r="E96" s="203"/>
      <c r="F96" s="203"/>
      <c r="G96" s="203"/>
      <c r="H96" s="204"/>
      <c r="I96" s="4">
        <v>88</v>
      </c>
      <c r="J96" s="13"/>
      <c r="K96" s="13"/>
    </row>
    <row r="97" spans="1:11" ht="12.75">
      <c r="A97" s="202" t="s">
        <v>217</v>
      </c>
      <c r="B97" s="203"/>
      <c r="C97" s="203"/>
      <c r="D97" s="203"/>
      <c r="E97" s="203"/>
      <c r="F97" s="203"/>
      <c r="G97" s="203"/>
      <c r="H97" s="204"/>
      <c r="I97" s="4">
        <v>89</v>
      </c>
      <c r="J97" s="13"/>
      <c r="K97" s="13"/>
    </row>
    <row r="98" spans="1:11" ht="12.75">
      <c r="A98" s="202" t="s">
        <v>85</v>
      </c>
      <c r="B98" s="203"/>
      <c r="C98" s="203"/>
      <c r="D98" s="203"/>
      <c r="E98" s="203"/>
      <c r="F98" s="203"/>
      <c r="G98" s="203"/>
      <c r="H98" s="204"/>
      <c r="I98" s="4">
        <v>90</v>
      </c>
      <c r="J98" s="13"/>
      <c r="K98" s="13"/>
    </row>
    <row r="99" spans="1:11" ht="12.75">
      <c r="A99" s="202" t="s">
        <v>83</v>
      </c>
      <c r="B99" s="203"/>
      <c r="C99" s="203"/>
      <c r="D99" s="203"/>
      <c r="E99" s="203"/>
      <c r="F99" s="203"/>
      <c r="G99" s="203"/>
      <c r="H99" s="204"/>
      <c r="I99" s="4">
        <v>91</v>
      </c>
      <c r="J99" s="13">
        <v>2684633</v>
      </c>
      <c r="K99" s="13">
        <v>2433936</v>
      </c>
    </row>
    <row r="100" spans="1:11" ht="12.75">
      <c r="A100" s="202" t="s">
        <v>84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3"/>
      <c r="K100" s="13"/>
    </row>
    <row r="101" spans="1:11" ht="12.75">
      <c r="A101" s="199" t="s">
        <v>15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36534856</v>
      </c>
      <c r="K101" s="12">
        <f>SUM(K102:K113)</f>
        <v>43908100</v>
      </c>
    </row>
    <row r="102" spans="1:11" ht="12.75">
      <c r="A102" s="202" t="s">
        <v>112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3"/>
      <c r="K102" s="13"/>
    </row>
    <row r="103" spans="1:11" ht="12.75">
      <c r="A103" s="202" t="s">
        <v>214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3"/>
      <c r="K103" s="13"/>
    </row>
    <row r="104" spans="1:11" ht="12.75">
      <c r="A104" s="202" t="s">
        <v>0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3">
        <v>11109384</v>
      </c>
      <c r="K104" s="13">
        <v>12650291</v>
      </c>
    </row>
    <row r="105" spans="1:11" ht="12.75">
      <c r="A105" s="202" t="s">
        <v>215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3"/>
      <c r="K105" s="13">
        <v>239705</v>
      </c>
    </row>
    <row r="106" spans="1:11" ht="12.75">
      <c r="A106" s="202" t="s">
        <v>216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3">
        <v>6458384</v>
      </c>
      <c r="K106" s="13">
        <v>6006772</v>
      </c>
    </row>
    <row r="107" spans="1:11" ht="12.75">
      <c r="A107" s="202" t="s">
        <v>217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3"/>
      <c r="K107" s="13"/>
    </row>
    <row r="108" spans="1:11" ht="12.75">
      <c r="A108" s="202" t="s">
        <v>85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3">
        <v>1869381</v>
      </c>
      <c r="K108" s="13">
        <v>2566781</v>
      </c>
    </row>
    <row r="109" spans="1:11" ht="12.75">
      <c r="A109" s="202" t="s">
        <v>86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3">
        <v>4259926</v>
      </c>
      <c r="K109" s="13">
        <v>4140393</v>
      </c>
    </row>
    <row r="110" spans="1:11" ht="12.75">
      <c r="A110" s="202" t="s">
        <v>87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13">
        <v>6812406</v>
      </c>
      <c r="K110" s="13">
        <v>3039646</v>
      </c>
    </row>
    <row r="111" spans="1:11" ht="12.75">
      <c r="A111" s="202" t="s">
        <v>90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3"/>
      <c r="K111" s="13"/>
    </row>
    <row r="112" spans="1:11" ht="12.75">
      <c r="A112" s="202" t="s">
        <v>88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3"/>
      <c r="K112" s="13"/>
    </row>
    <row r="113" spans="1:11" ht="12.75">
      <c r="A113" s="202" t="s">
        <v>89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3">
        <v>6025375</v>
      </c>
      <c r="K113" s="13">
        <v>15264512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195629</v>
      </c>
      <c r="K114" s="13">
        <v>154982</v>
      </c>
    </row>
    <row r="115" spans="1:11" ht="12.75">
      <c r="A115" s="199" t="s">
        <v>19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493075657</v>
      </c>
      <c r="K115" s="12">
        <f>K70+K87+K91+K101+K114</f>
        <v>462498300</v>
      </c>
    </row>
    <row r="116" spans="1:11" ht="12.75">
      <c r="A116" s="229" t="s">
        <v>48</v>
      </c>
      <c r="B116" s="230"/>
      <c r="C116" s="230"/>
      <c r="D116" s="230"/>
      <c r="E116" s="230"/>
      <c r="F116" s="230"/>
      <c r="G116" s="230"/>
      <c r="H116" s="231"/>
      <c r="I116" s="5">
        <v>108</v>
      </c>
      <c r="J116" s="14"/>
      <c r="K116" s="14"/>
    </row>
    <row r="117" spans="1:11" ht="12.75">
      <c r="A117" s="218" t="s">
        <v>250</v>
      </c>
      <c r="B117" s="232"/>
      <c r="C117" s="232"/>
      <c r="D117" s="232"/>
      <c r="E117" s="232"/>
      <c r="F117" s="232"/>
      <c r="G117" s="232"/>
      <c r="H117" s="232"/>
      <c r="I117" s="233"/>
      <c r="J117" s="233"/>
      <c r="K117" s="234"/>
    </row>
    <row r="118" spans="1:11" ht="12.75">
      <c r="A118" s="196" t="s">
        <v>159</v>
      </c>
      <c r="B118" s="197"/>
      <c r="C118" s="197"/>
      <c r="D118" s="197"/>
      <c r="E118" s="197"/>
      <c r="F118" s="197"/>
      <c r="G118" s="197"/>
      <c r="H118" s="197"/>
      <c r="I118" s="235"/>
      <c r="J118" s="235"/>
      <c r="K118" s="236"/>
    </row>
    <row r="119" spans="1:11" ht="12.75">
      <c r="A119" s="202" t="s">
        <v>3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3">
        <f>J70-J86</f>
        <v>402572418</v>
      </c>
      <c r="K119" s="13">
        <f>K70-K86</f>
        <v>374077404</v>
      </c>
    </row>
    <row r="120" spans="1:11" ht="12.75">
      <c r="A120" s="224" t="s">
        <v>4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14">
        <v>831301</v>
      </c>
      <c r="K120" s="14">
        <v>831301</v>
      </c>
    </row>
    <row r="121" spans="1:11" ht="6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7" t="s">
        <v>91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</row>
    <row r="123" spans="1:11" ht="3.75" customHeight="1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J80:K85 J73:K78 J8:K68">
      <formula1>0</formula1>
    </dataValidation>
  </dataValidations>
  <printOptions/>
  <pageMargins left="0.75" right="0.75" top="0.85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6">
      <selection activeCell="K26" sqref="K26"/>
    </sheetView>
  </sheetViews>
  <sheetFormatPr defaultColWidth="9.140625" defaultRowHeight="12.75"/>
  <cols>
    <col min="8" max="8" width="4.421875" style="0" customWidth="1"/>
    <col min="10" max="11" width="11.57421875" style="0" customWidth="1"/>
  </cols>
  <sheetData>
    <row r="1" spans="1:11" ht="12.75">
      <c r="A1" s="189" t="s">
        <v>132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2.75">
      <c r="A2" s="193" t="s">
        <v>322</v>
      </c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1:11" ht="12.75">
      <c r="A3" s="66"/>
      <c r="B3" s="72"/>
      <c r="C3" s="72"/>
      <c r="D3" s="72"/>
      <c r="E3" s="72"/>
      <c r="F3" s="72"/>
      <c r="G3" s="72"/>
      <c r="H3" s="72"/>
      <c r="I3" s="72"/>
      <c r="J3" s="72"/>
      <c r="K3" s="108" t="s">
        <v>314</v>
      </c>
    </row>
    <row r="4" spans="1:11" ht="12.75">
      <c r="A4" s="238" t="s">
        <v>292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37" t="s">
        <v>50</v>
      </c>
      <c r="B5" s="237"/>
      <c r="C5" s="237"/>
      <c r="D5" s="237"/>
      <c r="E5" s="237"/>
      <c r="F5" s="237"/>
      <c r="G5" s="237"/>
      <c r="H5" s="237"/>
      <c r="I5" s="67" t="s">
        <v>251</v>
      </c>
      <c r="J5" s="69" t="s">
        <v>128</v>
      </c>
      <c r="K5" s="69" t="s">
        <v>129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71">
        <v>2</v>
      </c>
      <c r="J6" s="70">
        <v>3</v>
      </c>
      <c r="K6" s="70">
        <v>4</v>
      </c>
    </row>
    <row r="7" spans="1:11" ht="12.75">
      <c r="A7" s="196" t="s">
        <v>20</v>
      </c>
      <c r="B7" s="197"/>
      <c r="C7" s="197"/>
      <c r="D7" s="197"/>
      <c r="E7" s="197"/>
      <c r="F7" s="197"/>
      <c r="G7" s="197"/>
      <c r="H7" s="198"/>
      <c r="I7" s="6">
        <v>111</v>
      </c>
      <c r="J7" s="16">
        <f>SUM(J8:J9)</f>
        <v>150111478</v>
      </c>
      <c r="K7" s="16">
        <f>SUM(K8:K9)</f>
        <v>124687513</v>
      </c>
    </row>
    <row r="8" spans="1:11" ht="12.75">
      <c r="A8" s="199" t="s">
        <v>130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145856282</v>
      </c>
      <c r="K8" s="13">
        <v>108063426</v>
      </c>
    </row>
    <row r="9" spans="1:11" ht="12.75">
      <c r="A9" s="199" t="s">
        <v>95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4255196</v>
      </c>
      <c r="K9" s="13">
        <v>16624087</v>
      </c>
    </row>
    <row r="10" spans="1:11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143015480</v>
      </c>
      <c r="K10" s="12">
        <f>K11+K12+K16+K20+K21+K22+K25+K26</f>
        <v>143360130</v>
      </c>
    </row>
    <row r="11" spans="1:11" ht="12.75">
      <c r="A11" s="199" t="s">
        <v>96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/>
      <c r="K11" s="13"/>
    </row>
    <row r="12" spans="1:11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38262287</v>
      </c>
      <c r="K12" s="12">
        <f>SUM(K13:K15)</f>
        <v>28329531</v>
      </c>
    </row>
    <row r="13" spans="1:11" ht="12.75">
      <c r="A13" s="202" t="s">
        <v>126</v>
      </c>
      <c r="B13" s="203"/>
      <c r="C13" s="203"/>
      <c r="D13" s="203"/>
      <c r="E13" s="203"/>
      <c r="F13" s="203"/>
      <c r="G13" s="203"/>
      <c r="H13" s="204"/>
      <c r="I13" s="4">
        <v>117</v>
      </c>
      <c r="J13" s="13">
        <v>18031500</v>
      </c>
      <c r="K13" s="13">
        <v>14273584</v>
      </c>
    </row>
    <row r="14" spans="1:11" ht="12.75">
      <c r="A14" s="202" t="s">
        <v>127</v>
      </c>
      <c r="B14" s="203"/>
      <c r="C14" s="203"/>
      <c r="D14" s="203"/>
      <c r="E14" s="203"/>
      <c r="F14" s="203"/>
      <c r="G14" s="203"/>
      <c r="H14" s="204"/>
      <c r="I14" s="4">
        <v>118</v>
      </c>
      <c r="J14" s="13"/>
      <c r="K14" s="13"/>
    </row>
    <row r="15" spans="1:11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4">
        <v>119</v>
      </c>
      <c r="J15" s="13">
        <v>20230787</v>
      </c>
      <c r="K15" s="13">
        <v>14055947</v>
      </c>
    </row>
    <row r="16" spans="1:11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70452255</v>
      </c>
      <c r="K16" s="12">
        <f>SUM(K17:K19)</f>
        <v>66394730</v>
      </c>
    </row>
    <row r="17" spans="1:11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4">
        <v>121</v>
      </c>
      <c r="J17" s="13">
        <v>44729925</v>
      </c>
      <c r="K17" s="13">
        <v>42919438</v>
      </c>
    </row>
    <row r="18" spans="1:11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4">
        <v>122</v>
      </c>
      <c r="J18" s="13">
        <v>15271101</v>
      </c>
      <c r="K18" s="13">
        <v>14333888</v>
      </c>
    </row>
    <row r="19" spans="1:11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4">
        <v>123</v>
      </c>
      <c r="J19" s="13">
        <v>10451229</v>
      </c>
      <c r="K19" s="13">
        <v>9141404</v>
      </c>
    </row>
    <row r="20" spans="1:11" ht="12.75">
      <c r="A20" s="199" t="s">
        <v>97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12578512</v>
      </c>
      <c r="K20" s="13">
        <v>12786099</v>
      </c>
    </row>
    <row r="21" spans="1:11" ht="12.75">
      <c r="A21" s="199" t="s">
        <v>98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13787937</v>
      </c>
      <c r="K21" s="13">
        <v>17959082</v>
      </c>
    </row>
    <row r="22" spans="1:11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1820182</v>
      </c>
      <c r="K22" s="12">
        <f>SUM(K23:K24)</f>
        <v>1579935</v>
      </c>
    </row>
    <row r="23" spans="1:11" ht="12.75">
      <c r="A23" s="202" t="s">
        <v>117</v>
      </c>
      <c r="B23" s="203"/>
      <c r="C23" s="203"/>
      <c r="D23" s="203"/>
      <c r="E23" s="203"/>
      <c r="F23" s="203"/>
      <c r="G23" s="203"/>
      <c r="H23" s="204"/>
      <c r="I23" s="4">
        <v>127</v>
      </c>
      <c r="J23" s="13"/>
      <c r="K23" s="13"/>
    </row>
    <row r="24" spans="1:11" ht="12.75">
      <c r="A24" s="202" t="s">
        <v>118</v>
      </c>
      <c r="B24" s="203"/>
      <c r="C24" s="203"/>
      <c r="D24" s="203"/>
      <c r="E24" s="203"/>
      <c r="F24" s="203"/>
      <c r="G24" s="203"/>
      <c r="H24" s="204"/>
      <c r="I24" s="4">
        <v>128</v>
      </c>
      <c r="J24" s="13">
        <v>1820182</v>
      </c>
      <c r="K24" s="13">
        <v>1579935</v>
      </c>
    </row>
    <row r="25" spans="1:11" ht="12.75">
      <c r="A25" s="199" t="s">
        <v>99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4894773</v>
      </c>
      <c r="K25" s="13">
        <v>15128976</v>
      </c>
    </row>
    <row r="26" spans="1:11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1219534</v>
      </c>
      <c r="K26" s="13">
        <v>1181777</v>
      </c>
    </row>
    <row r="27" spans="1:11" ht="12.75">
      <c r="A27" s="199" t="s">
        <v>184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19799507</v>
      </c>
      <c r="K27" s="12">
        <f>SUM(K28:K32)</f>
        <v>0</v>
      </c>
    </row>
    <row r="28" spans="1:11" ht="12.75">
      <c r="A28" s="199" t="s">
        <v>198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/>
      <c r="K28" s="13"/>
    </row>
    <row r="29" spans="1:11" ht="12.75">
      <c r="A29" s="199" t="s">
        <v>133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19799507</v>
      </c>
      <c r="K29" s="13"/>
    </row>
    <row r="30" spans="1:11" ht="12.75">
      <c r="A30" s="199" t="s">
        <v>119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/>
      <c r="K30" s="13"/>
    </row>
    <row r="31" spans="1:11" ht="12.75">
      <c r="A31" s="199" t="s">
        <v>194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/>
      <c r="K31" s="13"/>
    </row>
    <row r="32" spans="1:11" ht="12.75">
      <c r="A32" s="199" t="s">
        <v>120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/>
      <c r="K32" s="13"/>
    </row>
    <row r="33" spans="1:11" ht="12.75">
      <c r="A33" s="199" t="s">
        <v>185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0</v>
      </c>
      <c r="K33" s="12">
        <f>SUM(K34:K37)</f>
        <v>10188148</v>
      </c>
    </row>
    <row r="34" spans="1:11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/>
      <c r="K34" s="13"/>
    </row>
    <row r="35" spans="1:11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/>
      <c r="K35" s="13">
        <v>10188148</v>
      </c>
    </row>
    <row r="36" spans="1:11" ht="12.75">
      <c r="A36" s="199" t="s">
        <v>195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/>
      <c r="K36" s="13"/>
    </row>
    <row r="37" spans="1:11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/>
      <c r="K37" s="13"/>
    </row>
    <row r="38" spans="1:11" ht="12.75">
      <c r="A38" s="199" t="s">
        <v>169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/>
      <c r="K38" s="13"/>
    </row>
    <row r="39" spans="1:11" ht="12.75">
      <c r="A39" s="199" t="s">
        <v>170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/>
      <c r="K39" s="13"/>
    </row>
    <row r="40" spans="1:11" ht="12.75">
      <c r="A40" s="199" t="s">
        <v>196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/>
      <c r="K40" s="13"/>
    </row>
    <row r="41" spans="1:11" ht="12.75">
      <c r="A41" s="199" t="s">
        <v>197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/>
      <c r="K41" s="13"/>
    </row>
    <row r="42" spans="1:11" ht="12.75">
      <c r="A42" s="199" t="s">
        <v>186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169910985</v>
      </c>
      <c r="K42" s="12">
        <f>K7+K27+K38+K40</f>
        <v>124687513</v>
      </c>
    </row>
    <row r="43" spans="1:11" ht="12.75">
      <c r="A43" s="199" t="s">
        <v>187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143015480</v>
      </c>
      <c r="K43" s="12">
        <f>K10+K33+K39+K41</f>
        <v>153548278</v>
      </c>
    </row>
    <row r="44" spans="1:11" ht="12.75">
      <c r="A44" s="199" t="s">
        <v>207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26895505</v>
      </c>
      <c r="K44" s="12">
        <f>K42-K43</f>
        <v>-28860765</v>
      </c>
    </row>
    <row r="45" spans="1:11" ht="12.75">
      <c r="A45" s="221" t="s">
        <v>189</v>
      </c>
      <c r="B45" s="222"/>
      <c r="C45" s="222"/>
      <c r="D45" s="222"/>
      <c r="E45" s="222"/>
      <c r="F45" s="222"/>
      <c r="G45" s="222"/>
      <c r="H45" s="223"/>
      <c r="I45" s="4">
        <v>149</v>
      </c>
      <c r="J45" s="12">
        <f>IF(J42&gt;J43,J42-J43,0)</f>
        <v>26895505</v>
      </c>
      <c r="K45" s="12">
        <f>IF(K42&gt;K43,K42-K43,0)</f>
        <v>0</v>
      </c>
    </row>
    <row r="46" spans="1:11" ht="12.75">
      <c r="A46" s="221" t="s">
        <v>190</v>
      </c>
      <c r="B46" s="222"/>
      <c r="C46" s="222"/>
      <c r="D46" s="222"/>
      <c r="E46" s="222"/>
      <c r="F46" s="222"/>
      <c r="G46" s="222"/>
      <c r="H46" s="223"/>
      <c r="I46" s="4">
        <v>150</v>
      </c>
      <c r="J46" s="12">
        <f>IF(J43&gt;J42,J43-J42,0)</f>
        <v>0</v>
      </c>
      <c r="K46" s="12">
        <f>IF(K43&gt;K42,K43-K42,0)</f>
        <v>28860765</v>
      </c>
    </row>
    <row r="47" spans="1:11" ht="12.75">
      <c r="A47" s="199" t="s">
        <v>188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268478</v>
      </c>
      <c r="K47" s="13"/>
    </row>
    <row r="48" spans="1:11" ht="12.75">
      <c r="A48" s="199" t="s">
        <v>208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26627027</v>
      </c>
      <c r="K48" s="12">
        <f>K44-K47</f>
        <v>-28860765</v>
      </c>
    </row>
    <row r="49" spans="1:11" ht="12.75">
      <c r="A49" s="221" t="s">
        <v>166</v>
      </c>
      <c r="B49" s="222"/>
      <c r="C49" s="222"/>
      <c r="D49" s="222"/>
      <c r="E49" s="222"/>
      <c r="F49" s="222"/>
      <c r="G49" s="222"/>
      <c r="H49" s="223"/>
      <c r="I49" s="4">
        <v>153</v>
      </c>
      <c r="J49" s="12">
        <f>IF(J48&gt;0,J48,0)</f>
        <v>26627027</v>
      </c>
      <c r="K49" s="12">
        <f>IF(K48&gt;0,K48,0)</f>
        <v>0</v>
      </c>
    </row>
    <row r="50" spans="1:11" ht="12.75">
      <c r="A50" s="246" t="s">
        <v>191</v>
      </c>
      <c r="B50" s="247"/>
      <c r="C50" s="247"/>
      <c r="D50" s="247"/>
      <c r="E50" s="247"/>
      <c r="F50" s="247"/>
      <c r="G50" s="247"/>
      <c r="H50" s="248"/>
      <c r="I50" s="5">
        <v>154</v>
      </c>
      <c r="J50" s="15">
        <f>IF(J48&lt;0,-J48,0)</f>
        <v>0</v>
      </c>
      <c r="K50" s="15">
        <f>IF(K48&lt;0,-K48,0)</f>
        <v>28860765</v>
      </c>
    </row>
    <row r="51" spans="1:11" ht="12.75">
      <c r="A51" s="218" t="s">
        <v>104</v>
      </c>
      <c r="B51" s="232"/>
      <c r="C51" s="232"/>
      <c r="D51" s="232"/>
      <c r="E51" s="232"/>
      <c r="F51" s="232"/>
      <c r="G51" s="232"/>
      <c r="H51" s="232"/>
      <c r="I51" s="244"/>
      <c r="J51" s="244"/>
      <c r="K51" s="245"/>
    </row>
    <row r="52" spans="1:11" ht="12.75">
      <c r="A52" s="196" t="s">
        <v>160</v>
      </c>
      <c r="B52" s="197"/>
      <c r="C52" s="197"/>
      <c r="D52" s="197"/>
      <c r="E52" s="197"/>
      <c r="F52" s="197"/>
      <c r="G52" s="197"/>
      <c r="H52" s="197"/>
      <c r="I52" s="235"/>
      <c r="J52" s="235"/>
      <c r="K52" s="236"/>
    </row>
    <row r="53" spans="1:11" ht="12.75">
      <c r="A53" s="241" t="s">
        <v>205</v>
      </c>
      <c r="B53" s="242"/>
      <c r="C53" s="242"/>
      <c r="D53" s="242"/>
      <c r="E53" s="242"/>
      <c r="F53" s="242"/>
      <c r="G53" s="242"/>
      <c r="H53" s="243"/>
      <c r="I53" s="4">
        <v>155</v>
      </c>
      <c r="J53" s="13">
        <f>Bilanca!J84-Bilanca!J85</f>
        <v>27101031</v>
      </c>
      <c r="K53" s="13">
        <f>Bilanca!K84-Bilanca!K85</f>
        <v>-28533721</v>
      </c>
    </row>
    <row r="54" spans="1:11" ht="12.75">
      <c r="A54" s="241" t="s">
        <v>206</v>
      </c>
      <c r="B54" s="242"/>
      <c r="C54" s="242"/>
      <c r="D54" s="242"/>
      <c r="E54" s="242"/>
      <c r="F54" s="242"/>
      <c r="G54" s="242"/>
      <c r="H54" s="243"/>
      <c r="I54" s="4">
        <v>156</v>
      </c>
      <c r="J54" s="14">
        <v>-474004</v>
      </c>
      <c r="K54" s="14">
        <v>-327044</v>
      </c>
    </row>
    <row r="55" spans="1:11" ht="12.75">
      <c r="A55" s="218" t="s">
        <v>163</v>
      </c>
      <c r="B55" s="232"/>
      <c r="C55" s="232"/>
      <c r="D55" s="232"/>
      <c r="E55" s="232"/>
      <c r="F55" s="232"/>
      <c r="G55" s="232"/>
      <c r="H55" s="232"/>
      <c r="I55" s="244"/>
      <c r="J55" s="244"/>
      <c r="K55" s="245"/>
    </row>
    <row r="56" spans="1:11" ht="12.75">
      <c r="A56" s="196" t="s">
        <v>175</v>
      </c>
      <c r="B56" s="197"/>
      <c r="C56" s="197"/>
      <c r="D56" s="197"/>
      <c r="E56" s="197"/>
      <c r="F56" s="197"/>
      <c r="G56" s="197"/>
      <c r="H56" s="198"/>
      <c r="I56" s="17">
        <v>157</v>
      </c>
      <c r="J56" s="11">
        <f>J48</f>
        <v>26627027</v>
      </c>
      <c r="K56" s="11">
        <f>K48</f>
        <v>-28860765</v>
      </c>
    </row>
    <row r="57" spans="1:11" ht="12.75">
      <c r="A57" s="199" t="s">
        <v>192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9" t="s">
        <v>199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/>
      <c r="K58" s="13"/>
    </row>
    <row r="59" spans="1:11" ht="12.75">
      <c r="A59" s="199" t="s">
        <v>200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/>
      <c r="K59" s="13"/>
    </row>
    <row r="60" spans="1:11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/>
      <c r="K60" s="13"/>
    </row>
    <row r="61" spans="1:11" ht="12.75">
      <c r="A61" s="199" t="s">
        <v>201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202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203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204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/>
      <c r="K64" s="13"/>
    </row>
    <row r="65" spans="1:11" ht="12.75">
      <c r="A65" s="199" t="s">
        <v>193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/>
      <c r="K65" s="13"/>
    </row>
    <row r="66" spans="1:11" ht="12.75">
      <c r="A66" s="199" t="s">
        <v>167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9" t="s">
        <v>168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5">
        <f>J56+J66</f>
        <v>26627027</v>
      </c>
      <c r="K67" s="15">
        <f>K56+K66</f>
        <v>-28860765</v>
      </c>
    </row>
    <row r="68" spans="1:11" ht="12.75">
      <c r="A68" s="218" t="s">
        <v>162</v>
      </c>
      <c r="B68" s="232"/>
      <c r="C68" s="232"/>
      <c r="D68" s="232"/>
      <c r="E68" s="232"/>
      <c r="F68" s="232"/>
      <c r="G68" s="232"/>
      <c r="H68" s="232"/>
      <c r="I68" s="244"/>
      <c r="J68" s="244"/>
      <c r="K68" s="245"/>
    </row>
    <row r="69" spans="1:11" ht="12.75">
      <c r="A69" s="196" t="s">
        <v>161</v>
      </c>
      <c r="B69" s="197"/>
      <c r="C69" s="197"/>
      <c r="D69" s="197"/>
      <c r="E69" s="197"/>
      <c r="F69" s="197"/>
      <c r="G69" s="197"/>
      <c r="H69" s="197"/>
      <c r="I69" s="235"/>
      <c r="J69" s="235"/>
      <c r="K69" s="236"/>
    </row>
    <row r="70" spans="1:11" ht="12.75">
      <c r="A70" s="241" t="s">
        <v>205</v>
      </c>
      <c r="B70" s="242"/>
      <c r="C70" s="242"/>
      <c r="D70" s="242"/>
      <c r="E70" s="242"/>
      <c r="F70" s="242"/>
      <c r="G70" s="242"/>
      <c r="H70" s="243"/>
      <c r="I70" s="4">
        <v>169</v>
      </c>
      <c r="J70" s="13"/>
      <c r="K70" s="13"/>
    </row>
    <row r="71" spans="1:11" ht="12.75">
      <c r="A71" s="249" t="s">
        <v>206</v>
      </c>
      <c r="B71" s="250"/>
      <c r="C71" s="250"/>
      <c r="D71" s="250"/>
      <c r="E71" s="250"/>
      <c r="F71" s="250"/>
      <c r="G71" s="250"/>
      <c r="H71" s="25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6:K6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6" right="0.59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E54" sqref="E54"/>
    </sheetView>
  </sheetViews>
  <sheetFormatPr defaultColWidth="9.140625" defaultRowHeight="12.75"/>
  <cols>
    <col min="8" max="8" width="4.57421875" style="0" customWidth="1"/>
    <col min="10" max="11" width="9.8515625" style="0" bestFit="1" customWidth="1"/>
  </cols>
  <sheetData>
    <row r="1" spans="1:11" ht="12.75">
      <c r="A1" s="252" t="s">
        <v>140</v>
      </c>
      <c r="B1" s="253"/>
      <c r="C1" s="253"/>
      <c r="D1" s="253"/>
      <c r="E1" s="253"/>
      <c r="F1" s="253"/>
      <c r="G1" s="253"/>
      <c r="H1" s="253"/>
      <c r="I1" s="253"/>
      <c r="J1" s="254"/>
      <c r="K1" s="191"/>
    </row>
    <row r="2" spans="1:11" ht="12.75">
      <c r="A2" s="256" t="s">
        <v>322</v>
      </c>
      <c r="B2" s="257"/>
      <c r="C2" s="257"/>
      <c r="D2" s="257"/>
      <c r="E2" s="257"/>
      <c r="F2" s="257"/>
      <c r="G2" s="257"/>
      <c r="H2" s="257"/>
      <c r="I2" s="257"/>
      <c r="J2" s="254"/>
      <c r="K2" s="255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120" t="s">
        <v>314</v>
      </c>
    </row>
    <row r="4" spans="1:11" ht="12.75">
      <c r="A4" s="258" t="s">
        <v>292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4" thickBot="1">
      <c r="A5" s="261" t="s">
        <v>50</v>
      </c>
      <c r="B5" s="261"/>
      <c r="C5" s="261"/>
      <c r="D5" s="261"/>
      <c r="E5" s="261"/>
      <c r="F5" s="261"/>
      <c r="G5" s="261"/>
      <c r="H5" s="261"/>
      <c r="I5" s="76" t="s">
        <v>251</v>
      </c>
      <c r="J5" s="77" t="s">
        <v>128</v>
      </c>
      <c r="K5" s="77" t="s">
        <v>129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78">
        <v>2</v>
      </c>
      <c r="J6" s="79" t="s">
        <v>255</v>
      </c>
      <c r="K6" s="79" t="s">
        <v>256</v>
      </c>
    </row>
    <row r="7" spans="1:11" ht="12.75">
      <c r="A7" s="263" t="s">
        <v>134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ht="12.75">
      <c r="A8" s="202" t="s">
        <v>34</v>
      </c>
      <c r="B8" s="203"/>
      <c r="C8" s="203"/>
      <c r="D8" s="203"/>
      <c r="E8" s="203"/>
      <c r="F8" s="203"/>
      <c r="G8" s="203"/>
      <c r="H8" s="203"/>
      <c r="I8" s="4">
        <v>1</v>
      </c>
      <c r="J8" s="13">
        <v>26895505</v>
      </c>
      <c r="K8" s="13">
        <v>-28860765</v>
      </c>
    </row>
    <row r="9" spans="1:11" ht="12.75">
      <c r="A9" s="202" t="s">
        <v>35</v>
      </c>
      <c r="B9" s="203"/>
      <c r="C9" s="203"/>
      <c r="D9" s="203"/>
      <c r="E9" s="203"/>
      <c r="F9" s="203"/>
      <c r="G9" s="203"/>
      <c r="H9" s="203"/>
      <c r="I9" s="4">
        <v>2</v>
      </c>
      <c r="J9" s="13">
        <v>12578512</v>
      </c>
      <c r="K9" s="13">
        <v>12786044</v>
      </c>
    </row>
    <row r="10" spans="1:11" ht="12.75">
      <c r="A10" s="202" t="s">
        <v>36</v>
      </c>
      <c r="B10" s="203"/>
      <c r="C10" s="203"/>
      <c r="D10" s="203"/>
      <c r="E10" s="203"/>
      <c r="F10" s="203"/>
      <c r="G10" s="203"/>
      <c r="H10" s="203"/>
      <c r="I10" s="4">
        <v>3</v>
      </c>
      <c r="J10" s="13">
        <v>5564708</v>
      </c>
      <c r="K10" s="13">
        <v>245788</v>
      </c>
    </row>
    <row r="11" spans="1:11" ht="12.75">
      <c r="A11" s="202" t="s">
        <v>37</v>
      </c>
      <c r="B11" s="203"/>
      <c r="C11" s="203"/>
      <c r="D11" s="203"/>
      <c r="E11" s="203"/>
      <c r="F11" s="203"/>
      <c r="G11" s="203"/>
      <c r="H11" s="203"/>
      <c r="I11" s="4">
        <v>4</v>
      </c>
      <c r="J11" s="13">
        <v>5951428</v>
      </c>
      <c r="K11" s="13">
        <v>9188269</v>
      </c>
    </row>
    <row r="12" spans="1:11" ht="12.75">
      <c r="A12" s="202" t="s">
        <v>38</v>
      </c>
      <c r="B12" s="203"/>
      <c r="C12" s="203"/>
      <c r="D12" s="203"/>
      <c r="E12" s="203"/>
      <c r="F12" s="203"/>
      <c r="G12" s="203"/>
      <c r="H12" s="203"/>
      <c r="I12" s="4">
        <v>5</v>
      </c>
      <c r="J12" s="13"/>
      <c r="K12" s="13">
        <v>391765</v>
      </c>
    </row>
    <row r="13" spans="1:11" ht="12.75">
      <c r="A13" s="202" t="s">
        <v>42</v>
      </c>
      <c r="B13" s="203"/>
      <c r="C13" s="203"/>
      <c r="D13" s="203"/>
      <c r="E13" s="203"/>
      <c r="F13" s="203"/>
      <c r="G13" s="203"/>
      <c r="H13" s="203"/>
      <c r="I13" s="4">
        <v>6</v>
      </c>
      <c r="J13" s="13">
        <v>6712904</v>
      </c>
      <c r="K13" s="13">
        <v>10461638</v>
      </c>
    </row>
    <row r="14" spans="1:11" ht="12.75">
      <c r="A14" s="199" t="s">
        <v>135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57703057</v>
      </c>
      <c r="K14" s="12">
        <f>SUM(K8:K13)</f>
        <v>4212739</v>
      </c>
    </row>
    <row r="15" spans="1:11" ht="12.75">
      <c r="A15" s="202" t="s">
        <v>43</v>
      </c>
      <c r="B15" s="203"/>
      <c r="C15" s="203"/>
      <c r="D15" s="203"/>
      <c r="E15" s="203"/>
      <c r="F15" s="203"/>
      <c r="G15" s="203"/>
      <c r="H15" s="203"/>
      <c r="I15" s="4">
        <v>8</v>
      </c>
      <c r="J15" s="13"/>
      <c r="K15" s="13"/>
    </row>
    <row r="16" spans="1:11" ht="12.75">
      <c r="A16" s="202" t="s">
        <v>44</v>
      </c>
      <c r="B16" s="203"/>
      <c r="C16" s="203"/>
      <c r="D16" s="203"/>
      <c r="E16" s="203"/>
      <c r="F16" s="203"/>
      <c r="G16" s="203"/>
      <c r="H16" s="203"/>
      <c r="I16" s="4">
        <v>9</v>
      </c>
      <c r="J16" s="13"/>
      <c r="K16" s="13"/>
    </row>
    <row r="17" spans="1:11" ht="12.75">
      <c r="A17" s="202" t="s">
        <v>45</v>
      </c>
      <c r="B17" s="203"/>
      <c r="C17" s="203"/>
      <c r="D17" s="203"/>
      <c r="E17" s="203"/>
      <c r="F17" s="203"/>
      <c r="G17" s="203"/>
      <c r="H17" s="203"/>
      <c r="I17" s="4">
        <v>10</v>
      </c>
      <c r="J17" s="13">
        <v>269522</v>
      </c>
      <c r="K17" s="13"/>
    </row>
    <row r="18" spans="1:11" ht="12.75">
      <c r="A18" s="202" t="s">
        <v>46</v>
      </c>
      <c r="B18" s="203"/>
      <c r="C18" s="203"/>
      <c r="D18" s="203"/>
      <c r="E18" s="203"/>
      <c r="F18" s="203"/>
      <c r="G18" s="203"/>
      <c r="H18" s="203"/>
      <c r="I18" s="4">
        <v>11</v>
      </c>
      <c r="J18" s="13">
        <v>23671393</v>
      </c>
      <c r="K18" s="13">
        <v>10161809</v>
      </c>
    </row>
    <row r="19" spans="1:11" ht="12.75">
      <c r="A19" s="199" t="s">
        <v>136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23940915</v>
      </c>
      <c r="K19" s="12">
        <f>SUM(K15:K18)</f>
        <v>10161809</v>
      </c>
    </row>
    <row r="20" spans="1:11" ht="12.75">
      <c r="A20" s="199" t="s">
        <v>30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33762142</v>
      </c>
      <c r="K20" s="12">
        <f>IF(K14&gt;K19,K14-K19,0)</f>
        <v>0</v>
      </c>
    </row>
    <row r="21" spans="1:11" ht="12.75">
      <c r="A21" s="199" t="s">
        <v>31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5949070</v>
      </c>
    </row>
    <row r="22" spans="1:11" ht="12.75">
      <c r="A22" s="263" t="s">
        <v>137</v>
      </c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ht="12.75">
      <c r="A23" s="202" t="s">
        <v>151</v>
      </c>
      <c r="B23" s="203"/>
      <c r="C23" s="203"/>
      <c r="D23" s="203"/>
      <c r="E23" s="203"/>
      <c r="F23" s="203"/>
      <c r="G23" s="203"/>
      <c r="H23" s="203"/>
      <c r="I23" s="4">
        <v>15</v>
      </c>
      <c r="J23" s="13">
        <v>148818</v>
      </c>
      <c r="K23" s="13">
        <v>2053476</v>
      </c>
    </row>
    <row r="24" spans="1:11" ht="12.75">
      <c r="A24" s="202" t="s">
        <v>152</v>
      </c>
      <c r="B24" s="203"/>
      <c r="C24" s="203"/>
      <c r="D24" s="203"/>
      <c r="E24" s="203"/>
      <c r="F24" s="203"/>
      <c r="G24" s="203"/>
      <c r="H24" s="203"/>
      <c r="I24" s="4">
        <v>16</v>
      </c>
      <c r="J24" s="13"/>
      <c r="K24" s="13"/>
    </row>
    <row r="25" spans="1:11" ht="12.75">
      <c r="A25" s="202" t="s">
        <v>153</v>
      </c>
      <c r="B25" s="203"/>
      <c r="C25" s="203"/>
      <c r="D25" s="203"/>
      <c r="E25" s="203"/>
      <c r="F25" s="203"/>
      <c r="G25" s="203"/>
      <c r="H25" s="203"/>
      <c r="I25" s="4">
        <v>17</v>
      </c>
      <c r="J25" s="13"/>
      <c r="K25" s="13">
        <v>0</v>
      </c>
    </row>
    <row r="26" spans="1:11" ht="12.75">
      <c r="A26" s="202" t="s">
        <v>154</v>
      </c>
      <c r="B26" s="203"/>
      <c r="C26" s="203"/>
      <c r="D26" s="203"/>
      <c r="E26" s="203"/>
      <c r="F26" s="203"/>
      <c r="G26" s="203"/>
      <c r="H26" s="203"/>
      <c r="I26" s="4">
        <v>18</v>
      </c>
      <c r="J26" s="13"/>
      <c r="K26" s="13"/>
    </row>
    <row r="27" spans="1:11" ht="12.75">
      <c r="A27" s="202" t="s">
        <v>155</v>
      </c>
      <c r="B27" s="203"/>
      <c r="C27" s="203"/>
      <c r="D27" s="203"/>
      <c r="E27" s="203"/>
      <c r="F27" s="203"/>
      <c r="G27" s="203"/>
      <c r="H27" s="203"/>
      <c r="I27" s="4">
        <v>19</v>
      </c>
      <c r="J27" s="13">
        <v>421598</v>
      </c>
      <c r="K27" s="13">
        <v>5623580</v>
      </c>
    </row>
    <row r="28" spans="1:11" ht="12.75">
      <c r="A28" s="199" t="s">
        <v>141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570416</v>
      </c>
      <c r="K28" s="12">
        <f>SUM(K23:K27)</f>
        <v>7677056</v>
      </c>
    </row>
    <row r="29" spans="1:11" ht="12.75">
      <c r="A29" s="202" t="s">
        <v>105</v>
      </c>
      <c r="B29" s="203"/>
      <c r="C29" s="203"/>
      <c r="D29" s="203"/>
      <c r="E29" s="203"/>
      <c r="F29" s="203"/>
      <c r="G29" s="203"/>
      <c r="H29" s="203"/>
      <c r="I29" s="4">
        <v>21</v>
      </c>
      <c r="J29" s="13">
        <v>44581871</v>
      </c>
      <c r="K29" s="13">
        <v>4860288</v>
      </c>
    </row>
    <row r="30" spans="1:11" ht="12.75">
      <c r="A30" s="202" t="s">
        <v>106</v>
      </c>
      <c r="B30" s="203"/>
      <c r="C30" s="203"/>
      <c r="D30" s="203"/>
      <c r="E30" s="203"/>
      <c r="F30" s="203"/>
      <c r="G30" s="203"/>
      <c r="H30" s="203"/>
      <c r="I30" s="4">
        <v>22</v>
      </c>
      <c r="J30" s="8"/>
      <c r="K30" s="13"/>
    </row>
    <row r="31" spans="1:11" ht="12.75">
      <c r="A31" s="202" t="s">
        <v>10</v>
      </c>
      <c r="B31" s="203"/>
      <c r="C31" s="203"/>
      <c r="D31" s="203"/>
      <c r="E31" s="203"/>
      <c r="F31" s="203"/>
      <c r="G31" s="203"/>
      <c r="H31" s="203"/>
      <c r="I31" s="4">
        <v>23</v>
      </c>
      <c r="J31" s="8">
        <v>220173961</v>
      </c>
      <c r="K31" s="13"/>
    </row>
    <row r="32" spans="1:11" ht="12.75">
      <c r="A32" s="199" t="s">
        <v>2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264755832</v>
      </c>
      <c r="K32" s="12">
        <f>SUM(K29:K31)</f>
        <v>4860288</v>
      </c>
    </row>
    <row r="33" spans="1:11" ht="12.75">
      <c r="A33" s="199" t="s">
        <v>32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2816768</v>
      </c>
    </row>
    <row r="34" spans="1:11" ht="12.75">
      <c r="A34" s="199" t="s">
        <v>33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264185416</v>
      </c>
      <c r="K34" s="12">
        <f>IF(K32&gt;K28,K32-K28,0)</f>
        <v>0</v>
      </c>
    </row>
    <row r="35" spans="1:11" ht="12.75">
      <c r="A35" s="263" t="s">
        <v>138</v>
      </c>
      <c r="B35" s="264"/>
      <c r="C35" s="264"/>
      <c r="D35" s="264"/>
      <c r="E35" s="264"/>
      <c r="F35" s="264"/>
      <c r="G35" s="264"/>
      <c r="H35" s="264"/>
      <c r="I35" s="265"/>
      <c r="J35" s="265"/>
      <c r="K35" s="266"/>
    </row>
    <row r="36" spans="1:11" ht="12.75">
      <c r="A36" s="202" t="s">
        <v>147</v>
      </c>
      <c r="B36" s="203"/>
      <c r="C36" s="203"/>
      <c r="D36" s="203"/>
      <c r="E36" s="203"/>
      <c r="F36" s="203"/>
      <c r="G36" s="203"/>
      <c r="H36" s="203"/>
      <c r="I36" s="4">
        <v>27</v>
      </c>
      <c r="J36" s="8">
        <v>168248287</v>
      </c>
      <c r="K36" s="13"/>
    </row>
    <row r="37" spans="1:11" ht="12.75">
      <c r="A37" s="202" t="s">
        <v>23</v>
      </c>
      <c r="B37" s="203"/>
      <c r="C37" s="203"/>
      <c r="D37" s="203"/>
      <c r="E37" s="203"/>
      <c r="F37" s="203"/>
      <c r="G37" s="203"/>
      <c r="H37" s="203"/>
      <c r="I37" s="4">
        <v>28</v>
      </c>
      <c r="J37" s="8">
        <v>27216156</v>
      </c>
      <c r="K37" s="13">
        <v>3622841</v>
      </c>
    </row>
    <row r="38" spans="1:11" ht="12.75">
      <c r="A38" s="202" t="s">
        <v>24</v>
      </c>
      <c r="B38" s="203"/>
      <c r="C38" s="203"/>
      <c r="D38" s="203"/>
      <c r="E38" s="203"/>
      <c r="F38" s="203"/>
      <c r="G38" s="203"/>
      <c r="H38" s="203"/>
      <c r="I38" s="4">
        <v>29</v>
      </c>
      <c r="J38" s="8"/>
      <c r="K38" s="13"/>
    </row>
    <row r="39" spans="1:11" ht="12.75">
      <c r="A39" s="199" t="s">
        <v>59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195464443</v>
      </c>
      <c r="K39" s="12">
        <f>SUM(K36:K38)</f>
        <v>3622841</v>
      </c>
    </row>
    <row r="40" spans="1:11" ht="12.75">
      <c r="A40" s="202" t="s">
        <v>25</v>
      </c>
      <c r="B40" s="203"/>
      <c r="C40" s="203"/>
      <c r="D40" s="203"/>
      <c r="E40" s="203"/>
      <c r="F40" s="203"/>
      <c r="G40" s="203"/>
      <c r="H40" s="203"/>
      <c r="I40" s="4">
        <v>31</v>
      </c>
      <c r="J40" s="13">
        <v>5559958</v>
      </c>
      <c r="K40" s="13">
        <v>10907434</v>
      </c>
    </row>
    <row r="41" spans="1:11" ht="12.75">
      <c r="A41" s="202" t="s">
        <v>26</v>
      </c>
      <c r="B41" s="203"/>
      <c r="C41" s="203"/>
      <c r="D41" s="203"/>
      <c r="E41" s="203"/>
      <c r="F41" s="203"/>
      <c r="G41" s="203"/>
      <c r="H41" s="203"/>
      <c r="I41" s="4">
        <v>32</v>
      </c>
      <c r="J41" s="8"/>
      <c r="K41" s="13"/>
    </row>
    <row r="42" spans="1:11" ht="12.75">
      <c r="A42" s="202" t="s">
        <v>27</v>
      </c>
      <c r="B42" s="203"/>
      <c r="C42" s="203"/>
      <c r="D42" s="203"/>
      <c r="E42" s="203"/>
      <c r="F42" s="203"/>
      <c r="G42" s="203"/>
      <c r="H42" s="203"/>
      <c r="I42" s="4">
        <v>33</v>
      </c>
      <c r="J42" s="8"/>
      <c r="K42" s="13"/>
    </row>
    <row r="43" spans="1:11" ht="12.75">
      <c r="A43" s="202" t="s">
        <v>28</v>
      </c>
      <c r="B43" s="203"/>
      <c r="C43" s="203"/>
      <c r="D43" s="203"/>
      <c r="E43" s="203"/>
      <c r="F43" s="203"/>
      <c r="G43" s="203"/>
      <c r="H43" s="203"/>
      <c r="I43" s="4">
        <v>34</v>
      </c>
      <c r="J43" s="8">
        <v>279943</v>
      </c>
      <c r="K43" s="13">
        <v>615414</v>
      </c>
    </row>
    <row r="44" spans="1:11" ht="12.75">
      <c r="A44" s="202" t="s">
        <v>29</v>
      </c>
      <c r="B44" s="203"/>
      <c r="C44" s="203"/>
      <c r="D44" s="203"/>
      <c r="E44" s="203"/>
      <c r="F44" s="203"/>
      <c r="G44" s="203"/>
      <c r="H44" s="203"/>
      <c r="I44" s="4">
        <v>35</v>
      </c>
      <c r="J44" s="8"/>
      <c r="K44" s="13"/>
    </row>
    <row r="45" spans="1:11" ht="12.75">
      <c r="A45" s="199" t="s">
        <v>60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5839901</v>
      </c>
      <c r="K45" s="12">
        <f>SUM(K40:K44)</f>
        <v>11522848</v>
      </c>
    </row>
    <row r="46" spans="1:11" ht="12.75">
      <c r="A46" s="199" t="s">
        <v>11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189624542</v>
      </c>
      <c r="K46" s="12">
        <f>IF(K39&gt;K45,K39-K45,0)</f>
        <v>0</v>
      </c>
    </row>
    <row r="47" spans="1:11" ht="12.75">
      <c r="A47" s="199" t="s">
        <v>12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7900007</v>
      </c>
    </row>
    <row r="48" spans="1:11" ht="12.75">
      <c r="A48" s="202" t="s">
        <v>61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2" t="s">
        <v>62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IF(J21-J20+J34-J33+J47-J46&gt;0,J21-J20+J34-J33+J47-J46,0)</f>
        <v>40798732</v>
      </c>
      <c r="K49" s="12">
        <f>IF(K21-K20+K34-K33+K47-K46&gt;0,K21-K20+K34-K33+K47-K46,0)</f>
        <v>11032309</v>
      </c>
    </row>
    <row r="50" spans="1:11" ht="12.75">
      <c r="A50" s="202" t="s">
        <v>139</v>
      </c>
      <c r="B50" s="203"/>
      <c r="C50" s="203"/>
      <c r="D50" s="203"/>
      <c r="E50" s="203"/>
      <c r="F50" s="203"/>
      <c r="G50" s="203"/>
      <c r="H50" s="203"/>
      <c r="I50" s="4">
        <v>41</v>
      </c>
      <c r="J50" s="13">
        <v>76063521</v>
      </c>
      <c r="K50" s="13">
        <v>35264789</v>
      </c>
    </row>
    <row r="51" spans="1:11" ht="12.75">
      <c r="A51" s="202" t="s">
        <v>148</v>
      </c>
      <c r="B51" s="203"/>
      <c r="C51" s="203"/>
      <c r="D51" s="203"/>
      <c r="E51" s="203"/>
      <c r="F51" s="203"/>
      <c r="G51" s="203"/>
      <c r="H51" s="203"/>
      <c r="I51" s="4">
        <v>42</v>
      </c>
      <c r="J51" s="13"/>
      <c r="K51" s="13"/>
    </row>
    <row r="52" spans="1:11" ht="12.75">
      <c r="A52" s="202" t="s">
        <v>149</v>
      </c>
      <c r="B52" s="203"/>
      <c r="C52" s="203"/>
      <c r="D52" s="203"/>
      <c r="E52" s="203"/>
      <c r="F52" s="203"/>
      <c r="G52" s="203"/>
      <c r="H52" s="203"/>
      <c r="I52" s="4">
        <v>43</v>
      </c>
      <c r="J52" s="13">
        <v>40798732</v>
      </c>
      <c r="K52" s="13">
        <v>11032309</v>
      </c>
    </row>
    <row r="53" spans="1:11" ht="12.75">
      <c r="A53" s="224" t="s">
        <v>150</v>
      </c>
      <c r="B53" s="225"/>
      <c r="C53" s="225"/>
      <c r="D53" s="225"/>
      <c r="E53" s="225"/>
      <c r="F53" s="225"/>
      <c r="G53" s="225"/>
      <c r="H53" s="225"/>
      <c r="I53" s="7">
        <v>44</v>
      </c>
      <c r="J53" s="10">
        <f>J50+J51-J52</f>
        <v>35264789</v>
      </c>
      <c r="K53" s="15">
        <f>K50+K51-K52</f>
        <v>24232480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9:K31 J50:K52 J36:K38 J23:K27 J15:K18 J8:K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2.75"/>
  <cols>
    <col min="1" max="4" width="9.140625" style="86" customWidth="1"/>
    <col min="5" max="5" width="10.140625" style="86" bestFit="1" customWidth="1"/>
    <col min="6" max="9" width="9.140625" style="86" customWidth="1"/>
    <col min="10" max="10" width="10.7109375" style="86" customWidth="1"/>
    <col min="11" max="11" width="12.00390625" style="86" customWidth="1"/>
    <col min="12" max="16384" width="9.140625" style="86" customWidth="1"/>
  </cols>
  <sheetData>
    <row r="1" spans="1:12" ht="12.75">
      <c r="A1" s="273" t="s">
        <v>253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85"/>
    </row>
    <row r="2" spans="1:12" ht="15.75">
      <c r="A2" s="83"/>
      <c r="B2" s="84"/>
      <c r="C2" s="283" t="s">
        <v>254</v>
      </c>
      <c r="D2" s="283"/>
      <c r="E2" s="88">
        <v>40544</v>
      </c>
      <c r="F2" s="87" t="s">
        <v>221</v>
      </c>
      <c r="G2" s="284">
        <v>41274</v>
      </c>
      <c r="H2" s="285"/>
      <c r="I2" s="84"/>
      <c r="J2" s="84"/>
      <c r="K2" s="121" t="s">
        <v>314</v>
      </c>
      <c r="L2" s="89"/>
    </row>
    <row r="3" spans="1:11" ht="24" thickBot="1">
      <c r="A3" s="286" t="s">
        <v>50</v>
      </c>
      <c r="B3" s="286"/>
      <c r="C3" s="286"/>
      <c r="D3" s="286"/>
      <c r="E3" s="286"/>
      <c r="F3" s="286"/>
      <c r="G3" s="286"/>
      <c r="H3" s="286"/>
      <c r="I3" s="90" t="s">
        <v>277</v>
      </c>
      <c r="J3" s="91" t="s">
        <v>128</v>
      </c>
      <c r="K3" s="91" t="s">
        <v>129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93">
        <v>2</v>
      </c>
      <c r="J4" s="92" t="s">
        <v>255</v>
      </c>
      <c r="K4" s="92" t="s">
        <v>256</v>
      </c>
    </row>
    <row r="5" spans="1:11" ht="12.75">
      <c r="A5" s="275" t="s">
        <v>257</v>
      </c>
      <c r="B5" s="276"/>
      <c r="C5" s="276"/>
      <c r="D5" s="276"/>
      <c r="E5" s="276"/>
      <c r="F5" s="276"/>
      <c r="G5" s="276"/>
      <c r="H5" s="276"/>
      <c r="I5" s="94">
        <v>1</v>
      </c>
      <c r="J5" s="124">
        <v>169486800</v>
      </c>
      <c r="K5" s="124">
        <v>169186879</v>
      </c>
    </row>
    <row r="6" spans="1:11" ht="12.75">
      <c r="A6" s="275" t="s">
        <v>258</v>
      </c>
      <c r="B6" s="276"/>
      <c r="C6" s="276"/>
      <c r="D6" s="276"/>
      <c r="E6" s="276"/>
      <c r="F6" s="276"/>
      <c r="G6" s="276"/>
      <c r="H6" s="276"/>
      <c r="I6" s="94">
        <v>2</v>
      </c>
      <c r="J6" s="96">
        <f>Bilanca!J72</f>
        <v>88107087</v>
      </c>
      <c r="K6" s="96">
        <f>Bilanca!K72</f>
        <v>88107087</v>
      </c>
    </row>
    <row r="7" spans="1:11" ht="12.75">
      <c r="A7" s="275" t="s">
        <v>259</v>
      </c>
      <c r="B7" s="276"/>
      <c r="C7" s="276"/>
      <c r="D7" s="276"/>
      <c r="E7" s="276"/>
      <c r="F7" s="276"/>
      <c r="G7" s="276"/>
      <c r="H7" s="276"/>
      <c r="I7" s="94">
        <v>3</v>
      </c>
      <c r="J7" s="126">
        <f>Bilanca!J73</f>
        <v>37033109</v>
      </c>
      <c r="K7" s="96">
        <f>Bilanca!K73</f>
        <v>37864336</v>
      </c>
    </row>
    <row r="8" spans="1:11" ht="12.75">
      <c r="A8" s="275" t="s">
        <v>260</v>
      </c>
      <c r="B8" s="276"/>
      <c r="C8" s="276"/>
      <c r="D8" s="276"/>
      <c r="E8" s="276"/>
      <c r="F8" s="276"/>
      <c r="G8" s="276"/>
      <c r="H8" s="276"/>
      <c r="I8" s="94">
        <v>4</v>
      </c>
      <c r="J8" s="96">
        <v>81201689</v>
      </c>
      <c r="K8" s="96">
        <v>107810121</v>
      </c>
    </row>
    <row r="9" spans="1:11" ht="12.75">
      <c r="A9" s="275" t="s">
        <v>261</v>
      </c>
      <c r="B9" s="276"/>
      <c r="C9" s="276"/>
      <c r="D9" s="276"/>
      <c r="E9" s="276"/>
      <c r="F9" s="276"/>
      <c r="G9" s="276"/>
      <c r="H9" s="276"/>
      <c r="I9" s="94">
        <v>5</v>
      </c>
      <c r="J9" s="96">
        <f>Bilanca!J84-Bilanca!J85</f>
        <v>27101031</v>
      </c>
      <c r="K9" s="96">
        <v>-28860765</v>
      </c>
    </row>
    <row r="10" spans="1:11" ht="12.75">
      <c r="A10" s="275" t="s">
        <v>262</v>
      </c>
      <c r="B10" s="276"/>
      <c r="C10" s="276"/>
      <c r="D10" s="276"/>
      <c r="E10" s="276"/>
      <c r="F10" s="276"/>
      <c r="G10" s="276"/>
      <c r="H10" s="276"/>
      <c r="I10" s="94">
        <v>6</v>
      </c>
      <c r="J10" s="96"/>
      <c r="K10" s="96"/>
    </row>
    <row r="11" spans="1:11" ht="12.75">
      <c r="A11" s="275" t="s">
        <v>263</v>
      </c>
      <c r="B11" s="276"/>
      <c r="C11" s="276"/>
      <c r="D11" s="276"/>
      <c r="E11" s="276"/>
      <c r="F11" s="276"/>
      <c r="G11" s="276"/>
      <c r="H11" s="276"/>
      <c r="I11" s="94">
        <v>7</v>
      </c>
      <c r="J11" s="96"/>
      <c r="K11" s="96"/>
    </row>
    <row r="12" spans="1:11" ht="12.75">
      <c r="A12" s="275" t="s">
        <v>264</v>
      </c>
      <c r="B12" s="276"/>
      <c r="C12" s="276"/>
      <c r="D12" s="276"/>
      <c r="E12" s="276"/>
      <c r="F12" s="276"/>
      <c r="G12" s="276"/>
      <c r="H12" s="276"/>
      <c r="I12" s="94">
        <v>8</v>
      </c>
      <c r="J12" s="96"/>
      <c r="K12" s="96"/>
    </row>
    <row r="13" spans="1:11" ht="12.75">
      <c r="A13" s="275" t="s">
        <v>265</v>
      </c>
      <c r="B13" s="276"/>
      <c r="C13" s="276"/>
      <c r="D13" s="276"/>
      <c r="E13" s="276"/>
      <c r="F13" s="276"/>
      <c r="G13" s="276"/>
      <c r="H13" s="276"/>
      <c r="I13" s="94">
        <v>9</v>
      </c>
      <c r="J13" s="96"/>
      <c r="K13" s="96"/>
    </row>
    <row r="14" spans="1:11" ht="12.75">
      <c r="A14" s="277" t="s">
        <v>266</v>
      </c>
      <c r="B14" s="278"/>
      <c r="C14" s="278"/>
      <c r="D14" s="278"/>
      <c r="E14" s="278"/>
      <c r="F14" s="278"/>
      <c r="G14" s="278"/>
      <c r="H14" s="278"/>
      <c r="I14" s="94">
        <v>10</v>
      </c>
      <c r="J14" s="97">
        <f>SUM(J5:J13)</f>
        <v>402929716</v>
      </c>
      <c r="K14" s="97">
        <f>SUM(K5:K13)</f>
        <v>374107658</v>
      </c>
    </row>
    <row r="15" spans="1:11" ht="12.75">
      <c r="A15" s="275" t="s">
        <v>267</v>
      </c>
      <c r="B15" s="276"/>
      <c r="C15" s="276"/>
      <c r="D15" s="276"/>
      <c r="E15" s="276"/>
      <c r="F15" s="276"/>
      <c r="G15" s="276"/>
      <c r="H15" s="276"/>
      <c r="I15" s="94">
        <v>11</v>
      </c>
      <c r="J15" s="96"/>
      <c r="K15" s="96"/>
    </row>
    <row r="16" spans="1:11" ht="12.75">
      <c r="A16" s="275" t="s">
        <v>268</v>
      </c>
      <c r="B16" s="276"/>
      <c r="C16" s="276"/>
      <c r="D16" s="276"/>
      <c r="E16" s="276"/>
      <c r="F16" s="276"/>
      <c r="G16" s="276"/>
      <c r="H16" s="276"/>
      <c r="I16" s="94">
        <v>12</v>
      </c>
      <c r="J16" s="96"/>
      <c r="K16" s="96"/>
    </row>
    <row r="17" spans="1:11" ht="12.75">
      <c r="A17" s="275" t="s">
        <v>269</v>
      </c>
      <c r="B17" s="276"/>
      <c r="C17" s="276"/>
      <c r="D17" s="276"/>
      <c r="E17" s="276"/>
      <c r="F17" s="276"/>
      <c r="G17" s="276"/>
      <c r="H17" s="276"/>
      <c r="I17" s="94">
        <v>13</v>
      </c>
      <c r="J17" s="96"/>
      <c r="K17" s="96"/>
    </row>
    <row r="18" spans="1:11" ht="12.75">
      <c r="A18" s="275" t="s">
        <v>270</v>
      </c>
      <c r="B18" s="276"/>
      <c r="C18" s="276"/>
      <c r="D18" s="276"/>
      <c r="E18" s="276"/>
      <c r="F18" s="276"/>
      <c r="G18" s="276"/>
      <c r="H18" s="276"/>
      <c r="I18" s="94">
        <v>14</v>
      </c>
      <c r="J18" s="96"/>
      <c r="K18" s="96"/>
    </row>
    <row r="19" spans="1:11" ht="12.75">
      <c r="A19" s="275" t="s">
        <v>271</v>
      </c>
      <c r="B19" s="276"/>
      <c r="C19" s="276"/>
      <c r="D19" s="276"/>
      <c r="E19" s="276"/>
      <c r="F19" s="276"/>
      <c r="G19" s="276"/>
      <c r="H19" s="276"/>
      <c r="I19" s="94">
        <v>15</v>
      </c>
      <c r="J19" s="96"/>
      <c r="K19" s="96"/>
    </row>
    <row r="20" spans="1:11" ht="12.75">
      <c r="A20" s="275" t="s">
        <v>272</v>
      </c>
      <c r="B20" s="276"/>
      <c r="C20" s="276"/>
      <c r="D20" s="276"/>
      <c r="E20" s="276"/>
      <c r="F20" s="276"/>
      <c r="G20" s="276"/>
      <c r="H20" s="276"/>
      <c r="I20" s="94">
        <v>16</v>
      </c>
      <c r="J20" s="96"/>
      <c r="K20" s="96"/>
    </row>
    <row r="21" spans="1:11" ht="12.75">
      <c r="A21" s="277" t="s">
        <v>273</v>
      </c>
      <c r="B21" s="278"/>
      <c r="C21" s="278"/>
      <c r="D21" s="278"/>
      <c r="E21" s="278"/>
      <c r="F21" s="278"/>
      <c r="G21" s="278"/>
      <c r="H21" s="278"/>
      <c r="I21" s="94">
        <v>17</v>
      </c>
      <c r="J21" s="98">
        <f>SUM(J15:J20)</f>
        <v>0</v>
      </c>
      <c r="K21" s="98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7" t="s">
        <v>274</v>
      </c>
      <c r="B23" s="268"/>
      <c r="C23" s="268"/>
      <c r="D23" s="268"/>
      <c r="E23" s="268"/>
      <c r="F23" s="268"/>
      <c r="G23" s="268"/>
      <c r="H23" s="268"/>
      <c r="I23" s="99">
        <v>18</v>
      </c>
      <c r="J23" s="95">
        <f>Bilanca!J119</f>
        <v>402572418</v>
      </c>
      <c r="K23" s="124">
        <f>Bilanca!K119</f>
        <v>374077404</v>
      </c>
    </row>
    <row r="24" spans="1:11" ht="23.25" customHeight="1">
      <c r="A24" s="269" t="s">
        <v>275</v>
      </c>
      <c r="B24" s="270"/>
      <c r="C24" s="270"/>
      <c r="D24" s="270"/>
      <c r="E24" s="270"/>
      <c r="F24" s="270"/>
      <c r="G24" s="270"/>
      <c r="H24" s="270"/>
      <c r="I24" s="100">
        <v>19</v>
      </c>
      <c r="J24" s="126">
        <f>Bilanca!J86</f>
        <v>357298</v>
      </c>
      <c r="K24" s="125">
        <f>Bilanca!K86</f>
        <v>30254</v>
      </c>
    </row>
    <row r="25" spans="1:11" ht="30" customHeight="1">
      <c r="A25" s="271" t="s">
        <v>276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>
      <c r="A2" s="288" t="s">
        <v>252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289" t="s">
        <v>281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.7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2.7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.7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2.7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2.7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2"/>
      <c r="J26" s="81"/>
    </row>
    <row r="27" spans="1:10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2.75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2012-04-30T11:45:21Z</cp:lastPrinted>
  <dcterms:created xsi:type="dcterms:W3CDTF">2008-10-17T11:51:54Z</dcterms:created>
  <dcterms:modified xsi:type="dcterms:W3CDTF">2013-02-14T15:11:03Z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