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definedNames>
    <definedName name="_xlnm.Print_Area" localSheetId="4">'Changes in equity'!$A$1:$K$25</definedName>
    <definedName name="_xlnm.Print_Area" localSheetId="0">'General data'!$A$1:$I$65</definedName>
    <definedName name="_xlnm.Print_Area" localSheetId="5">'Notes '!$A$1:$J$18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<sst xmlns="http://schemas.openxmlformats.org/spreadsheetml/2006/main" count="368" uniqueCount="332">
  <si>
    <t xml:space="preserve">   3. Goodwill</t>
  </si>
  <si>
    <t/>
  </si>
  <si>
    <t>M.P.</t>
  </si>
  <si>
    <t>3</t>
  </si>
  <si>
    <t>4</t>
  </si>
  <si>
    <t>01.01.2011.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</si>
  <si>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</si>
  <si>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</si>
  <si>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</si>
  <si>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</si>
  <si>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</si>
  <si>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</si>
  <si>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</si>
  <si>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</si>
  <si>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</si>
  <si>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</si>
  <si>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</si>
  <si>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</si>
  <si>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</si>
  <si>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</si>
  <si>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</si>
  <si>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</si>
  <si>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</si>
  <si>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</si>
  <si>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</si>
  <si>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</si>
  <si>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</si>
  <si>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</si>
  <si>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</si>
  <si>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</si>
  <si>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</si>
  <si>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</si>
  <si>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</si>
  <si>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</si>
  <si>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</si>
  <si>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</si>
  <si>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</si>
  <si>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</si>
  <si>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</si>
  <si>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</si>
  <si>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</si>
  <si>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</si>
  <si>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</si>
  <si>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</si>
  <si>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</si>
  <si>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</si>
  <si>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</si>
  <si>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</si>
  <si>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</si>
  <si>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</si>
  <si>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</si>
  <si>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</si>
  <si>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</si>
  <si>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</si>
  <si>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</si>
  <si>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</si>
  <si>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</si>
  <si>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</si>
  <si>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</si>
  <si>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</si>
  <si>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</si>
  <si>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</si>
  <si>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</si>
  <si>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</si>
  <si>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</si>
  <si>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</si>
  <si>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</si>
  <si>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</si>
  <si>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</si>
  <si>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</si>
  <si>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</si>
  <si>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</si>
  <si>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</si>
  <si>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</si>
  <si>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</si>
  <si>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</si>
  <si>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</si>
  <si>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</si>
  <si>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</si>
  <si>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</si>
  <si>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</si>
  <si>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</si>
  <si>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</si>
  <si>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</si>
  <si>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</si>
  <si>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</si>
  <si>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</si>
  <si>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</si>
  <si>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</si>
  <si>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</si>
  <si>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</si>
  <si>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</si>
  <si>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</si>
  <si>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</si>
  <si>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</si>
  <si>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</si>
  <si>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</si>
  <si>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</si>
  <si>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</si>
  <si>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</si>
  <si>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</si>
  <si>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</si>
  <si>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</si>
  <si>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</si>
  <si>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</si>
  <si>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</si>
  <si>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</si>
  <si>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</si>
  <si>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</si>
  <si>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</si>
  <si>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</si>
  <si>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</si>
  <si>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</si>
  <si>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</si>
  <si>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</si>
  <si>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</si>
  <si>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</si>
  <si>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</si>
  <si>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</si>
  <si>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</si>
  <si>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</si>
  <si>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</si>
  <si>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</si>
  <si>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</si>
  <si>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</si>
  <si>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</si>
  <si>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</si>
  <si>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</si>
  <si>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</si>
  <si>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</si>
  <si>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</si>
  <si>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</si>
  <si>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</si>
  <si>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</si>
  <si>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</si>
  <si>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</si>
  <si>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</si>
  <si>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</si>
  <si>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</si>
  <si>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</si>
  <si>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</si>
  <si>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</si>
  <si>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</si>
  <si>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</si>
  <si>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</si>
  <si>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</si>
  <si>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</si>
  <si>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</si>
  <si>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</si>
  <si>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</si>
  <si>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</si>
  <si>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</si>
  <si>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</si>
  <si>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</si>
  <si>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</si>
  <si>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</si>
  <si>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</si>
  <si>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</si>
  <si>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</si>
  <si>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</si>
  <si>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</si>
  <si>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</si>
  <si>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</si>
  <si>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</si>
  <si>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</si>
  <si>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</si>
  <si>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</si>
  <si>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</si>
  <si>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</si>
  <si>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</si>
  <si>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</si>
  <si>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</si>
  <si>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</si>
  <si>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</si>
  <si>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</si>
  <si>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</si>
  <si>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</si>
  <si>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</si>
  <si>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</si>
  <si>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</si>
  <si>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</si>
  <si>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</si>
  <si>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</si>
  <si>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</si>
  <si>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</si>
  <si>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</si>
  <si>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</si>
  <si>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</si>
  <si>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</si>
  <si>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</si>
  <si>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</si>
  <si>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</si>
  <si>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</si>
  <si>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</si>
  <si>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</si>
  <si>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</si>
  <si>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</si>
  <si>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</si>
  <si>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</si>
  <si>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</si>
  <si>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</si>
  <si>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</si>
  <si>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</si>
  <si>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</si>
  <si>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</si>
  <si>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</si>
  <si>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</si>
  <si>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</si>
  <si>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</si>
  <si>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</si>
  <si>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</si>
  <si>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</si>
  <si>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</si>
  <si>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</si>
  <si>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</si>
  <si>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</si>
  <si>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</si>
  <si>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</si>
  <si>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</si>
  <si>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</si>
  <si>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</si>
  <si>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</si>
  <si>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</si>
  <si>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</si>
  <si>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</si>
  <si>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</si>
  <si>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</si>
  <si>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</si>
  <si>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</si>
  <si>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</si>
  <si>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</si>
  <si>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</si>
  <si>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</si>
  <si>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</si>
  <si>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</si>
  <si>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</si>
  <si>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</si>
  <si>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</si>
  <si>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</si>
  <si>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</si>
  <si>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</si>
  <si>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</si>
  <si>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</si>
  <si>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</si>
  <si>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</si>
  <si>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</si>
  <si>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</si>
  <si>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</si>
  <si>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</si>
  <si>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</si>
  <si>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</si>
  <si>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</si>
  <si>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</si>
  <si>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</si>
  <si>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</si>
  <si>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</si>
  <si>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</si>
  <si>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</si>
  <si>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</si>
  <si>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</si>
  <si>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</si>
  <si>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</si>
  <si>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</si>
  <si>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</si>
  <si>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</si>
  <si>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</si>
  <si>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</si>
  <si>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</si>
  <si>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</si>
  <si>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</si>
  <si>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</si>
  <si>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</si>
  <si>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</si>
  <si>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</si>
  <si>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</si>
  <si>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</si>
  <si>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</si>
  <si>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</si>
  <si>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</si>
  <si>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</si>
  <si>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</si>
  <si>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</si>
  <si>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</si>
  <si>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</si>
  <si>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</si>
  <si>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30.09.2011.</t>
  </si>
  <si>
    <t>as at 30.09.2011.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</si>
  <si>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</si>
  <si>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</si>
  <si>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</si>
  <si>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</si>
  <si>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</si>
  <si>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</si>
  <si>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</si>
  <si>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</si>
  <si>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</si>
  <si>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</si>
  <si>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LUKA PLOČE TRGOVINA d.o.o.</t>
  </si>
  <si>
    <t>18102992360</t>
  </si>
  <si>
    <t>87501430734</t>
  </si>
  <si>
    <t>28527523504</t>
  </si>
  <si>
    <t>38548671304</t>
  </si>
  <si>
    <t>39778257122</t>
  </si>
  <si>
    <t>59501819409</t>
  </si>
  <si>
    <t>LUČKA CESTA bb, PLOČE</t>
  </si>
  <si>
    <t>LUČKA BOSANSKA OBALA bb, PLOČE</t>
  </si>
  <si>
    <t>POMORSKI SERVIS LUKA PLOČE d.o.o.</t>
  </si>
  <si>
    <t>LUKA PLOČE ODRŽAVANJE d.o.o.</t>
  </si>
  <si>
    <t>LUKA ŠPED d.o.o.</t>
  </si>
  <si>
    <t>LUKA PLOČE USLUGE d.o.o.</t>
  </si>
  <si>
    <t>PLOČANSKA PLOVIDBA d.o.o.</t>
  </si>
  <si>
    <t>HLADNJAČA PLOČE d.o.o.</t>
  </si>
  <si>
    <t>DODIG ŽELJKA</t>
  </si>
  <si>
    <t>020 603 223</t>
  </si>
  <si>
    <t>020 679 170</t>
  </si>
  <si>
    <t>PAVLOVIĆ IVAN</t>
  </si>
  <si>
    <t>18875024938</t>
  </si>
  <si>
    <t>Notes to financial statements</t>
  </si>
  <si>
    <t>Baalnce sheet</t>
  </si>
  <si>
    <t>1.</t>
  </si>
  <si>
    <t>AOP 016 - increased advances for purchase of equipment</t>
  </si>
  <si>
    <t>2.</t>
  </si>
  <si>
    <t>AOP 026 - increased deposits</t>
  </si>
  <si>
    <t>3.</t>
  </si>
  <si>
    <t>AOP 086 - equipment purchased by financial lease</t>
  </si>
  <si>
    <t>Profit &amp; Loss account:</t>
  </si>
  <si>
    <t>AOP 125 - increased expenses related to concession fees not in force in year 2010.</t>
  </si>
  <si>
    <t xml:space="preserve">AOP 135 - unrealised foreign exchange differences- recalculation to the CNB central customers, </t>
  </si>
  <si>
    <t xml:space="preserve">rate on the date 30.09.2011.- liabilities for loans, receivables from end-customers, </t>
  </si>
  <si>
    <t>foreign currency accounts and bank deposits</t>
  </si>
  <si>
    <t>to</t>
  </si>
  <si>
    <t>for the period 01.01.2011. to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</si>
</sst>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u val="single"/>
      <sz val="11"/>
      <color indexed="8"/>
      <name val="ARIAL"/>
      <family val="0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60" applyFont="1" applyBorder="1" applyAlignment="1" applyProtection="1">
      <alignment horizontal="righ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14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60" applyFont="1" applyBorder="1" applyAlignment="1" applyProtection="1">
      <alignment horizontal="center" vertical="top" wrapText="1"/>
      <protection hidden="1"/>
    </xf>
    <xf numFmtId="0" fontId="3" fillId="0" borderId="0" xfId="60" applyFont="1" applyBorder="1" applyAlignment="1" applyProtection="1">
      <alignment horizontal="center" wrapText="1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4" fillId="0" borderId="0" xfId="15">
      <alignment vertical="top"/>
      <protection/>
    </xf>
    <xf numFmtId="0" fontId="34" fillId="0" borderId="0" xfId="15" applyAlignment="1">
      <alignment/>
      <protection/>
    </xf>
    <xf numFmtId="0" fontId="35" fillId="0" borderId="0" xfId="15" applyFont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>
      <alignment vertical="center"/>
      <protection/>
    </xf>
    <xf numFmtId="0" fontId="3" fillId="0" borderId="25" xfId="60" applyFont="1" applyBorder="1" applyAlignment="1">
      <alignment/>
      <protection/>
    </xf>
    <xf numFmtId="0" fontId="3" fillId="0" borderId="26" xfId="60" applyFont="1" applyBorder="1" applyAlignment="1">
      <alignment/>
      <protection/>
    </xf>
    <xf numFmtId="0" fontId="3" fillId="0" borderId="27" xfId="60" applyFont="1" applyFill="1" applyBorder="1" applyAlignment="1" applyProtection="1">
      <alignment horizontal="left" vertical="center" wrapText="1"/>
      <protection hidden="1"/>
    </xf>
    <xf numFmtId="0" fontId="3" fillId="0" borderId="28" xfId="60" applyFont="1" applyFill="1" applyBorder="1" applyAlignment="1" applyProtection="1">
      <alignment vertical="center"/>
      <protection hidden="1"/>
    </xf>
    <xf numFmtId="0" fontId="3" fillId="0" borderId="27" xfId="60" applyFont="1" applyBorder="1" applyAlignment="1" applyProtection="1">
      <alignment horizontal="left" vertical="center" wrapText="1"/>
      <protection hidden="1"/>
    </xf>
    <xf numFmtId="0" fontId="3" fillId="0" borderId="28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/>
      <protection hidden="1"/>
    </xf>
    <xf numFmtId="0" fontId="3" fillId="0" borderId="27" xfId="60" applyFont="1" applyBorder="1" applyAlignment="1" applyProtection="1">
      <alignment wrapText="1"/>
      <protection hidden="1"/>
    </xf>
    <xf numFmtId="0" fontId="3" fillId="0" borderId="28" xfId="60" applyFont="1" applyBorder="1" applyAlignment="1" applyProtection="1">
      <alignment horizontal="right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8" xfId="60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3" fontId="2" fillId="0" borderId="29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Border="1" applyAlignment="1" applyProtection="1">
      <alignment vertical="top"/>
      <protection hidden="1"/>
    </xf>
    <xf numFmtId="49" fontId="2" fillId="0" borderId="29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0" applyFont="1" applyBorder="1" applyAlignment="1" applyProtection="1">
      <alignment horizontal="left" vertical="top" wrapText="1"/>
      <protection hidden="1"/>
    </xf>
    <xf numFmtId="0" fontId="3" fillId="0" borderId="28" xfId="60" applyFont="1" applyBorder="1" applyAlignment="1" applyProtection="1">
      <alignment vertical="center"/>
      <protection hidden="1"/>
    </xf>
    <xf numFmtId="0" fontId="3" fillId="0" borderId="28" xfId="60" applyFont="1" applyBorder="1" applyAlignment="1">
      <alignment/>
      <protection/>
    </xf>
    <xf numFmtId="0" fontId="3" fillId="0" borderId="28" xfId="60" applyFont="1" applyBorder="1" applyAlignment="1" applyProtection="1">
      <alignment horizontal="center"/>
      <protection hidden="1"/>
    </xf>
    <xf numFmtId="0" fontId="3" fillId="0" borderId="27" xfId="60" applyFont="1" applyBorder="1" applyAlignment="1" applyProtection="1">
      <alignment horizontal="center" vertical="top"/>
      <protection hidden="1"/>
    </xf>
    <xf numFmtId="0" fontId="3" fillId="0" borderId="27" xfId="60" applyFont="1" applyBorder="1" applyAlignment="1" applyProtection="1">
      <alignment horizontal="center" vertical="top" wrapText="1"/>
      <protection hidden="1"/>
    </xf>
    <xf numFmtId="0" fontId="3" fillId="0" borderId="28" xfId="60" applyFont="1" applyBorder="1" applyAlignment="1" applyProtection="1">
      <alignment horizontal="center" vertical="top"/>
      <protection hidden="1"/>
    </xf>
    <xf numFmtId="0" fontId="3" fillId="0" borderId="27" xfId="60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49" fontId="2" fillId="0" borderId="27" xfId="60" applyNumberFormat="1" applyFont="1" applyBorder="1" applyAlignment="1" applyProtection="1">
      <alignment horizontal="center" vertical="center"/>
      <protection hidden="1" locked="0"/>
    </xf>
    <xf numFmtId="0" fontId="3" fillId="0" borderId="28" xfId="60" applyFont="1" applyBorder="1" applyAlignment="1" applyProtection="1">
      <alignment horizontal="right" vertical="top"/>
      <protection hidden="1"/>
    </xf>
    <xf numFmtId="0" fontId="3" fillId="0" borderId="30" xfId="60" applyFont="1" applyBorder="1" applyAlignment="1" applyProtection="1">
      <alignment/>
      <protection hidden="1"/>
    </xf>
    <xf numFmtId="0" fontId="3" fillId="0" borderId="28" xfId="60" applyFont="1" applyBorder="1" applyAlignment="1" applyProtection="1">
      <alignment horizontal="left"/>
      <protection hidden="1"/>
    </xf>
    <xf numFmtId="0" fontId="3" fillId="0" borderId="27" xfId="60" applyFont="1" applyFill="1" applyBorder="1" applyAlignment="1" applyProtection="1">
      <alignment vertical="center"/>
      <protection hidden="1"/>
    </xf>
    <xf numFmtId="0" fontId="14" fillId="0" borderId="27" xfId="65" applyFont="1" applyFill="1" applyBorder="1" applyAlignment="1" applyProtection="1">
      <alignment vertical="center"/>
      <protection hidden="1"/>
    </xf>
    <xf numFmtId="0" fontId="9" fillId="0" borderId="27" xfId="65" applyBorder="1" applyAlignment="1">
      <alignment/>
      <protection/>
    </xf>
    <xf numFmtId="0" fontId="2" fillId="0" borderId="28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/>
      <protection hidden="1"/>
    </xf>
    <xf numFmtId="0" fontId="3" fillId="0" borderId="32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/>
      <protection hidden="1"/>
    </xf>
    <xf numFmtId="0" fontId="3" fillId="0" borderId="31" xfId="60" applyFont="1" applyFill="1" applyBorder="1" applyAlignment="1" applyProtection="1">
      <alignment/>
      <protection hidden="1"/>
    </xf>
    <xf numFmtId="0" fontId="10" fillId="0" borderId="0" xfId="15" applyFont="1" applyAlignment="1">
      <alignment/>
      <protection/>
    </xf>
    <xf numFmtId="0" fontId="36" fillId="0" borderId="0" xfId="15" applyFont="1">
      <alignment vertical="top"/>
      <protection/>
    </xf>
    <xf numFmtId="0" fontId="38" fillId="0" borderId="0" xfId="0" applyFont="1" applyAlignment="1">
      <alignment/>
    </xf>
    <xf numFmtId="0" fontId="38" fillId="0" borderId="0" xfId="15" applyFont="1" applyBorder="1" applyAlignment="1">
      <alignment vertical="top" wrapText="1"/>
      <protection/>
    </xf>
    <xf numFmtId="0" fontId="38" fillId="0" borderId="0" xfId="15" applyFont="1" applyBorder="1" applyAlignment="1">
      <alignment vertical="top" wrapText="1"/>
      <protection/>
    </xf>
    <xf numFmtId="0" fontId="38" fillId="0" borderId="0" xfId="15" applyFont="1" applyBorder="1" applyAlignment="1">
      <alignment vertical="top" wrapText="1"/>
      <protection/>
    </xf>
    <xf numFmtId="0" fontId="38" fillId="0" borderId="0" xfId="15" applyFont="1" applyBorder="1" applyAlignment="1">
      <alignment vertical="top" wrapText="1"/>
      <protection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8" xfId="60" applyFont="1" applyBorder="1" applyAlignment="1" applyProtection="1">
      <alignment horizontal="right" vertical="center"/>
      <protection hidden="1"/>
    </xf>
    <xf numFmtId="0" fontId="4" fillId="0" borderId="33" xfId="54" applyFill="1" applyBorder="1" applyAlignment="1" applyProtection="1">
      <alignment/>
      <protection hidden="1" locked="0"/>
    </xf>
    <xf numFmtId="0" fontId="13" fillId="0" borderId="34" xfId="54" applyFont="1" applyFill="1" applyBorder="1" applyAlignment="1" applyProtection="1">
      <alignment/>
      <protection hidden="1" locked="0"/>
    </xf>
    <xf numFmtId="0" fontId="13" fillId="0" borderId="35" xfId="54" applyFont="1" applyFill="1" applyBorder="1" applyAlignment="1" applyProtection="1">
      <alignment/>
      <protection hidden="1" locked="0"/>
    </xf>
    <xf numFmtId="0" fontId="3" fillId="0" borderId="17" xfId="60" applyFont="1" applyBorder="1" applyAlignment="1" applyProtection="1">
      <alignment vertical="center"/>
      <protection hidden="1"/>
    </xf>
    <xf numFmtId="0" fontId="3" fillId="0" borderId="17" xfId="60" applyFont="1" applyBorder="1" applyAlignment="1" applyProtection="1">
      <alignment horizontal="center" vertical="top" wrapText="1"/>
      <protection hidden="1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>
      <alignment horizontal="center"/>
      <protection/>
    </xf>
    <xf numFmtId="0" fontId="3" fillId="0" borderId="27" xfId="60" applyFont="1" applyBorder="1" applyAlignment="1">
      <alignment horizontal="center"/>
      <protection/>
    </xf>
    <xf numFmtId="0" fontId="3" fillId="0" borderId="18" xfId="60" applyFont="1" applyFill="1" applyBorder="1" applyAlignment="1" applyProtection="1">
      <alignment horizontal="center" vertical="top"/>
      <protection hidden="1"/>
    </xf>
    <xf numFmtId="0" fontId="3" fillId="0" borderId="28" xfId="60" applyFont="1" applyBorder="1" applyAlignment="1" applyProtection="1">
      <alignment horizontal="right" vertical="center" wrapText="1"/>
      <protection hidden="1"/>
    </xf>
    <xf numFmtId="0" fontId="3" fillId="0" borderId="37" xfId="60" applyFont="1" applyBorder="1" applyAlignment="1" applyProtection="1">
      <alignment horizontal="right" vertical="center" wrapText="1"/>
      <protection hidden="1"/>
    </xf>
    <xf numFmtId="49" fontId="4" fillId="0" borderId="33" xfId="54" applyNumberFormat="1" applyFill="1" applyBorder="1" applyAlignment="1" applyProtection="1">
      <alignment horizontal="left" vertical="center"/>
      <protection hidden="1" locked="0"/>
    </xf>
    <xf numFmtId="49" fontId="13" fillId="0" borderId="34" xfId="54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54" applyNumberFormat="1" applyFont="1" applyFill="1" applyBorder="1" applyAlignment="1" applyProtection="1">
      <alignment horizontal="left" vertical="center"/>
      <protection hidden="1" locked="0"/>
    </xf>
    <xf numFmtId="0" fontId="3" fillId="0" borderId="28" xfId="60" applyFont="1" applyBorder="1" applyAlignment="1" applyProtection="1">
      <alignment horizontal="right" vertical="center"/>
      <protection hidden="1"/>
    </xf>
    <xf numFmtId="0" fontId="3" fillId="0" borderId="37" xfId="60" applyFont="1" applyBorder="1" applyAlignment="1" applyProtection="1">
      <alignment horizontal="right" vertical="center"/>
      <protection hidden="1"/>
    </xf>
    <xf numFmtId="49" fontId="2" fillId="0" borderId="33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0" applyNumberFormat="1" applyFont="1" applyFill="1" applyBorder="1" applyAlignment="1" applyProtection="1">
      <alignment horizontal="left" vertical="center"/>
      <protection hidden="1" locked="0"/>
    </xf>
    <xf numFmtId="0" fontId="16" fillId="0" borderId="0" xfId="65" applyFont="1" applyBorder="1" applyAlignment="1" applyProtection="1">
      <alignment horizontal="lef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14" fillId="0" borderId="27" xfId="65" applyFont="1" applyBorder="1" applyAlignment="1" applyProtection="1">
      <alignment horizontal="left"/>
      <protection hidden="1"/>
    </xf>
    <xf numFmtId="0" fontId="3" fillId="0" borderId="25" xfId="60" applyFont="1" applyBorder="1" applyAlignment="1" applyProtection="1">
      <alignment horizontal="center" vertical="top"/>
      <protection hidden="1"/>
    </xf>
    <xf numFmtId="0" fontId="3" fillId="0" borderId="26" xfId="60" applyFont="1" applyBorder="1" applyAlignment="1" applyProtection="1">
      <alignment horizontal="center" vertical="top"/>
      <protection hidden="1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2" fillId="0" borderId="33" xfId="60" applyFont="1" applyFill="1" applyBorder="1" applyAlignment="1" applyProtection="1">
      <alignment horizontal="center" vertical="center"/>
      <protection hidden="1" locked="0"/>
    </xf>
    <xf numFmtId="0" fontId="2" fillId="0" borderId="34" xfId="60" applyFont="1" applyFill="1" applyBorder="1" applyAlignment="1" applyProtection="1">
      <alignment horizontal="center" vertical="center"/>
      <protection hidden="1" locked="0"/>
    </xf>
    <xf numFmtId="0" fontId="2" fillId="0" borderId="36" xfId="60" applyFont="1" applyFill="1" applyBorder="1" applyAlignment="1" applyProtection="1">
      <alignment horizontal="center" vertical="center"/>
      <protection hidden="1" locked="0"/>
    </xf>
    <xf numFmtId="49" fontId="2" fillId="0" borderId="33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horizontal="center" vertical="top"/>
      <protection hidden="1"/>
    </xf>
    <xf numFmtId="0" fontId="2" fillId="0" borderId="33" xfId="60" applyFont="1" applyFill="1" applyBorder="1" applyAlignment="1" applyProtection="1">
      <alignment horizontal="left" vertical="center"/>
      <protection hidden="1" locked="0"/>
    </xf>
    <xf numFmtId="0" fontId="2" fillId="0" borderId="34" xfId="60" applyFont="1" applyFill="1" applyBorder="1" applyAlignment="1" applyProtection="1">
      <alignment horizontal="left" vertical="center"/>
      <protection hidden="1" locked="0"/>
    </xf>
    <xf numFmtId="0" fontId="2" fillId="0" borderId="35" xfId="60" applyFont="1" applyFill="1" applyBorder="1" applyAlignment="1" applyProtection="1">
      <alignment horizontal="left" vertical="center"/>
      <protection hidden="1" locked="0"/>
    </xf>
    <xf numFmtId="0" fontId="10" fillId="0" borderId="38" xfId="60" applyFont="1" applyBorder="1" applyAlignment="1">
      <alignment/>
      <protection/>
    </xf>
    <xf numFmtId="0" fontId="10" fillId="0" borderId="25" xfId="60" applyFont="1" applyBorder="1" applyAlignment="1">
      <alignment/>
      <protection/>
    </xf>
    <xf numFmtId="0" fontId="2" fillId="0" borderId="39" xfId="60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center" wrapText="1"/>
      <protection hidden="1"/>
    </xf>
    <xf numFmtId="0" fontId="2" fillId="0" borderId="28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37" xfId="60" applyFont="1" applyFill="1" applyBorder="1" applyAlignment="1" applyProtection="1">
      <alignment horizontal="left" vertical="center" wrapText="1"/>
      <protection hidden="1"/>
    </xf>
    <xf numFmtId="0" fontId="11" fillId="0" borderId="28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7" xfId="60" applyFont="1" applyBorder="1" applyAlignment="1" applyProtection="1">
      <alignment horizontal="center" vertical="center" wrapText="1"/>
      <protection hidden="1"/>
    </xf>
    <xf numFmtId="0" fontId="3" fillId="0" borderId="28" xfId="60" applyFont="1" applyBorder="1" applyAlignment="1" applyProtection="1">
      <alignment horizontal="right" vertical="center" wrapText="1"/>
      <protection hidden="1"/>
    </xf>
    <xf numFmtId="0" fontId="3" fillId="0" borderId="37" xfId="60" applyFont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9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38" fillId="0" borderId="0" xfId="15" applyFont="1" applyBorder="1" applyAlignment="1">
      <alignment horizontal="left" vertical="top" wrapText="1"/>
      <protection/>
    </xf>
    <xf numFmtId="0" fontId="38" fillId="0" borderId="0" xfId="15" applyFont="1" applyBorder="1" applyAlignment="1">
      <alignment horizontal="left" vertical="top" wrapText="1"/>
      <protection/>
    </xf>
    <xf numFmtId="0" fontId="37" fillId="0" borderId="0" xfId="15" applyFont="1" applyBorder="1" applyAlignment="1">
      <alignment horizontal="left" vertical="top"/>
      <protection/>
    </xf>
    <xf numFmtId="0" fontId="37" fillId="0" borderId="0" xfId="15" applyFont="1" applyBorder="1" applyAlignment="1">
      <alignment horizontal="left" vertical="top"/>
      <protection/>
    </xf>
  </cellXfs>
  <cellStyles count="5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59</xdr:row>
      <xdr:rowOff>66675</xdr:rowOff>
    </xdr:from>
    <xdr:to>
      <xdr:col>7</xdr:col>
      <xdr:colOff>1266825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6869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60</xdr:row>
      <xdr:rowOff>114300</xdr:rowOff>
    </xdr:from>
    <xdr:to>
      <xdr:col>4</xdr:col>
      <xdr:colOff>600075</xdr:colOff>
      <xdr:row>64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98964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6</v>
      </c>
      <c r="B1" s="175"/>
      <c r="C1" s="175"/>
      <c r="D1" s="93"/>
      <c r="E1" s="93"/>
      <c r="F1" s="93"/>
      <c r="G1" s="93"/>
      <c r="H1" s="93"/>
      <c r="I1" s="94"/>
      <c r="J1" s="10"/>
      <c r="K1" s="10"/>
      <c r="L1" s="10"/>
    </row>
    <row r="2" spans="1:12" ht="12.75" customHeight="1">
      <c r="A2" s="181" t="s">
        <v>7</v>
      </c>
      <c r="B2" s="182"/>
      <c r="C2" s="182"/>
      <c r="D2" s="183"/>
      <c r="E2" s="74" t="s">
        <v>5</v>
      </c>
      <c r="F2" s="12"/>
      <c r="G2" s="13" t="s">
        <v>330</v>
      </c>
      <c r="H2" s="74" t="s">
        <v>285</v>
      </c>
      <c r="I2" s="95"/>
      <c r="J2" s="10"/>
      <c r="K2" s="10"/>
      <c r="L2" s="10"/>
    </row>
    <row r="3" spans="1:12" ht="12.75">
      <c r="A3" s="96"/>
      <c r="B3" s="14"/>
      <c r="C3" s="14"/>
      <c r="D3" s="14"/>
      <c r="E3" s="15"/>
      <c r="F3" s="15"/>
      <c r="G3" s="14"/>
      <c r="H3" s="14"/>
      <c r="I3" s="97"/>
      <c r="J3" s="10"/>
      <c r="K3" s="10"/>
      <c r="L3" s="10"/>
    </row>
    <row r="4" spans="1:12" ht="15" customHeight="1">
      <c r="A4" s="184" t="s">
        <v>8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98"/>
      <c r="B5" s="16"/>
      <c r="C5" s="16"/>
      <c r="D5" s="16"/>
      <c r="E5" s="17"/>
      <c r="F5" s="71"/>
      <c r="G5" s="18"/>
      <c r="H5" s="19"/>
      <c r="I5" s="99"/>
      <c r="J5" s="10"/>
      <c r="K5" s="10"/>
      <c r="L5" s="10"/>
    </row>
    <row r="6" spans="1:12" ht="12.75">
      <c r="A6" s="154" t="s">
        <v>9</v>
      </c>
      <c r="B6" s="155"/>
      <c r="C6" s="168" t="s">
        <v>287</v>
      </c>
      <c r="D6" s="177"/>
      <c r="E6" s="28"/>
      <c r="F6" s="28"/>
      <c r="G6" s="28"/>
      <c r="H6" s="28"/>
      <c r="I6" s="100"/>
      <c r="J6" s="10"/>
      <c r="K6" s="10"/>
      <c r="L6" s="10"/>
    </row>
    <row r="7" spans="1:12" ht="12.75">
      <c r="A7" s="101"/>
      <c r="B7" s="22"/>
      <c r="C7" s="16"/>
      <c r="D7" s="16"/>
      <c r="E7" s="28"/>
      <c r="F7" s="28"/>
      <c r="G7" s="28"/>
      <c r="H7" s="28"/>
      <c r="I7" s="100"/>
      <c r="J7" s="10"/>
      <c r="K7" s="10"/>
      <c r="L7" s="10"/>
    </row>
    <row r="8" spans="1:12" ht="12.75" customHeight="1">
      <c r="A8" s="187" t="s">
        <v>10</v>
      </c>
      <c r="B8" s="188"/>
      <c r="C8" s="168" t="s">
        <v>288</v>
      </c>
      <c r="D8" s="177"/>
      <c r="E8" s="28"/>
      <c r="F8" s="28"/>
      <c r="G8" s="28"/>
      <c r="H8" s="28"/>
      <c r="I8" s="102"/>
      <c r="J8" s="10"/>
      <c r="K8" s="10"/>
      <c r="L8" s="10"/>
    </row>
    <row r="9" spans="1:12" ht="12.75">
      <c r="A9" s="103"/>
      <c r="B9" s="43"/>
      <c r="C9" s="20"/>
      <c r="D9" s="26"/>
      <c r="E9" s="16"/>
      <c r="F9" s="16"/>
      <c r="G9" s="16"/>
      <c r="H9" s="16"/>
      <c r="I9" s="102"/>
      <c r="J9" s="10"/>
      <c r="K9" s="10"/>
      <c r="L9" s="10"/>
    </row>
    <row r="10" spans="1:12" ht="12.75" customHeight="1">
      <c r="A10" s="149" t="s">
        <v>11</v>
      </c>
      <c r="B10" s="180"/>
      <c r="C10" s="168" t="s">
        <v>289</v>
      </c>
      <c r="D10" s="177"/>
      <c r="E10" s="16"/>
      <c r="F10" s="16"/>
      <c r="G10" s="16"/>
      <c r="H10" s="16"/>
      <c r="I10" s="102"/>
      <c r="J10" s="10"/>
      <c r="K10" s="10"/>
      <c r="L10" s="10"/>
    </row>
    <row r="11" spans="1:12" ht="12.75">
      <c r="A11" s="149"/>
      <c r="B11" s="180"/>
      <c r="C11" s="16"/>
      <c r="D11" s="16"/>
      <c r="E11" s="16"/>
      <c r="F11" s="16"/>
      <c r="G11" s="16"/>
      <c r="H11" s="16"/>
      <c r="I11" s="102"/>
      <c r="J11" s="10"/>
      <c r="K11" s="10"/>
      <c r="L11" s="10"/>
    </row>
    <row r="12" spans="1:12" ht="12.75">
      <c r="A12" s="154" t="s">
        <v>12</v>
      </c>
      <c r="B12" s="155"/>
      <c r="C12" s="171" t="s">
        <v>290</v>
      </c>
      <c r="D12" s="172"/>
      <c r="E12" s="172"/>
      <c r="F12" s="172"/>
      <c r="G12" s="172"/>
      <c r="H12" s="172"/>
      <c r="I12" s="173"/>
      <c r="J12" s="10"/>
      <c r="K12" s="10"/>
      <c r="L12" s="10"/>
    </row>
    <row r="13" spans="1:12" ht="12.75">
      <c r="A13" s="101"/>
      <c r="B13" s="22"/>
      <c r="C13" s="21"/>
      <c r="D13" s="16"/>
      <c r="E13" s="16"/>
      <c r="F13" s="16"/>
      <c r="G13" s="16"/>
      <c r="H13" s="16"/>
      <c r="I13" s="102"/>
      <c r="J13" s="10"/>
      <c r="K13" s="10"/>
      <c r="L13" s="10"/>
    </row>
    <row r="14" spans="1:12" ht="12.75">
      <c r="A14" s="154" t="s">
        <v>13</v>
      </c>
      <c r="B14" s="155"/>
      <c r="C14" s="178">
        <v>20340</v>
      </c>
      <c r="D14" s="179"/>
      <c r="E14" s="16"/>
      <c r="F14" s="171" t="s">
        <v>291</v>
      </c>
      <c r="G14" s="172"/>
      <c r="H14" s="172"/>
      <c r="I14" s="173"/>
      <c r="J14" s="10"/>
      <c r="K14" s="10"/>
      <c r="L14" s="10"/>
    </row>
    <row r="15" spans="1:12" ht="12.75">
      <c r="A15" s="101"/>
      <c r="B15" s="22"/>
      <c r="C15" s="16"/>
      <c r="D15" s="16"/>
      <c r="E15" s="16"/>
      <c r="F15" s="16"/>
      <c r="G15" s="16"/>
      <c r="H15" s="16"/>
      <c r="I15" s="102"/>
      <c r="J15" s="10"/>
      <c r="K15" s="10"/>
      <c r="L15" s="10"/>
    </row>
    <row r="16" spans="1:12" ht="12.75">
      <c r="A16" s="154" t="s">
        <v>14</v>
      </c>
      <c r="B16" s="155"/>
      <c r="C16" s="171" t="s">
        <v>292</v>
      </c>
      <c r="D16" s="172"/>
      <c r="E16" s="172"/>
      <c r="F16" s="172"/>
      <c r="G16" s="172"/>
      <c r="H16" s="172"/>
      <c r="I16" s="173"/>
      <c r="J16" s="10"/>
      <c r="K16" s="10"/>
      <c r="L16" s="10"/>
    </row>
    <row r="17" spans="1:12" ht="12.75">
      <c r="A17" s="101"/>
      <c r="B17" s="22"/>
      <c r="C17" s="16"/>
      <c r="D17" s="16"/>
      <c r="E17" s="16"/>
      <c r="F17" s="16"/>
      <c r="G17" s="16"/>
      <c r="H17" s="16"/>
      <c r="I17" s="102"/>
      <c r="J17" s="10"/>
      <c r="K17" s="10"/>
      <c r="L17" s="10"/>
    </row>
    <row r="18" spans="1:12" ht="12.75">
      <c r="A18" s="154" t="s">
        <v>15</v>
      </c>
      <c r="B18" s="155"/>
      <c r="C18" s="139" t="s">
        <v>293</v>
      </c>
      <c r="D18" s="140"/>
      <c r="E18" s="140"/>
      <c r="F18" s="140"/>
      <c r="G18" s="140"/>
      <c r="H18" s="140"/>
      <c r="I18" s="141"/>
      <c r="J18" s="10"/>
      <c r="K18" s="10"/>
      <c r="L18" s="10"/>
    </row>
    <row r="19" spans="1:12" ht="12.75">
      <c r="A19" s="101"/>
      <c r="B19" s="22"/>
      <c r="C19" s="21"/>
      <c r="D19" s="16"/>
      <c r="E19" s="16"/>
      <c r="F19" s="16"/>
      <c r="G19" s="16"/>
      <c r="H19" s="16"/>
      <c r="I19" s="102"/>
      <c r="J19" s="10"/>
      <c r="K19" s="10"/>
      <c r="L19" s="10"/>
    </row>
    <row r="20" spans="1:12" ht="12.75">
      <c r="A20" s="138" t="s">
        <v>38</v>
      </c>
      <c r="B20" s="155"/>
      <c r="C20" s="139" t="s">
        <v>294</v>
      </c>
      <c r="D20" s="140"/>
      <c r="E20" s="140"/>
      <c r="F20" s="140"/>
      <c r="G20" s="140"/>
      <c r="H20" s="140"/>
      <c r="I20" s="141"/>
      <c r="J20" s="10"/>
      <c r="K20" s="10"/>
      <c r="L20" s="10"/>
    </row>
    <row r="21" spans="1:12" ht="12.75">
      <c r="A21" s="101"/>
      <c r="B21" s="22"/>
      <c r="C21" s="21"/>
      <c r="D21" s="16"/>
      <c r="E21" s="16"/>
      <c r="F21" s="16"/>
      <c r="G21" s="16"/>
      <c r="H21" s="16"/>
      <c r="I21" s="102"/>
      <c r="J21" s="10"/>
      <c r="K21" s="10"/>
      <c r="L21" s="10"/>
    </row>
    <row r="22" spans="1:12" ht="12.75">
      <c r="A22" s="154" t="s">
        <v>16</v>
      </c>
      <c r="B22" s="155"/>
      <c r="C22" s="75">
        <v>335</v>
      </c>
      <c r="D22" s="171" t="s">
        <v>291</v>
      </c>
      <c r="E22" s="172"/>
      <c r="F22" s="144"/>
      <c r="G22" s="137"/>
      <c r="H22" s="145"/>
      <c r="I22" s="104"/>
      <c r="J22" s="10"/>
      <c r="K22" s="10"/>
      <c r="L22" s="10"/>
    </row>
    <row r="23" spans="1:12" ht="12.75">
      <c r="A23" s="101"/>
      <c r="B23" s="22"/>
      <c r="C23" s="16"/>
      <c r="D23" s="24"/>
      <c r="E23" s="24"/>
      <c r="F23" s="24"/>
      <c r="G23" s="24"/>
      <c r="H23" s="16"/>
      <c r="I23" s="102"/>
      <c r="J23" s="10"/>
      <c r="K23" s="10"/>
      <c r="L23" s="10"/>
    </row>
    <row r="24" spans="1:12" ht="12.75">
      <c r="A24" s="154" t="s">
        <v>17</v>
      </c>
      <c r="B24" s="155"/>
      <c r="C24" s="75">
        <v>19</v>
      </c>
      <c r="D24" s="171" t="s">
        <v>295</v>
      </c>
      <c r="E24" s="172"/>
      <c r="F24" s="172"/>
      <c r="G24" s="144"/>
      <c r="H24" s="44" t="s">
        <v>18</v>
      </c>
      <c r="I24" s="105">
        <v>792</v>
      </c>
      <c r="J24" s="10"/>
      <c r="K24" s="10"/>
      <c r="L24" s="10"/>
    </row>
    <row r="25" spans="1:12" ht="12.75">
      <c r="A25" s="101"/>
      <c r="B25" s="22"/>
      <c r="C25" s="16"/>
      <c r="D25" s="24"/>
      <c r="E25" s="24"/>
      <c r="F25" s="24"/>
      <c r="G25" s="22"/>
      <c r="H25" s="22" t="s">
        <v>19</v>
      </c>
      <c r="I25" s="106"/>
      <c r="J25" s="10"/>
      <c r="K25" s="10"/>
      <c r="L25" s="10"/>
    </row>
    <row r="26" spans="1:12" ht="12.75">
      <c r="A26" s="154" t="s">
        <v>20</v>
      </c>
      <c r="B26" s="155"/>
      <c r="C26" s="76" t="s">
        <v>21</v>
      </c>
      <c r="D26" s="25"/>
      <c r="E26" s="32"/>
      <c r="F26" s="24"/>
      <c r="G26" s="145" t="s">
        <v>22</v>
      </c>
      <c r="H26" s="155"/>
      <c r="I26" s="107" t="s">
        <v>296</v>
      </c>
      <c r="J26" s="10"/>
      <c r="K26" s="10"/>
      <c r="L26" s="10"/>
    </row>
    <row r="27" spans="1:12" ht="12.75">
      <c r="A27" s="101"/>
      <c r="B27" s="22"/>
      <c r="C27" s="16"/>
      <c r="D27" s="24"/>
      <c r="E27" s="24"/>
      <c r="F27" s="24"/>
      <c r="G27" s="24"/>
      <c r="H27" s="16"/>
      <c r="I27" s="108"/>
      <c r="J27" s="10"/>
      <c r="K27" s="10"/>
      <c r="L27" s="10"/>
    </row>
    <row r="28" spans="1:12" ht="12.75">
      <c r="A28" s="109" t="s">
        <v>23</v>
      </c>
      <c r="B28" s="91"/>
      <c r="C28" s="91"/>
      <c r="D28" s="91"/>
      <c r="E28" s="92"/>
      <c r="F28" s="92"/>
      <c r="G28" s="92"/>
      <c r="H28" s="146" t="s">
        <v>11</v>
      </c>
      <c r="I28" s="147"/>
      <c r="J28" s="10"/>
      <c r="K28" s="10"/>
      <c r="L28" s="10"/>
    </row>
    <row r="29" spans="1:12" ht="12.75">
      <c r="A29" s="110"/>
      <c r="B29" s="32"/>
      <c r="C29" s="32"/>
      <c r="D29" s="26"/>
      <c r="E29" s="16"/>
      <c r="F29" s="16"/>
      <c r="G29" s="16"/>
      <c r="H29" s="27"/>
      <c r="I29" s="108"/>
      <c r="J29" s="10"/>
      <c r="K29" s="10"/>
      <c r="L29" s="10"/>
    </row>
    <row r="30" spans="1:12" ht="12.75">
      <c r="A30" s="176" t="s">
        <v>297</v>
      </c>
      <c r="B30" s="166"/>
      <c r="C30" s="166"/>
      <c r="D30" s="167"/>
      <c r="E30" s="165" t="s">
        <v>304</v>
      </c>
      <c r="F30" s="166"/>
      <c r="G30" s="167"/>
      <c r="H30" s="168" t="s">
        <v>298</v>
      </c>
      <c r="I30" s="169"/>
      <c r="J30" s="10"/>
      <c r="K30" s="10"/>
      <c r="L30" s="10"/>
    </row>
    <row r="31" spans="1:12" ht="12.75">
      <c r="A31" s="111"/>
      <c r="B31" s="31"/>
      <c r="C31" s="30"/>
      <c r="D31" s="143"/>
      <c r="E31" s="143"/>
      <c r="F31" s="143"/>
      <c r="G31" s="143"/>
      <c r="H31" s="31"/>
      <c r="I31" s="112"/>
      <c r="J31" s="10"/>
      <c r="K31" s="10"/>
      <c r="L31" s="10"/>
    </row>
    <row r="32" spans="1:12" ht="12.75">
      <c r="A32" s="176" t="s">
        <v>306</v>
      </c>
      <c r="B32" s="166"/>
      <c r="C32" s="166"/>
      <c r="D32" s="167"/>
      <c r="E32" s="165" t="s">
        <v>305</v>
      </c>
      <c r="F32" s="166"/>
      <c r="G32" s="167"/>
      <c r="H32" s="168" t="s">
        <v>316</v>
      </c>
      <c r="I32" s="169"/>
      <c r="J32" s="10"/>
      <c r="K32" s="10"/>
      <c r="L32" s="10"/>
    </row>
    <row r="33" spans="1:12" ht="12.75">
      <c r="A33" s="111"/>
      <c r="B33" s="31"/>
      <c r="C33" s="30"/>
      <c r="D33" s="82"/>
      <c r="E33" s="82"/>
      <c r="F33" s="82"/>
      <c r="G33" s="83"/>
      <c r="H33" s="31"/>
      <c r="I33" s="113"/>
      <c r="J33" s="10"/>
      <c r="K33" s="10"/>
      <c r="L33" s="10"/>
    </row>
    <row r="34" spans="1:12" ht="12.75">
      <c r="A34" s="176" t="s">
        <v>307</v>
      </c>
      <c r="B34" s="166"/>
      <c r="C34" s="166"/>
      <c r="D34" s="167"/>
      <c r="E34" s="165" t="s">
        <v>304</v>
      </c>
      <c r="F34" s="166"/>
      <c r="G34" s="167"/>
      <c r="H34" s="168" t="s">
        <v>299</v>
      </c>
      <c r="I34" s="169"/>
      <c r="J34" s="10"/>
      <c r="K34" s="10"/>
      <c r="L34" s="10"/>
    </row>
    <row r="35" spans="1:12" ht="12.75">
      <c r="A35" s="111"/>
      <c r="B35" s="31"/>
      <c r="C35" s="30"/>
      <c r="D35" s="82"/>
      <c r="E35" s="82"/>
      <c r="F35" s="82"/>
      <c r="G35" s="83"/>
      <c r="H35" s="31"/>
      <c r="I35" s="113"/>
      <c r="J35" s="10"/>
      <c r="K35" s="10"/>
      <c r="L35" s="10"/>
    </row>
    <row r="36" spans="1:12" ht="12.75">
      <c r="A36" s="176" t="s">
        <v>308</v>
      </c>
      <c r="B36" s="166"/>
      <c r="C36" s="166"/>
      <c r="D36" s="167"/>
      <c r="E36" s="165" t="s">
        <v>304</v>
      </c>
      <c r="F36" s="166"/>
      <c r="G36" s="167"/>
      <c r="H36" s="168" t="s">
        <v>300</v>
      </c>
      <c r="I36" s="169"/>
      <c r="J36" s="10"/>
      <c r="K36" s="10"/>
      <c r="L36" s="10"/>
    </row>
    <row r="37" spans="1:12" ht="12.75">
      <c r="A37" s="114"/>
      <c r="B37" s="30"/>
      <c r="C37" s="170"/>
      <c r="D37" s="170"/>
      <c r="E37" s="31"/>
      <c r="F37" s="170"/>
      <c r="G37" s="170"/>
      <c r="H37" s="31"/>
      <c r="I37" s="115"/>
      <c r="J37" s="10"/>
      <c r="K37" s="10"/>
      <c r="L37" s="10"/>
    </row>
    <row r="38" spans="1:12" ht="12.75">
      <c r="A38" s="176" t="s">
        <v>309</v>
      </c>
      <c r="B38" s="166"/>
      <c r="C38" s="166"/>
      <c r="D38" s="167"/>
      <c r="E38" s="165" t="s">
        <v>304</v>
      </c>
      <c r="F38" s="166"/>
      <c r="G38" s="167"/>
      <c r="H38" s="168" t="s">
        <v>301</v>
      </c>
      <c r="I38" s="169"/>
      <c r="J38" s="10"/>
      <c r="K38" s="10"/>
      <c r="L38" s="10"/>
    </row>
    <row r="39" spans="1:12" ht="12.75">
      <c r="A39" s="114"/>
      <c r="B39" s="30"/>
      <c r="C39" s="30"/>
      <c r="D39" s="31"/>
      <c r="E39" s="31"/>
      <c r="F39" s="30"/>
      <c r="G39" s="31"/>
      <c r="H39" s="31"/>
      <c r="I39" s="115"/>
      <c r="J39" s="10"/>
      <c r="K39" s="10"/>
      <c r="L39" s="10"/>
    </row>
    <row r="40" spans="1:12" ht="12.75">
      <c r="A40" s="176" t="s">
        <v>310</v>
      </c>
      <c r="B40" s="166"/>
      <c r="C40" s="166"/>
      <c r="D40" s="167"/>
      <c r="E40" s="165" t="s">
        <v>304</v>
      </c>
      <c r="F40" s="166"/>
      <c r="G40" s="167"/>
      <c r="H40" s="168" t="s">
        <v>302</v>
      </c>
      <c r="I40" s="169"/>
      <c r="J40" s="10"/>
      <c r="K40" s="10"/>
      <c r="L40" s="10"/>
    </row>
    <row r="41" spans="1:12" ht="12.75">
      <c r="A41" s="114"/>
      <c r="B41" s="30"/>
      <c r="C41" s="30"/>
      <c r="D41" s="31"/>
      <c r="E41" s="31"/>
      <c r="F41" s="30"/>
      <c r="G41" s="31"/>
      <c r="H41" s="31"/>
      <c r="I41" s="115"/>
      <c r="J41" s="10"/>
      <c r="K41" s="10"/>
      <c r="L41" s="10"/>
    </row>
    <row r="42" spans="1:12" ht="12.75">
      <c r="A42" s="176" t="s">
        <v>311</v>
      </c>
      <c r="B42" s="166"/>
      <c r="C42" s="166"/>
      <c r="D42" s="167"/>
      <c r="E42" s="165" t="s">
        <v>304</v>
      </c>
      <c r="F42" s="166"/>
      <c r="G42" s="167"/>
      <c r="H42" s="168" t="s">
        <v>303</v>
      </c>
      <c r="I42" s="169"/>
      <c r="J42" s="10"/>
      <c r="K42" s="10"/>
      <c r="L42" s="10"/>
    </row>
    <row r="43" spans="1:12" ht="12.75">
      <c r="A43" s="116"/>
      <c r="B43" s="32"/>
      <c r="C43" s="32"/>
      <c r="D43" s="32"/>
      <c r="E43" s="23"/>
      <c r="F43" s="77"/>
      <c r="G43" s="77"/>
      <c r="H43" s="78"/>
      <c r="I43" s="117"/>
      <c r="J43" s="10"/>
      <c r="K43" s="10"/>
      <c r="L43" s="10"/>
    </row>
    <row r="44" spans="1:12" ht="12.75" customHeight="1">
      <c r="A44" s="149" t="s">
        <v>24</v>
      </c>
      <c r="B44" s="150"/>
      <c r="C44" s="168"/>
      <c r="D44" s="177"/>
      <c r="E44" s="26"/>
      <c r="F44" s="171"/>
      <c r="G44" s="172"/>
      <c r="H44" s="172"/>
      <c r="I44" s="173"/>
      <c r="J44" s="10"/>
      <c r="K44" s="10"/>
      <c r="L44" s="10"/>
    </row>
    <row r="45" spans="1:12" ht="12.75">
      <c r="A45" s="118"/>
      <c r="B45" s="29"/>
      <c r="C45" s="170"/>
      <c r="D45" s="170"/>
      <c r="E45" s="16"/>
      <c r="F45" s="170"/>
      <c r="G45" s="170"/>
      <c r="H45" s="33"/>
      <c r="I45" s="119"/>
      <c r="J45" s="10"/>
      <c r="K45" s="10"/>
      <c r="L45" s="10"/>
    </row>
    <row r="46" spans="1:12" ht="12.75" customHeight="1">
      <c r="A46" s="149" t="s">
        <v>25</v>
      </c>
      <c r="B46" s="150"/>
      <c r="C46" s="171" t="s">
        <v>312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101"/>
      <c r="B47" s="22"/>
      <c r="C47" s="21" t="s">
        <v>26</v>
      </c>
      <c r="D47" s="16"/>
      <c r="E47" s="16"/>
      <c r="F47" s="16"/>
      <c r="G47" s="16"/>
      <c r="H47" s="16"/>
      <c r="I47" s="102"/>
      <c r="J47" s="10"/>
      <c r="K47" s="10"/>
      <c r="L47" s="10"/>
    </row>
    <row r="48" spans="1:12" ht="12.75">
      <c r="A48" s="149" t="s">
        <v>27</v>
      </c>
      <c r="B48" s="150"/>
      <c r="C48" s="156" t="s">
        <v>313</v>
      </c>
      <c r="D48" s="157"/>
      <c r="E48" s="164"/>
      <c r="F48" s="16"/>
      <c r="G48" s="44" t="s">
        <v>28</v>
      </c>
      <c r="H48" s="156" t="s">
        <v>314</v>
      </c>
      <c r="I48" s="158"/>
      <c r="J48" s="10"/>
      <c r="K48" s="10"/>
      <c r="L48" s="10"/>
    </row>
    <row r="49" spans="1:12" ht="12.75">
      <c r="A49" s="101"/>
      <c r="B49" s="22"/>
      <c r="C49" s="21"/>
      <c r="D49" s="16"/>
      <c r="E49" s="16"/>
      <c r="F49" s="16"/>
      <c r="G49" s="16"/>
      <c r="H49" s="16"/>
      <c r="I49" s="102"/>
      <c r="J49" s="10"/>
      <c r="K49" s="10"/>
      <c r="L49" s="10"/>
    </row>
    <row r="50" spans="1:12" ht="12.75" customHeight="1">
      <c r="A50" s="149" t="s">
        <v>29</v>
      </c>
      <c r="B50" s="150"/>
      <c r="C50" s="151"/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101"/>
      <c r="B51" s="22"/>
      <c r="C51" s="16"/>
      <c r="D51" s="16"/>
      <c r="E51" s="16"/>
      <c r="F51" s="16"/>
      <c r="G51" s="16"/>
      <c r="H51" s="16"/>
      <c r="I51" s="102"/>
      <c r="J51" s="10"/>
      <c r="K51" s="10"/>
      <c r="L51" s="10"/>
    </row>
    <row r="52" spans="1:12" ht="12.75">
      <c r="A52" s="154" t="s">
        <v>30</v>
      </c>
      <c r="B52" s="155"/>
      <c r="C52" s="156" t="s">
        <v>315</v>
      </c>
      <c r="D52" s="157"/>
      <c r="E52" s="157"/>
      <c r="F52" s="157"/>
      <c r="G52" s="157"/>
      <c r="H52" s="157"/>
      <c r="I52" s="158"/>
      <c r="J52" s="10"/>
      <c r="K52" s="10"/>
      <c r="L52" s="10"/>
    </row>
    <row r="53" spans="1:12" ht="12.75">
      <c r="A53" s="120"/>
      <c r="B53" s="20"/>
      <c r="C53" s="142" t="s">
        <v>31</v>
      </c>
      <c r="D53" s="142"/>
      <c r="E53" s="142"/>
      <c r="F53" s="142"/>
      <c r="G53" s="142"/>
      <c r="H53" s="142"/>
      <c r="I53" s="121"/>
      <c r="J53" s="10"/>
      <c r="K53" s="10"/>
      <c r="L53" s="10"/>
    </row>
    <row r="54" spans="1:12" ht="12.75">
      <c r="A54" s="120"/>
      <c r="B54" s="20"/>
      <c r="C54" s="34"/>
      <c r="D54" s="34"/>
      <c r="E54" s="34"/>
      <c r="F54" s="34"/>
      <c r="G54" s="34"/>
      <c r="H54" s="34"/>
      <c r="I54" s="121"/>
      <c r="J54" s="10"/>
      <c r="K54" s="10"/>
      <c r="L54" s="10"/>
    </row>
    <row r="55" spans="1:12" ht="12.75">
      <c r="A55" s="120"/>
      <c r="B55" s="159" t="s">
        <v>32</v>
      </c>
      <c r="C55" s="159"/>
      <c r="D55" s="159"/>
      <c r="E55" s="159"/>
      <c r="F55" s="42"/>
      <c r="G55" s="42"/>
      <c r="H55" s="42"/>
      <c r="I55" s="122"/>
      <c r="J55" s="10"/>
      <c r="K55" s="10"/>
      <c r="L55" s="10"/>
    </row>
    <row r="56" spans="1:12" ht="12.75">
      <c r="A56" s="120"/>
      <c r="B56" s="160" t="s">
        <v>33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20"/>
      <c r="B57" s="160" t="s">
        <v>34</v>
      </c>
      <c r="C57" s="160"/>
      <c r="D57" s="160"/>
      <c r="E57" s="160"/>
      <c r="F57" s="160"/>
      <c r="G57" s="160"/>
      <c r="H57" s="160"/>
      <c r="I57" s="122"/>
      <c r="J57" s="10"/>
      <c r="K57" s="10"/>
      <c r="L57" s="10"/>
    </row>
    <row r="58" spans="1:12" ht="12.75">
      <c r="A58" s="120"/>
      <c r="B58" s="160" t="s">
        <v>35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20"/>
      <c r="B59" s="160" t="s">
        <v>36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20"/>
      <c r="B60" s="72"/>
      <c r="C60" s="73"/>
      <c r="D60" s="73"/>
      <c r="E60" s="73"/>
      <c r="F60" s="73"/>
      <c r="G60" s="73"/>
      <c r="H60" s="73"/>
      <c r="I60" s="123"/>
      <c r="J60" s="10"/>
      <c r="K60" s="10"/>
      <c r="L60" s="10"/>
    </row>
    <row r="61" spans="1:12" ht="19.5" customHeight="1">
      <c r="A61" s="120"/>
      <c r="B61" s="72"/>
      <c r="C61" s="73"/>
      <c r="D61" s="73"/>
      <c r="E61" s="73"/>
      <c r="F61" s="73"/>
      <c r="G61" s="73"/>
      <c r="H61" s="73"/>
      <c r="I61" s="123"/>
      <c r="J61" s="10"/>
      <c r="K61" s="10"/>
      <c r="L61" s="10"/>
    </row>
    <row r="62" spans="1:12" ht="13.5" thickBot="1">
      <c r="A62" s="124" t="s">
        <v>1</v>
      </c>
      <c r="B62" s="16"/>
      <c r="C62" s="16"/>
      <c r="D62" s="16"/>
      <c r="E62" s="16"/>
      <c r="F62" s="16"/>
      <c r="G62" s="35"/>
      <c r="H62" s="36"/>
      <c r="I62" s="125"/>
      <c r="J62" s="10"/>
      <c r="K62" s="10"/>
      <c r="L62" s="10"/>
    </row>
    <row r="63" spans="1:12" ht="12.75">
      <c r="A63" s="98"/>
      <c r="B63" s="16"/>
      <c r="C63" s="16"/>
      <c r="D63" s="16"/>
      <c r="E63" s="20" t="s">
        <v>2</v>
      </c>
      <c r="F63" s="32"/>
      <c r="G63" s="162" t="s">
        <v>37</v>
      </c>
      <c r="H63" s="162"/>
      <c r="I63" s="163"/>
      <c r="J63" s="10"/>
      <c r="K63" s="10"/>
      <c r="L63" s="10"/>
    </row>
    <row r="64" spans="1:12" ht="12.75">
      <c r="A64" s="98"/>
      <c r="B64" s="16"/>
      <c r="C64" s="16"/>
      <c r="D64" s="16"/>
      <c r="E64" s="20"/>
      <c r="F64" s="32"/>
      <c r="G64" s="30"/>
      <c r="H64" s="30"/>
      <c r="I64" s="112"/>
      <c r="J64" s="10"/>
      <c r="K64" s="10"/>
      <c r="L64" s="10"/>
    </row>
    <row r="65" spans="1:12" ht="30.75" customHeight="1" thickBot="1">
      <c r="A65" s="126"/>
      <c r="B65" s="127"/>
      <c r="C65" s="128"/>
      <c r="D65" s="128"/>
      <c r="E65" s="128"/>
      <c r="F65" s="128"/>
      <c r="G65" s="148"/>
      <c r="H65" s="148"/>
      <c r="I65" s="129"/>
      <c r="J65" s="10"/>
      <c r="K65" s="10"/>
      <c r="L65" s="10"/>
    </row>
  </sheetData>
  <sheetProtection/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4:G24"/>
    <mergeCell ref="A26:B26"/>
    <mergeCell ref="G26:H26"/>
    <mergeCell ref="H28:I28"/>
    <mergeCell ref="H30:I30"/>
    <mergeCell ref="D31:G31"/>
    <mergeCell ref="A32:D32"/>
    <mergeCell ref="E32:G32"/>
    <mergeCell ref="H32:I32"/>
    <mergeCell ref="A48:B48"/>
    <mergeCell ref="B58:I58"/>
    <mergeCell ref="H34:I34"/>
    <mergeCell ref="A36:D36"/>
    <mergeCell ref="E36:G36"/>
    <mergeCell ref="H36:I36"/>
    <mergeCell ref="H38:I38"/>
    <mergeCell ref="A40:D40"/>
    <mergeCell ref="A42:D42"/>
    <mergeCell ref="C53:H53"/>
    <mergeCell ref="E40:G40"/>
    <mergeCell ref="H40:I40"/>
    <mergeCell ref="A46:B46"/>
    <mergeCell ref="A44:B44"/>
    <mergeCell ref="C44:D44"/>
    <mergeCell ref="F44:I44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C48:E48"/>
    <mergeCell ref="H48:I48"/>
    <mergeCell ref="E42:G42"/>
    <mergeCell ref="H42:I42"/>
    <mergeCell ref="C45:D45"/>
    <mergeCell ref="F45:G45"/>
    <mergeCell ref="C46:I4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K100" sqref="K100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99" t="s">
        <v>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286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3.75">
      <c r="A4" s="204" t="s">
        <v>40</v>
      </c>
      <c r="B4" s="205"/>
      <c r="C4" s="205"/>
      <c r="D4" s="205"/>
      <c r="E4" s="205"/>
      <c r="F4" s="205"/>
      <c r="G4" s="205"/>
      <c r="H4" s="206"/>
      <c r="I4" s="50" t="s">
        <v>41</v>
      </c>
      <c r="J4" s="51" t="s">
        <v>42</v>
      </c>
      <c r="K4" s="52" t="s">
        <v>43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49">
        <v>2</v>
      </c>
      <c r="J5" s="48">
        <v>3</v>
      </c>
      <c r="K5" s="48">
        <v>4</v>
      </c>
    </row>
    <row r="6" spans="1:11" ht="12.75">
      <c r="A6" s="190" t="s">
        <v>143</v>
      </c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44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/>
    </row>
    <row r="8" spans="1:11" ht="12.75">
      <c r="A8" s="196" t="s">
        <v>45</v>
      </c>
      <c r="B8" s="197"/>
      <c r="C8" s="197"/>
      <c r="D8" s="197"/>
      <c r="E8" s="197"/>
      <c r="F8" s="197"/>
      <c r="G8" s="197"/>
      <c r="H8" s="198"/>
      <c r="I8" s="1">
        <v>2</v>
      </c>
      <c r="J8" s="46">
        <f>J9+J16+J26+J35+J39</f>
        <v>139355617</v>
      </c>
      <c r="K8" s="46">
        <f>K9+K16+K26+K35+K39</f>
        <v>393471849</v>
      </c>
    </row>
    <row r="9" spans="1:11" ht="12.75">
      <c r="A9" s="207" t="s">
        <v>46</v>
      </c>
      <c r="B9" s="208"/>
      <c r="C9" s="208"/>
      <c r="D9" s="208"/>
      <c r="E9" s="208"/>
      <c r="F9" s="208"/>
      <c r="G9" s="208"/>
      <c r="H9" s="209"/>
      <c r="I9" s="1">
        <v>3</v>
      </c>
      <c r="J9" s="46">
        <f>SUM(J10:J15)</f>
        <v>0</v>
      </c>
      <c r="K9" s="46">
        <f>SUM(K10:K15)</f>
        <v>0</v>
      </c>
    </row>
    <row r="10" spans="1:11" ht="12.75">
      <c r="A10" s="207" t="s">
        <v>47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48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49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50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51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52</v>
      </c>
      <c r="B16" s="208"/>
      <c r="C16" s="208"/>
      <c r="D16" s="208"/>
      <c r="E16" s="208"/>
      <c r="F16" s="208"/>
      <c r="G16" s="208"/>
      <c r="H16" s="209"/>
      <c r="I16" s="1">
        <v>10</v>
      </c>
      <c r="J16" s="46">
        <f>SUM(J17:J25)</f>
        <v>134822796</v>
      </c>
      <c r="K16" s="46">
        <f>SUM(K17:K25)</f>
        <v>161840358</v>
      </c>
    </row>
    <row r="17" spans="1:11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2138881</v>
      </c>
      <c r="K17" s="7">
        <v>2138881</v>
      </c>
    </row>
    <row r="18" spans="1:11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23432682</v>
      </c>
      <c r="K18" s="7">
        <v>22908109</v>
      </c>
    </row>
    <row r="19" spans="1:11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79762048</v>
      </c>
      <c r="K19" s="7">
        <v>78562490</v>
      </c>
    </row>
    <row r="20" spans="1:11" ht="12.75">
      <c r="A20" s="207" t="s">
        <v>56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10617795</v>
      </c>
      <c r="K20" s="7">
        <v>9032373</v>
      </c>
    </row>
    <row r="21" spans="1:11" ht="12.75">
      <c r="A21" s="207" t="s">
        <v>57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58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618575</v>
      </c>
      <c r="K22" s="7">
        <v>19581808</v>
      </c>
    </row>
    <row r="23" spans="1:11" ht="12.75">
      <c r="A23" s="207" t="s">
        <v>59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12840982</v>
      </c>
      <c r="K23" s="7">
        <v>24277778</v>
      </c>
    </row>
    <row r="24" spans="1:11" ht="12.75">
      <c r="A24" s="207" t="s">
        <v>60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61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5411833</v>
      </c>
      <c r="K25" s="7">
        <v>5338919</v>
      </c>
    </row>
    <row r="26" spans="1:11" ht="12.75">
      <c r="A26" s="207" t="s">
        <v>62</v>
      </c>
      <c r="B26" s="208"/>
      <c r="C26" s="208"/>
      <c r="D26" s="208"/>
      <c r="E26" s="208"/>
      <c r="F26" s="208"/>
      <c r="G26" s="208"/>
      <c r="H26" s="209"/>
      <c r="I26" s="1">
        <v>20</v>
      </c>
      <c r="J26" s="46">
        <f>SUM(J27:J34)</f>
        <v>79500</v>
      </c>
      <c r="K26" s="46">
        <f>SUM(K27:K34)</f>
        <v>227447731</v>
      </c>
    </row>
    <row r="27" spans="1:11" ht="12.75">
      <c r="A27" s="207" t="s">
        <v>63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79500</v>
      </c>
      <c r="K27" s="7">
        <v>108900</v>
      </c>
    </row>
    <row r="28" spans="1:11" ht="12.75">
      <c r="A28" s="207" t="s">
        <v>64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65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66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67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68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>
        <v>226861892</v>
      </c>
    </row>
    <row r="33" spans="1:11" ht="12.75">
      <c r="A33" s="207" t="s">
        <v>69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>
        <v>476939</v>
      </c>
    </row>
    <row r="34" spans="1:11" ht="12.75">
      <c r="A34" s="207" t="s">
        <v>70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71</v>
      </c>
      <c r="B35" s="208"/>
      <c r="C35" s="208"/>
      <c r="D35" s="208"/>
      <c r="E35" s="208"/>
      <c r="F35" s="208"/>
      <c r="G35" s="208"/>
      <c r="H35" s="209"/>
      <c r="I35" s="1">
        <v>29</v>
      </c>
      <c r="J35" s="46">
        <f>SUM(J36:J38)</f>
        <v>4453321</v>
      </c>
      <c r="K35" s="46">
        <f>SUM(K36:K38)</f>
        <v>4183760</v>
      </c>
    </row>
    <row r="36" spans="1:11" ht="12.75">
      <c r="A36" s="207" t="s">
        <v>72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73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4453321</v>
      </c>
      <c r="K37" s="7">
        <v>4159527</v>
      </c>
    </row>
    <row r="38" spans="1:11" ht="12.75">
      <c r="A38" s="207" t="s">
        <v>74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>
        <v>24233</v>
      </c>
    </row>
    <row r="39" spans="1:11" ht="12.75">
      <c r="A39" s="207" t="s">
        <v>75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196" t="s">
        <v>76</v>
      </c>
      <c r="B40" s="197"/>
      <c r="C40" s="197"/>
      <c r="D40" s="197"/>
      <c r="E40" s="197"/>
      <c r="F40" s="197"/>
      <c r="G40" s="197"/>
      <c r="H40" s="198"/>
      <c r="I40" s="1">
        <v>34</v>
      </c>
      <c r="J40" s="46">
        <f>J41+J49+J56+J64</f>
        <v>128820612</v>
      </c>
      <c r="K40" s="46">
        <f>K41+K49+K56+K64</f>
        <v>80298913</v>
      </c>
    </row>
    <row r="41" spans="1:11" ht="12.75">
      <c r="A41" s="207" t="s">
        <v>77</v>
      </c>
      <c r="B41" s="208"/>
      <c r="C41" s="208"/>
      <c r="D41" s="208"/>
      <c r="E41" s="208"/>
      <c r="F41" s="208"/>
      <c r="G41" s="208"/>
      <c r="H41" s="209"/>
      <c r="I41" s="1">
        <v>35</v>
      </c>
      <c r="J41" s="46">
        <f>SUM(J42:J48)</f>
        <v>3034392</v>
      </c>
      <c r="K41" s="46">
        <f>SUM(K42:K48)</f>
        <v>3200621</v>
      </c>
    </row>
    <row r="42" spans="1:11" ht="12.75">
      <c r="A42" s="207" t="s">
        <v>78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2958689</v>
      </c>
      <c r="K42" s="7">
        <v>3124287</v>
      </c>
    </row>
    <row r="43" spans="1:11" ht="12.75">
      <c r="A43" s="207" t="s">
        <v>79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80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81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75703</v>
      </c>
      <c r="K45" s="7">
        <v>7370</v>
      </c>
    </row>
    <row r="46" spans="1:11" ht="12.75">
      <c r="A46" s="207" t="s">
        <v>82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>
        <v>68964</v>
      </c>
    </row>
    <row r="47" spans="1:11" ht="12.75">
      <c r="A47" s="207" t="s">
        <v>83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84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85</v>
      </c>
      <c r="B49" s="208"/>
      <c r="C49" s="208"/>
      <c r="D49" s="208"/>
      <c r="E49" s="208"/>
      <c r="F49" s="208"/>
      <c r="G49" s="208"/>
      <c r="H49" s="209"/>
      <c r="I49" s="1">
        <v>43</v>
      </c>
      <c r="J49" s="46">
        <f>SUM(J50:J55)</f>
        <v>45930208</v>
      </c>
      <c r="K49" s="46">
        <f>SUM(K50:K55)</f>
        <v>40408219</v>
      </c>
    </row>
    <row r="50" spans="1:11" ht="12.75">
      <c r="A50" s="207" t="s">
        <v>86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87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42247394</v>
      </c>
      <c r="K51" s="7">
        <v>37687693</v>
      </c>
    </row>
    <row r="52" spans="1:11" ht="12.75">
      <c r="A52" s="207" t="s">
        <v>88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>
        <v>41082</v>
      </c>
    </row>
    <row r="53" spans="1:11" ht="12.75">
      <c r="A53" s="207" t="s">
        <v>89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/>
      <c r="K53" s="7">
        <v>38133</v>
      </c>
    </row>
    <row r="54" spans="1:11" ht="12.75">
      <c r="A54" s="207" t="s">
        <v>90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2207078</v>
      </c>
      <c r="K54" s="7">
        <v>1478792</v>
      </c>
    </row>
    <row r="55" spans="1:11" ht="12.75">
      <c r="A55" s="207" t="s">
        <v>91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1475736</v>
      </c>
      <c r="K55" s="7">
        <v>1162519</v>
      </c>
    </row>
    <row r="56" spans="1:11" ht="12.75">
      <c r="A56" s="207" t="s">
        <v>92</v>
      </c>
      <c r="B56" s="208"/>
      <c r="C56" s="208"/>
      <c r="D56" s="208"/>
      <c r="E56" s="208"/>
      <c r="F56" s="208"/>
      <c r="G56" s="208"/>
      <c r="H56" s="209"/>
      <c r="I56" s="1">
        <v>50</v>
      </c>
      <c r="J56" s="46">
        <v>3792491</v>
      </c>
      <c r="K56" s="46">
        <v>6385420</v>
      </c>
    </row>
    <row r="57" spans="1:11" ht="12.75">
      <c r="A57" s="207" t="s">
        <v>93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94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95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>
        <v>2330615</v>
      </c>
      <c r="K59" s="7">
        <v>2330615</v>
      </c>
    </row>
    <row r="60" spans="1:11" ht="12.75">
      <c r="A60" s="207" t="s">
        <v>66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67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96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1461876</v>
      </c>
      <c r="K62" s="7">
        <v>4054805</v>
      </c>
    </row>
    <row r="63" spans="1:11" ht="12.75">
      <c r="A63" s="207" t="s">
        <v>97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98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76063521</v>
      </c>
      <c r="K64" s="7">
        <v>30304653</v>
      </c>
    </row>
    <row r="65" spans="1:11" ht="12.75">
      <c r="A65" s="196" t="s">
        <v>99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/>
      <c r="K65" s="7">
        <v>2608591</v>
      </c>
    </row>
    <row r="66" spans="1:11" ht="12.75">
      <c r="A66" s="196" t="s">
        <v>100</v>
      </c>
      <c r="B66" s="197"/>
      <c r="C66" s="197"/>
      <c r="D66" s="197"/>
      <c r="E66" s="197"/>
      <c r="F66" s="197"/>
      <c r="G66" s="197"/>
      <c r="H66" s="198"/>
      <c r="I66" s="1">
        <v>60</v>
      </c>
      <c r="J66" s="46">
        <f>J7+J8+J40+J65</f>
        <v>268176229</v>
      </c>
      <c r="K66" s="46">
        <f>K7+K8+K40+K65</f>
        <v>476379353</v>
      </c>
    </row>
    <row r="67" spans="1:11" ht="12.75">
      <c r="A67" s="210" t="s">
        <v>101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142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102</v>
      </c>
      <c r="B69" s="194"/>
      <c r="C69" s="194"/>
      <c r="D69" s="194"/>
      <c r="E69" s="194"/>
      <c r="F69" s="194"/>
      <c r="G69" s="194"/>
      <c r="H69" s="195"/>
      <c r="I69" s="3">
        <v>62</v>
      </c>
      <c r="J69" s="47">
        <f>J70+J71+J72+J78+J79+J82+J85</f>
        <v>208336905</v>
      </c>
      <c r="K69" s="47">
        <f>K70+K71+K72+K78+K79+K82+K85</f>
        <v>396600356</v>
      </c>
    </row>
    <row r="70" spans="1:11" ht="12.75">
      <c r="A70" s="207" t="s">
        <v>103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89045600</v>
      </c>
      <c r="K70" s="7">
        <v>169186800</v>
      </c>
    </row>
    <row r="71" spans="1:11" ht="12.75">
      <c r="A71" s="207" t="s">
        <v>104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>
        <v>90158850</v>
      </c>
    </row>
    <row r="72" spans="1:11" ht="12.75">
      <c r="A72" s="207" t="s">
        <v>105</v>
      </c>
      <c r="B72" s="208"/>
      <c r="C72" s="208"/>
      <c r="D72" s="208"/>
      <c r="E72" s="208"/>
      <c r="F72" s="208"/>
      <c r="G72" s="208"/>
      <c r="H72" s="209"/>
      <c r="I72" s="1">
        <v>65</v>
      </c>
      <c r="J72" s="46">
        <f>J73+J74-J75+J76+J77</f>
        <v>36663113</v>
      </c>
      <c r="K72" s="46">
        <f>K73+K74-K75+K76+K77</f>
        <v>37438533</v>
      </c>
    </row>
    <row r="73" spans="1:11" ht="12.75">
      <c r="A73" s="207" t="s">
        <v>106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3382017</v>
      </c>
      <c r="K73" s="7">
        <v>4157437</v>
      </c>
    </row>
    <row r="74" spans="1:11" ht="12.75">
      <c r="A74" s="207" t="s">
        <v>107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8904560</v>
      </c>
      <c r="K74" s="7">
        <v>8904560</v>
      </c>
    </row>
    <row r="75" spans="1:11" ht="12.75">
      <c r="A75" s="207" t="s">
        <v>108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109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110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24376536</v>
      </c>
      <c r="K77" s="7">
        <v>24376536</v>
      </c>
    </row>
    <row r="78" spans="1:11" ht="12.75">
      <c r="A78" s="207" t="s">
        <v>111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112</v>
      </c>
      <c r="B79" s="208"/>
      <c r="C79" s="208"/>
      <c r="D79" s="208"/>
      <c r="E79" s="208"/>
      <c r="F79" s="208"/>
      <c r="G79" s="208"/>
      <c r="H79" s="209"/>
      <c r="I79" s="1">
        <v>72</v>
      </c>
      <c r="J79" s="46">
        <f>J80-J81</f>
        <v>65992466</v>
      </c>
      <c r="K79" s="46">
        <f>K80-K81</f>
        <v>81496365</v>
      </c>
    </row>
    <row r="80" spans="1:11" ht="12.75">
      <c r="A80" s="216" t="s">
        <v>113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65992466</v>
      </c>
      <c r="K80" s="7">
        <v>81496365</v>
      </c>
    </row>
    <row r="81" spans="1:11" ht="12.75">
      <c r="A81" s="216" t="s">
        <v>114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7" t="s">
        <v>115</v>
      </c>
      <c r="B82" s="208"/>
      <c r="C82" s="208"/>
      <c r="D82" s="208"/>
      <c r="E82" s="208"/>
      <c r="F82" s="208"/>
      <c r="G82" s="208"/>
      <c r="H82" s="209"/>
      <c r="I82" s="1">
        <v>75</v>
      </c>
      <c r="J82" s="46">
        <f>J83-J84</f>
        <v>15804425</v>
      </c>
      <c r="K82" s="46">
        <f>K83-K84</f>
        <v>17592062</v>
      </c>
    </row>
    <row r="83" spans="1:11" ht="12.75">
      <c r="A83" s="216" t="s">
        <v>116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15804425</v>
      </c>
      <c r="K83" s="7">
        <v>17592062</v>
      </c>
    </row>
    <row r="84" spans="1:11" ht="12.75">
      <c r="A84" s="216" t="s">
        <v>117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7" t="s">
        <v>118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831301</v>
      </c>
      <c r="K85" s="7">
        <v>727746</v>
      </c>
    </row>
    <row r="86" spans="1:11" ht="12.75">
      <c r="A86" s="196" t="s">
        <v>119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46">
        <f>SUM(J87:J89)</f>
        <v>8842896</v>
      </c>
      <c r="K86" s="46">
        <f>SUM(K87:K89)</f>
        <v>9832025</v>
      </c>
    </row>
    <row r="87" spans="1:11" ht="12.75">
      <c r="A87" s="207" t="s">
        <v>120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8842896</v>
      </c>
      <c r="K87" s="7">
        <v>6030521</v>
      </c>
    </row>
    <row r="88" spans="1:11" ht="12.75">
      <c r="A88" s="207" t="s">
        <v>121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122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>
        <v>3801504</v>
      </c>
    </row>
    <row r="90" spans="1:11" ht="12.75">
      <c r="A90" s="196" t="s">
        <v>123</v>
      </c>
      <c r="B90" s="197"/>
      <c r="C90" s="197"/>
      <c r="D90" s="197"/>
      <c r="E90" s="197"/>
      <c r="F90" s="197"/>
      <c r="G90" s="197"/>
      <c r="H90" s="198"/>
      <c r="I90" s="1">
        <v>83</v>
      </c>
      <c r="J90" s="46">
        <f>SUM(J91:J99)</f>
        <v>28073879</v>
      </c>
      <c r="K90" s="46">
        <f>SUM(K91:K99)</f>
        <v>45489416</v>
      </c>
    </row>
    <row r="91" spans="1:11" ht="12.75">
      <c r="A91" s="207" t="s">
        <v>124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125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126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28073879</v>
      </c>
      <c r="K93" s="7">
        <v>42286834</v>
      </c>
    </row>
    <row r="94" spans="1:11" ht="12.75">
      <c r="A94" s="207" t="s">
        <v>127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>
        <v>300000</v>
      </c>
    </row>
    <row r="95" spans="1:11" ht="12.75">
      <c r="A95" s="207" t="s">
        <v>128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129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130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131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>
        <v>2902582</v>
      </c>
    </row>
    <row r="99" spans="1:11" ht="12.75">
      <c r="A99" s="207" t="s">
        <v>132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196" t="s">
        <v>133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46">
        <f>SUM(J101:J112)</f>
        <v>22683693</v>
      </c>
      <c r="K100" s="46">
        <f>SUM(K101:K112)</f>
        <v>23822450</v>
      </c>
    </row>
    <row r="101" spans="1:11" ht="12.75">
      <c r="A101" s="207" t="s">
        <v>124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125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>
        <v>31001</v>
      </c>
    </row>
    <row r="103" spans="1:11" ht="12.75">
      <c r="A103" s="207" t="s">
        <v>126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6493009</v>
      </c>
      <c r="K103" s="7">
        <v>3717604</v>
      </c>
    </row>
    <row r="104" spans="1:11" ht="12.75">
      <c r="A104" s="207" t="s">
        <v>127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128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7655092</v>
      </c>
      <c r="K105" s="7">
        <v>7679488</v>
      </c>
    </row>
    <row r="106" spans="1:11" ht="12.75">
      <c r="A106" s="207" t="s">
        <v>129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130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>
        <v>771109</v>
      </c>
    </row>
    <row r="108" spans="1:11" ht="12.75">
      <c r="A108" s="207" t="s">
        <v>134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4428349</v>
      </c>
      <c r="K108" s="7">
        <v>4152754</v>
      </c>
    </row>
    <row r="109" spans="1:11" ht="12.75">
      <c r="A109" s="207" t="s">
        <v>135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2414131</v>
      </c>
      <c r="K109" s="7">
        <v>7348208</v>
      </c>
    </row>
    <row r="110" spans="1:11" ht="12.75">
      <c r="A110" s="207" t="s">
        <v>136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137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138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1693112</v>
      </c>
      <c r="K112" s="7">
        <v>122286</v>
      </c>
    </row>
    <row r="113" spans="1:11" ht="12.75">
      <c r="A113" s="196" t="s">
        <v>139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238856</v>
      </c>
      <c r="K113" s="7">
        <v>635106</v>
      </c>
    </row>
    <row r="114" spans="1:11" ht="12.75">
      <c r="A114" s="196" t="s">
        <v>140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46">
        <f>J69+J86+J90+J100+J113</f>
        <v>268176229</v>
      </c>
      <c r="K114" s="46">
        <f>K69+K86+K90+K100+K113</f>
        <v>476379353</v>
      </c>
    </row>
    <row r="115" spans="1:11" ht="12.75">
      <c r="A115" s="221" t="s">
        <v>141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13" t="s">
        <v>144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147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145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207505604</v>
      </c>
      <c r="K118" s="7">
        <v>395872610</v>
      </c>
    </row>
    <row r="119" spans="1:11" ht="12.75">
      <c r="A119" s="229" t="s">
        <v>146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831301</v>
      </c>
      <c r="K119" s="8">
        <v>727746</v>
      </c>
    </row>
    <row r="120" spans="1:11" ht="12.75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0:K70 J72:K77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1.140625" style="45" bestFit="1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47" t="s">
        <v>331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4">
      <c r="A4" s="235" t="s">
        <v>40</v>
      </c>
      <c r="B4" s="235"/>
      <c r="C4" s="235"/>
      <c r="D4" s="235"/>
      <c r="E4" s="235"/>
      <c r="F4" s="235"/>
      <c r="G4" s="235"/>
      <c r="H4" s="235"/>
      <c r="I4" s="50" t="s">
        <v>41</v>
      </c>
      <c r="J4" s="236" t="s">
        <v>149</v>
      </c>
      <c r="K4" s="236"/>
      <c r="L4" s="236" t="s">
        <v>150</v>
      </c>
      <c r="M4" s="236"/>
    </row>
    <row r="5" spans="1:13" ht="12.75">
      <c r="A5" s="235"/>
      <c r="B5" s="235"/>
      <c r="C5" s="235"/>
      <c r="D5" s="235"/>
      <c r="E5" s="235"/>
      <c r="F5" s="235"/>
      <c r="G5" s="235"/>
      <c r="H5" s="235"/>
      <c r="I5" s="50"/>
      <c r="J5" s="52" t="s">
        <v>151</v>
      </c>
      <c r="K5" s="52" t="s">
        <v>152</v>
      </c>
      <c r="L5" s="52" t="s">
        <v>151</v>
      </c>
      <c r="M5" s="52" t="s">
        <v>152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3" t="s">
        <v>153</v>
      </c>
      <c r="B7" s="194"/>
      <c r="C7" s="194"/>
      <c r="D7" s="194"/>
      <c r="E7" s="194"/>
      <c r="F7" s="194"/>
      <c r="G7" s="194"/>
      <c r="H7" s="195"/>
      <c r="I7" s="3">
        <v>111</v>
      </c>
      <c r="J7" s="47">
        <f>SUM(J8:J9)</f>
        <v>111991139</v>
      </c>
      <c r="K7" s="47">
        <f>SUM(K8:K9)</f>
        <v>39539139</v>
      </c>
      <c r="L7" s="47">
        <f>SUM(L8:L9)</f>
        <v>114319575</v>
      </c>
      <c r="M7" s="47">
        <f>SUM(M8:M9)</f>
        <v>42119160</v>
      </c>
    </row>
    <row r="8" spans="1:13" ht="12.75">
      <c r="A8" s="196" t="s">
        <v>154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111120201</v>
      </c>
      <c r="K8" s="7">
        <v>38749101</v>
      </c>
      <c r="L8" s="7">
        <v>113509215</v>
      </c>
      <c r="M8" s="7">
        <v>41817997</v>
      </c>
    </row>
    <row r="9" spans="1:13" ht="12.75">
      <c r="A9" s="196" t="s">
        <v>155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870938</v>
      </c>
      <c r="K9" s="7">
        <v>790038</v>
      </c>
      <c r="L9" s="7">
        <v>810360</v>
      </c>
      <c r="M9" s="7">
        <v>301163</v>
      </c>
    </row>
    <row r="10" spans="1:13" ht="12.75">
      <c r="A10" s="196" t="s">
        <v>156</v>
      </c>
      <c r="B10" s="197"/>
      <c r="C10" s="197"/>
      <c r="D10" s="197"/>
      <c r="E10" s="197"/>
      <c r="F10" s="197"/>
      <c r="G10" s="197"/>
      <c r="H10" s="198"/>
      <c r="I10" s="1">
        <v>114</v>
      </c>
      <c r="J10" s="46">
        <f>J11+J12+J16+J20+J21+J22+J25+J26</f>
        <v>99061323</v>
      </c>
      <c r="K10" s="46">
        <f>K11+K12+K16+K20+K21+K22+K25+K26</f>
        <v>34137779</v>
      </c>
      <c r="L10" s="46">
        <f>L11+L12+L16+L20+L21+L22+L25+L26</f>
        <v>104280501</v>
      </c>
      <c r="M10" s="46">
        <f>M11+M12+M16+M20+M21+M22+M25+M26</f>
        <v>37350638</v>
      </c>
    </row>
    <row r="11" spans="1:13" ht="12.75">
      <c r="A11" s="196" t="s">
        <v>157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/>
      <c r="L11" s="7"/>
      <c r="M11" s="7"/>
    </row>
    <row r="12" spans="1:13" ht="12.75">
      <c r="A12" s="196" t="s">
        <v>158</v>
      </c>
      <c r="B12" s="197"/>
      <c r="C12" s="197"/>
      <c r="D12" s="197"/>
      <c r="E12" s="197"/>
      <c r="F12" s="197"/>
      <c r="G12" s="197"/>
      <c r="H12" s="198"/>
      <c r="I12" s="1">
        <v>116</v>
      </c>
      <c r="J12" s="46">
        <f>SUM(J13:J15)</f>
        <v>26370997</v>
      </c>
      <c r="K12" s="46">
        <f>SUM(K13:K15)</f>
        <v>9068447</v>
      </c>
      <c r="L12" s="46">
        <f>SUM(L13:L15)</f>
        <v>28893345</v>
      </c>
      <c r="M12" s="46">
        <f>SUM(M13:M15)</f>
        <v>10721820</v>
      </c>
    </row>
    <row r="13" spans="1:13" ht="12.75">
      <c r="A13" s="207" t="s">
        <v>159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13598879</v>
      </c>
      <c r="K13" s="7">
        <v>4891621</v>
      </c>
      <c r="L13" s="7">
        <v>14331128</v>
      </c>
      <c r="M13" s="7">
        <v>5042460</v>
      </c>
    </row>
    <row r="14" spans="1:13" ht="12.75">
      <c r="A14" s="207" t="s">
        <v>160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>
        <v>58605</v>
      </c>
      <c r="M14" s="7"/>
    </row>
    <row r="15" spans="1:13" ht="12.75">
      <c r="A15" s="207" t="s">
        <v>161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12772118</v>
      </c>
      <c r="K15" s="7">
        <v>4176826</v>
      </c>
      <c r="L15" s="7">
        <v>14503612</v>
      </c>
      <c r="M15" s="7">
        <v>5679360</v>
      </c>
    </row>
    <row r="16" spans="1:13" ht="12.75">
      <c r="A16" s="196" t="s">
        <v>162</v>
      </c>
      <c r="B16" s="197"/>
      <c r="C16" s="197"/>
      <c r="D16" s="197"/>
      <c r="E16" s="197"/>
      <c r="F16" s="197"/>
      <c r="G16" s="197"/>
      <c r="H16" s="198"/>
      <c r="I16" s="1">
        <v>120</v>
      </c>
      <c r="J16" s="46">
        <f>SUM(J17:J19)</f>
        <v>53665810</v>
      </c>
      <c r="K16" s="46">
        <f>SUM(K17:K19)</f>
        <v>18150910</v>
      </c>
      <c r="L16" s="46">
        <f>SUM(L17:L19)</f>
        <v>52548609</v>
      </c>
      <c r="M16" s="46">
        <f>SUM(M17:M19)</f>
        <v>17527202</v>
      </c>
    </row>
    <row r="17" spans="1:13" ht="12.75">
      <c r="A17" s="207" t="s">
        <v>163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34141993</v>
      </c>
      <c r="K17" s="7">
        <v>11471483</v>
      </c>
      <c r="L17" s="7">
        <v>33263192</v>
      </c>
      <c r="M17" s="7">
        <v>11185397</v>
      </c>
    </row>
    <row r="18" spans="1:13" ht="12.75">
      <c r="A18" s="207" t="s">
        <v>164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11612605</v>
      </c>
      <c r="K18" s="7">
        <v>4002789</v>
      </c>
      <c r="L18" s="7">
        <v>11423148</v>
      </c>
      <c r="M18" s="7">
        <v>3764843</v>
      </c>
    </row>
    <row r="19" spans="1:13" ht="12.75">
      <c r="A19" s="207" t="s">
        <v>165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7911212</v>
      </c>
      <c r="K19" s="7">
        <v>2676638</v>
      </c>
      <c r="L19" s="7">
        <v>7862269</v>
      </c>
      <c r="M19" s="7">
        <v>2576962</v>
      </c>
    </row>
    <row r="20" spans="1:13" ht="12.75">
      <c r="A20" s="196" t="s">
        <v>166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8939732</v>
      </c>
      <c r="K20" s="7">
        <v>3011437</v>
      </c>
      <c r="L20" s="7">
        <v>9181820</v>
      </c>
      <c r="M20" s="7">
        <v>3091504</v>
      </c>
    </row>
    <row r="21" spans="1:13" ht="12.75">
      <c r="A21" s="196" t="s">
        <v>167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8017590</v>
      </c>
      <c r="K21" s="7">
        <v>2349390</v>
      </c>
      <c r="L21" s="7">
        <v>11046329</v>
      </c>
      <c r="M21" s="7">
        <v>3902323</v>
      </c>
    </row>
    <row r="22" spans="1:13" ht="12.75">
      <c r="A22" s="196" t="s">
        <v>168</v>
      </c>
      <c r="B22" s="197"/>
      <c r="C22" s="197"/>
      <c r="D22" s="197"/>
      <c r="E22" s="197"/>
      <c r="F22" s="197"/>
      <c r="G22" s="197"/>
      <c r="H22" s="198"/>
      <c r="I22" s="1">
        <v>126</v>
      </c>
      <c r="J22" s="46">
        <f>SUM(J23:J24)</f>
        <v>66676</v>
      </c>
      <c r="K22" s="46">
        <f>SUM(K23:K24)</f>
        <v>0</v>
      </c>
      <c r="L22" s="46">
        <f>SUM(L23:L24)</f>
        <v>770978</v>
      </c>
      <c r="M22" s="46">
        <f>SUM(M23:M24)</f>
        <v>686052</v>
      </c>
    </row>
    <row r="23" spans="1:13" ht="12.75">
      <c r="A23" s="207" t="s">
        <v>169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170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66676</v>
      </c>
      <c r="K24" s="7"/>
      <c r="L24" s="7">
        <v>770978</v>
      </c>
      <c r="M24" s="7">
        <v>686052</v>
      </c>
    </row>
    <row r="25" spans="1:13" ht="12.75">
      <c r="A25" s="196" t="s">
        <v>171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>
        <v>300000</v>
      </c>
      <c r="M25" s="7">
        <v>300000</v>
      </c>
    </row>
    <row r="26" spans="1:13" ht="12.75">
      <c r="A26" s="196" t="s">
        <v>172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2000518</v>
      </c>
      <c r="K26" s="7">
        <v>1557595</v>
      </c>
      <c r="L26" s="7">
        <v>1539420</v>
      </c>
      <c r="M26" s="7">
        <v>1121737</v>
      </c>
    </row>
    <row r="27" spans="1:13" ht="12.75">
      <c r="A27" s="196" t="s">
        <v>173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46">
        <f>SUM(J28:J32)</f>
        <v>1727898</v>
      </c>
      <c r="K27" s="46">
        <f>SUM(K28:K32)</f>
        <v>325098</v>
      </c>
      <c r="L27" s="46">
        <f>SUM(L28:L32)</f>
        <v>9041117</v>
      </c>
      <c r="M27" s="46">
        <f>SUM(M28:M32)</f>
        <v>8345414</v>
      </c>
    </row>
    <row r="28" spans="1:13" ht="12.75">
      <c r="A28" s="196" t="s">
        <v>174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/>
    </row>
    <row r="29" spans="1:13" ht="12.75">
      <c r="A29" s="196" t="s">
        <v>175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1727898</v>
      </c>
      <c r="K29" s="7">
        <v>325098</v>
      </c>
      <c r="L29" s="7">
        <v>1352406</v>
      </c>
      <c r="M29" s="7">
        <v>656703</v>
      </c>
    </row>
    <row r="30" spans="1:13" ht="12.75">
      <c r="A30" s="196" t="s">
        <v>176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>
      <c r="A31" s="196" t="s">
        <v>177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>
        <v>7687175</v>
      </c>
      <c r="M31" s="7">
        <v>7687175</v>
      </c>
    </row>
    <row r="32" spans="1:13" ht="12.75">
      <c r="A32" s="196" t="s">
        <v>178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>
        <v>1536</v>
      </c>
      <c r="M32" s="7">
        <v>1536</v>
      </c>
    </row>
    <row r="33" spans="1:13" ht="12.75">
      <c r="A33" s="196" t="s">
        <v>179</v>
      </c>
      <c r="B33" s="197"/>
      <c r="C33" s="197"/>
      <c r="D33" s="197"/>
      <c r="E33" s="197"/>
      <c r="F33" s="197"/>
      <c r="G33" s="197"/>
      <c r="H33" s="198"/>
      <c r="I33" s="1">
        <v>137</v>
      </c>
      <c r="J33" s="46">
        <f>SUM(J34:J37)</f>
        <v>1069242</v>
      </c>
      <c r="K33" s="46">
        <f>SUM(K34:K37)</f>
        <v>502792</v>
      </c>
      <c r="L33" s="46">
        <f>SUM(L34:L37)</f>
        <v>1591683</v>
      </c>
      <c r="M33" s="46">
        <f>SUM(M34:M37)</f>
        <v>390276</v>
      </c>
    </row>
    <row r="34" spans="1:13" ht="12.75">
      <c r="A34" s="196" t="s">
        <v>180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12.75">
      <c r="A35" s="196" t="s">
        <v>181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1069242</v>
      </c>
      <c r="K35" s="7">
        <v>502792</v>
      </c>
      <c r="L35" s="7">
        <v>1576985</v>
      </c>
      <c r="M35" s="7">
        <v>375578</v>
      </c>
    </row>
    <row r="36" spans="1:13" ht="12.75">
      <c r="A36" s="196" t="s">
        <v>182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>
        <v>14698</v>
      </c>
      <c r="M36" s="7">
        <v>14698</v>
      </c>
    </row>
    <row r="37" spans="1:13" ht="12.75">
      <c r="A37" s="196" t="s">
        <v>183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 ht="12.75">
      <c r="A38" s="196" t="s">
        <v>184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185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186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187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188</v>
      </c>
      <c r="B42" s="197"/>
      <c r="C42" s="197"/>
      <c r="D42" s="197"/>
      <c r="E42" s="197"/>
      <c r="F42" s="197"/>
      <c r="G42" s="197"/>
      <c r="H42" s="198"/>
      <c r="I42" s="1">
        <v>146</v>
      </c>
      <c r="J42" s="46">
        <f>J7+J27+J38+J40</f>
        <v>113719037</v>
      </c>
      <c r="K42" s="46">
        <f>K7+K27+K38+K40</f>
        <v>39864237</v>
      </c>
      <c r="L42" s="46">
        <f>L7+L27+L38+L40</f>
        <v>123360692</v>
      </c>
      <c r="M42" s="46">
        <f>M7+M27+M38+M40</f>
        <v>50464574</v>
      </c>
    </row>
    <row r="43" spans="1:13" ht="12.75">
      <c r="A43" s="196" t="s">
        <v>189</v>
      </c>
      <c r="B43" s="197"/>
      <c r="C43" s="197"/>
      <c r="D43" s="197"/>
      <c r="E43" s="197"/>
      <c r="F43" s="197"/>
      <c r="G43" s="197"/>
      <c r="H43" s="198"/>
      <c r="I43" s="1">
        <v>147</v>
      </c>
      <c r="J43" s="46">
        <f>J10+J33+J39+J41</f>
        <v>100130565</v>
      </c>
      <c r="K43" s="46">
        <f>K10+K33+K39+K41</f>
        <v>34640571</v>
      </c>
      <c r="L43" s="46">
        <f>L10+L33+L39+L41</f>
        <v>105872184</v>
      </c>
      <c r="M43" s="46">
        <f>M10+M33+M39+M41</f>
        <v>37740914</v>
      </c>
    </row>
    <row r="44" spans="1:13" ht="12.75">
      <c r="A44" s="196" t="s">
        <v>190</v>
      </c>
      <c r="B44" s="197"/>
      <c r="C44" s="197"/>
      <c r="D44" s="197"/>
      <c r="E44" s="197"/>
      <c r="F44" s="197"/>
      <c r="G44" s="197"/>
      <c r="H44" s="198"/>
      <c r="I44" s="1">
        <v>148</v>
      </c>
      <c r="J44" s="46">
        <f>J42-J43</f>
        <v>13588472</v>
      </c>
      <c r="K44" s="46">
        <f>K42-K43</f>
        <v>5223666</v>
      </c>
      <c r="L44" s="46">
        <f>L42-L43</f>
        <v>17488508</v>
      </c>
      <c r="M44" s="46">
        <f>M42-M43</f>
        <v>12723660</v>
      </c>
    </row>
    <row r="45" spans="1:13" ht="12.75">
      <c r="A45" s="216" t="s">
        <v>191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6">
        <f>IF(J42&gt;J43,J42-J43,0)</f>
        <v>13588472</v>
      </c>
      <c r="K45" s="46">
        <f>IF(K42&gt;K43,K42-K43,0)</f>
        <v>5223666</v>
      </c>
      <c r="L45" s="46">
        <f>IF(L42&gt;L43,L42-L43,0)</f>
        <v>17488508</v>
      </c>
      <c r="M45" s="46">
        <f>IF(M42&gt;M43,M42-M43,0)</f>
        <v>12723660</v>
      </c>
    </row>
    <row r="46" spans="1:13" ht="12.75">
      <c r="A46" s="216" t="s">
        <v>192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6">
        <f>IF(J43&gt;J42,J43-J42,0)</f>
        <v>0</v>
      </c>
      <c r="K46" s="46">
        <v>0</v>
      </c>
      <c r="L46" s="46">
        <f>IF(L43&gt;L42,L43-L42,0)</f>
        <v>0</v>
      </c>
      <c r="M46" s="46">
        <v>0</v>
      </c>
    </row>
    <row r="47" spans="1:13" ht="12.75">
      <c r="A47" s="196" t="s">
        <v>193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 ht="12.75">
      <c r="A48" s="196" t="s">
        <v>194</v>
      </c>
      <c r="B48" s="197"/>
      <c r="C48" s="197"/>
      <c r="D48" s="197"/>
      <c r="E48" s="197"/>
      <c r="F48" s="197"/>
      <c r="G48" s="197"/>
      <c r="H48" s="198"/>
      <c r="I48" s="1">
        <v>152</v>
      </c>
      <c r="J48" s="46">
        <f>J44-J47</f>
        <v>13588472</v>
      </c>
      <c r="K48" s="46">
        <f>K44-K47</f>
        <v>5223666</v>
      </c>
      <c r="L48" s="46">
        <f>L44-L47</f>
        <v>17488508</v>
      </c>
      <c r="M48" s="46">
        <f>M44-M47</f>
        <v>12723660</v>
      </c>
    </row>
    <row r="49" spans="1:13" ht="12.75">
      <c r="A49" s="216" t="s">
        <v>195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6">
        <f>IF(J48&gt;0,J48,0)</f>
        <v>13588472</v>
      </c>
      <c r="K49" s="46">
        <f>IF(K48&gt;0,K48,0)</f>
        <v>5223666</v>
      </c>
      <c r="L49" s="46">
        <f>IF(L48&gt;0,L48,0)</f>
        <v>17488508</v>
      </c>
      <c r="M49" s="46">
        <f>IF(M48&gt;0,M48,0)</f>
        <v>12723660</v>
      </c>
    </row>
    <row r="50" spans="1:13" ht="12.75">
      <c r="A50" s="240" t="s">
        <v>196</v>
      </c>
      <c r="B50" s="241"/>
      <c r="C50" s="241"/>
      <c r="D50" s="241"/>
      <c r="E50" s="241"/>
      <c r="F50" s="241"/>
      <c r="G50" s="241"/>
      <c r="H50" s="242"/>
      <c r="I50" s="4">
        <v>154</v>
      </c>
      <c r="J50" s="53">
        <f>IF(J48&lt;0,-J48,0)</f>
        <v>0</v>
      </c>
      <c r="K50" s="53">
        <v>0</v>
      </c>
      <c r="L50" s="53">
        <f>IF(L48&lt;0,-L48,0)</f>
        <v>0</v>
      </c>
      <c r="M50" s="53">
        <v>0</v>
      </c>
    </row>
    <row r="51" spans="1:13" ht="12.75" customHeight="1">
      <c r="A51" s="213" t="s">
        <v>197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43"/>
    </row>
    <row r="52" spans="1:13" ht="12.75" customHeight="1">
      <c r="A52" s="213" t="s">
        <v>198</v>
      </c>
      <c r="B52" s="224"/>
      <c r="C52" s="224"/>
      <c r="D52" s="224"/>
      <c r="E52" s="224"/>
      <c r="F52" s="224"/>
      <c r="G52" s="224"/>
      <c r="H52" s="224"/>
      <c r="I52" s="79"/>
      <c r="J52" s="79"/>
      <c r="K52" s="79"/>
      <c r="L52" s="79"/>
      <c r="M52" s="81"/>
    </row>
    <row r="53" spans="1:13" ht="12.75">
      <c r="A53" s="244" t="s">
        <v>199</v>
      </c>
      <c r="B53" s="245"/>
      <c r="C53" s="245"/>
      <c r="D53" s="245"/>
      <c r="E53" s="245"/>
      <c r="F53" s="245"/>
      <c r="G53" s="245"/>
      <c r="H53" s="246"/>
      <c r="I53" s="3">
        <v>155</v>
      </c>
      <c r="J53" s="7">
        <v>13435020</v>
      </c>
      <c r="K53" s="7">
        <v>5127645</v>
      </c>
      <c r="L53" s="7">
        <v>17592061</v>
      </c>
      <c r="M53" s="7">
        <v>12816693</v>
      </c>
    </row>
    <row r="54" spans="1:13" ht="12.75">
      <c r="A54" s="237" t="s">
        <v>200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>
        <v>153452</v>
      </c>
      <c r="K54" s="8">
        <v>96021</v>
      </c>
      <c r="L54" s="8">
        <v>-103553</v>
      </c>
      <c r="M54" s="7">
        <v>-93033</v>
      </c>
    </row>
    <row r="55" spans="1:13" ht="12.75" customHeight="1">
      <c r="A55" s="213" t="s">
        <v>201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202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/>
      <c r="K56" s="6"/>
      <c r="L56" s="6"/>
      <c r="M56" s="6"/>
    </row>
    <row r="57" spans="1:13" ht="12.75">
      <c r="A57" s="196" t="s">
        <v>203</v>
      </c>
      <c r="B57" s="197"/>
      <c r="C57" s="197"/>
      <c r="D57" s="197"/>
      <c r="E57" s="197"/>
      <c r="F57" s="197"/>
      <c r="G57" s="197"/>
      <c r="H57" s="198"/>
      <c r="I57" s="1">
        <v>158</v>
      </c>
      <c r="J57" s="84">
        <f>SUM(J58:J64)</f>
        <v>13588472</v>
      </c>
      <c r="K57" s="84">
        <f>SUM(K58:K64)</f>
        <v>5223666</v>
      </c>
      <c r="L57" s="84">
        <f>SUM(L58:L64)</f>
        <v>17488508</v>
      </c>
      <c r="M57" s="84">
        <f>SUM(M58:M64)</f>
        <v>12723660</v>
      </c>
    </row>
    <row r="58" spans="1:13" ht="12.75">
      <c r="A58" s="196" t="s">
        <v>204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>
        <v>13588472</v>
      </c>
      <c r="K58" s="7">
        <v>5223666</v>
      </c>
      <c r="L58" s="7">
        <v>17488508</v>
      </c>
      <c r="M58" s="7">
        <v>12723660</v>
      </c>
    </row>
    <row r="59" spans="1:13" ht="12.75">
      <c r="A59" s="196" t="s">
        <v>205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206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207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208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209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210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211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212</v>
      </c>
      <c r="B66" s="197"/>
      <c r="C66" s="197"/>
      <c r="D66" s="197"/>
      <c r="E66" s="197"/>
      <c r="F66" s="197"/>
      <c r="G66" s="197"/>
      <c r="H66" s="198"/>
      <c r="I66" s="1">
        <v>167</v>
      </c>
      <c r="J66" s="84">
        <f>J57-J65</f>
        <v>13588472</v>
      </c>
      <c r="K66" s="84">
        <f>K57-K65</f>
        <v>5223666</v>
      </c>
      <c r="L66" s="84">
        <f>L57-L65</f>
        <v>17488508</v>
      </c>
      <c r="M66" s="84">
        <f>M57-M65</f>
        <v>12723660</v>
      </c>
    </row>
    <row r="67" spans="1:13" ht="12.75">
      <c r="A67" s="196" t="s">
        <v>213</v>
      </c>
      <c r="B67" s="197"/>
      <c r="C67" s="197"/>
      <c r="D67" s="197"/>
      <c r="E67" s="197"/>
      <c r="F67" s="197"/>
      <c r="G67" s="197"/>
      <c r="H67" s="198"/>
      <c r="I67" s="1">
        <v>168</v>
      </c>
      <c r="J67" s="85">
        <f>J56+J66</f>
        <v>13588472</v>
      </c>
      <c r="K67" s="85">
        <f>K56+K66</f>
        <v>5223666</v>
      </c>
      <c r="L67" s="85">
        <f>L56+L66</f>
        <v>17488508</v>
      </c>
      <c r="M67" s="85">
        <f>M56+M66</f>
        <v>12723660</v>
      </c>
    </row>
    <row r="68" spans="1:13" ht="12.75" customHeight="1">
      <c r="A68" s="213" t="s">
        <v>214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43"/>
    </row>
    <row r="69" spans="1:13" ht="12.75" customHeight="1">
      <c r="A69" s="213" t="s">
        <v>215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43"/>
    </row>
    <row r="70" spans="1:13" ht="12.75">
      <c r="A70" s="244" t="s">
        <v>199</v>
      </c>
      <c r="B70" s="245"/>
      <c r="C70" s="245"/>
      <c r="D70" s="245"/>
      <c r="E70" s="245"/>
      <c r="F70" s="245"/>
      <c r="G70" s="245"/>
      <c r="H70" s="246"/>
      <c r="I70" s="3">
        <v>169</v>
      </c>
      <c r="J70" s="80">
        <v>13435020</v>
      </c>
      <c r="K70" s="80">
        <v>5127645</v>
      </c>
      <c r="L70" s="80">
        <v>17592061</v>
      </c>
      <c r="M70" s="80">
        <v>12816693</v>
      </c>
    </row>
    <row r="71" spans="1:13" ht="12.75">
      <c r="A71" s="249" t="s">
        <v>200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153452</v>
      </c>
      <c r="K71" s="8">
        <v>96021</v>
      </c>
      <c r="L71" s="8">
        <v>-103553</v>
      </c>
      <c r="M71" s="8">
        <v>-93033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57:M57 J53:L54 J47:L47 K66:M67 J56:J67 K56:L56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7:M7 J7:J10 K34:L41 J12:J46 K10:M10 K8:L9 K12:M12 K13:L15 K16:M16 K17:L21 K22:M22 K23:L26 K27:M27 K28:L32 K4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5" t="s">
        <v>216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4">
      <c r="A4" s="257" t="s">
        <v>40</v>
      </c>
      <c r="B4" s="257"/>
      <c r="C4" s="257"/>
      <c r="D4" s="257"/>
      <c r="E4" s="257"/>
      <c r="F4" s="257"/>
      <c r="G4" s="257"/>
      <c r="H4" s="257"/>
      <c r="I4" s="57" t="s">
        <v>41</v>
      </c>
      <c r="J4" s="58" t="s">
        <v>149</v>
      </c>
      <c r="K4" s="58" t="s">
        <v>150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9">
        <v>2</v>
      </c>
      <c r="J5" s="60" t="s">
        <v>3</v>
      </c>
      <c r="K5" s="60" t="s">
        <v>4</v>
      </c>
    </row>
    <row r="6" spans="1:11" ht="12.75">
      <c r="A6" s="213" t="s">
        <v>217</v>
      </c>
      <c r="B6" s="224"/>
      <c r="C6" s="224"/>
      <c r="D6" s="224"/>
      <c r="E6" s="224"/>
      <c r="F6" s="224"/>
      <c r="G6" s="224"/>
      <c r="H6" s="224"/>
      <c r="I6" s="259"/>
      <c r="J6" s="259"/>
      <c r="K6" s="260"/>
    </row>
    <row r="7" spans="1:11" ht="12.75">
      <c r="A7" s="207" t="s">
        <v>218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13588472</v>
      </c>
      <c r="K7" s="7">
        <v>17488508</v>
      </c>
    </row>
    <row r="8" spans="1:11" ht="12.75">
      <c r="A8" s="207" t="s">
        <v>219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8939732</v>
      </c>
      <c r="K8" s="7">
        <v>9181820</v>
      </c>
    </row>
    <row r="9" spans="1:11" ht="12.75">
      <c r="A9" s="207" t="s">
        <v>220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>
        <v>16284307</v>
      </c>
    </row>
    <row r="10" spans="1:11" ht="12.75">
      <c r="A10" s="207" t="s">
        <v>221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3790105</v>
      </c>
      <c r="K10" s="7">
        <v>5521989</v>
      </c>
    </row>
    <row r="11" spans="1:11" ht="12.75">
      <c r="A11" s="207" t="s">
        <v>222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526272</v>
      </c>
      <c r="K11" s="7"/>
    </row>
    <row r="12" spans="1:11" ht="12.75">
      <c r="A12" s="207" t="s">
        <v>223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v>2592929</v>
      </c>
    </row>
    <row r="13" spans="1:11" ht="12.75">
      <c r="A13" s="196" t="s">
        <v>224</v>
      </c>
      <c r="B13" s="197"/>
      <c r="C13" s="197"/>
      <c r="D13" s="197"/>
      <c r="E13" s="197"/>
      <c r="F13" s="197"/>
      <c r="G13" s="197"/>
      <c r="H13" s="197"/>
      <c r="I13" s="1">
        <v>7</v>
      </c>
      <c r="J13" s="55">
        <f>SUM(J7:J12)</f>
        <v>26844581</v>
      </c>
      <c r="K13" s="46">
        <f>SUM(K7:K12)</f>
        <v>51069553</v>
      </c>
    </row>
    <row r="14" spans="1:11" ht="12.75">
      <c r="A14" s="207" t="s">
        <v>225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13444816</v>
      </c>
      <c r="K14" s="7"/>
    </row>
    <row r="15" spans="1:11" ht="12.75">
      <c r="A15" s="207" t="s">
        <v>226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227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>
        <v>166229</v>
      </c>
    </row>
    <row r="17" spans="1:11" ht="12.75">
      <c r="A17" s="207" t="s">
        <v>228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2065405</v>
      </c>
      <c r="K17" s="7">
        <v>594914</v>
      </c>
    </row>
    <row r="18" spans="1:11" ht="12.75">
      <c r="A18" s="196" t="s">
        <v>229</v>
      </c>
      <c r="B18" s="197"/>
      <c r="C18" s="197"/>
      <c r="D18" s="197"/>
      <c r="E18" s="197"/>
      <c r="F18" s="197"/>
      <c r="G18" s="197"/>
      <c r="H18" s="197"/>
      <c r="I18" s="1">
        <v>12</v>
      </c>
      <c r="J18" s="55">
        <f>SUM(J14:J17)</f>
        <v>15510221</v>
      </c>
      <c r="K18" s="46">
        <f>SUM(K14:K17)</f>
        <v>761143</v>
      </c>
    </row>
    <row r="19" spans="1:11" ht="12.75">
      <c r="A19" s="196" t="s">
        <v>230</v>
      </c>
      <c r="B19" s="197"/>
      <c r="C19" s="197"/>
      <c r="D19" s="197"/>
      <c r="E19" s="197"/>
      <c r="F19" s="197"/>
      <c r="G19" s="197"/>
      <c r="H19" s="197"/>
      <c r="I19" s="1">
        <v>13</v>
      </c>
      <c r="J19" s="55">
        <f>IF(J13&gt;J18,J13-J18,0)</f>
        <v>11334360</v>
      </c>
      <c r="K19" s="46">
        <f>IF(K13&gt;K18,K13-K18,0)</f>
        <v>50308410</v>
      </c>
    </row>
    <row r="20" spans="1:11" ht="12.75">
      <c r="A20" s="196" t="s">
        <v>231</v>
      </c>
      <c r="B20" s="197"/>
      <c r="C20" s="197"/>
      <c r="D20" s="197"/>
      <c r="E20" s="197"/>
      <c r="F20" s="197"/>
      <c r="G20" s="197"/>
      <c r="H20" s="197"/>
      <c r="I20" s="1">
        <v>14</v>
      </c>
      <c r="J20" s="55">
        <f>IF(J18&gt;J13,J18-J13,0)</f>
        <v>0</v>
      </c>
      <c r="K20" s="46">
        <f>IF(K18&gt;K13,K18-K13,0)</f>
        <v>0</v>
      </c>
    </row>
    <row r="21" spans="1:11" ht="12.75">
      <c r="A21" s="213" t="s">
        <v>232</v>
      </c>
      <c r="B21" s="224"/>
      <c r="C21" s="224"/>
      <c r="D21" s="224"/>
      <c r="E21" s="224"/>
      <c r="F21" s="224"/>
      <c r="G21" s="224"/>
      <c r="H21" s="224"/>
      <c r="I21" s="259"/>
      <c r="J21" s="259"/>
      <c r="K21" s="260"/>
    </row>
    <row r="22" spans="1:11" ht="12.75">
      <c r="A22" s="207" t="s">
        <v>233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3150300</v>
      </c>
      <c r="K22" s="7">
        <v>148818</v>
      </c>
    </row>
    <row r="23" spans="1:11" ht="12.75">
      <c r="A23" s="207" t="s">
        <v>234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235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236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237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196" t="s">
        <v>238</v>
      </c>
      <c r="B27" s="197"/>
      <c r="C27" s="197"/>
      <c r="D27" s="197"/>
      <c r="E27" s="197"/>
      <c r="F27" s="197"/>
      <c r="G27" s="197"/>
      <c r="H27" s="197"/>
      <c r="I27" s="1">
        <v>20</v>
      </c>
      <c r="J27" s="55">
        <f>SUM(J22:J26)</f>
        <v>3150300</v>
      </c>
      <c r="K27" s="46">
        <f>SUM(K22:K26)</f>
        <v>148818</v>
      </c>
    </row>
    <row r="28" spans="1:11" ht="12.75">
      <c r="A28" s="207" t="s">
        <v>239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1783324</v>
      </c>
      <c r="K28" s="7">
        <v>37648769</v>
      </c>
    </row>
    <row r="29" spans="1:11" ht="12.75">
      <c r="A29" s="207" t="s">
        <v>240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241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196" t="s">
        <v>242</v>
      </c>
      <c r="B31" s="197"/>
      <c r="C31" s="197"/>
      <c r="D31" s="197"/>
      <c r="E31" s="197"/>
      <c r="F31" s="197"/>
      <c r="G31" s="197"/>
      <c r="H31" s="197"/>
      <c r="I31" s="1">
        <v>24</v>
      </c>
      <c r="J31" s="55">
        <f>SUM(J28:J30)</f>
        <v>1783324</v>
      </c>
      <c r="K31" s="46">
        <f>SUM(K28:K30)</f>
        <v>37648769</v>
      </c>
    </row>
    <row r="32" spans="1:11" ht="12.75">
      <c r="A32" s="196" t="s">
        <v>243</v>
      </c>
      <c r="B32" s="197"/>
      <c r="C32" s="197"/>
      <c r="D32" s="197"/>
      <c r="E32" s="197"/>
      <c r="F32" s="197"/>
      <c r="G32" s="197"/>
      <c r="H32" s="197"/>
      <c r="I32" s="1">
        <v>25</v>
      </c>
      <c r="J32" s="55">
        <f>IF(J27&gt;J31,J27-J31,0)</f>
        <v>1366976</v>
      </c>
      <c r="K32" s="46">
        <f>IF(K27&gt;K31,K27-K31,0)</f>
        <v>0</v>
      </c>
    </row>
    <row r="33" spans="1:11" ht="12.75">
      <c r="A33" s="196" t="s">
        <v>244</v>
      </c>
      <c r="B33" s="197"/>
      <c r="C33" s="197"/>
      <c r="D33" s="197"/>
      <c r="E33" s="197"/>
      <c r="F33" s="197"/>
      <c r="G33" s="197"/>
      <c r="H33" s="197"/>
      <c r="I33" s="1">
        <v>26</v>
      </c>
      <c r="J33" s="55">
        <f>IF(J31&gt;J27,J31-J27,0)</f>
        <v>0</v>
      </c>
      <c r="K33" s="46">
        <f>IF(K31&gt;K27,K31-K27,0)</f>
        <v>37499951</v>
      </c>
    </row>
    <row r="34" spans="1:11" ht="12.75">
      <c r="A34" s="213" t="s">
        <v>245</v>
      </c>
      <c r="B34" s="224"/>
      <c r="C34" s="224"/>
      <c r="D34" s="224"/>
      <c r="E34" s="224"/>
      <c r="F34" s="224"/>
      <c r="G34" s="224"/>
      <c r="H34" s="224"/>
      <c r="I34" s="259"/>
      <c r="J34" s="259"/>
      <c r="K34" s="260"/>
    </row>
    <row r="35" spans="1:11" ht="12.75">
      <c r="A35" s="207" t="s">
        <v>246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>
        <v>170300050</v>
      </c>
    </row>
    <row r="36" spans="1:11" ht="12.75">
      <c r="A36" s="207" t="s">
        <v>247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248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285796</v>
      </c>
      <c r="K37" s="7">
        <v>256421</v>
      </c>
    </row>
    <row r="38" spans="1:11" ht="12.75">
      <c r="A38" s="196" t="s">
        <v>249</v>
      </c>
      <c r="B38" s="197"/>
      <c r="C38" s="197"/>
      <c r="D38" s="197"/>
      <c r="E38" s="197"/>
      <c r="F38" s="197"/>
      <c r="G38" s="197"/>
      <c r="H38" s="197"/>
      <c r="I38" s="1">
        <v>30</v>
      </c>
      <c r="J38" s="55">
        <f>SUM(J35:J37)</f>
        <v>285796</v>
      </c>
      <c r="K38" s="46">
        <f>SUM(K35:K37)</f>
        <v>170556471</v>
      </c>
    </row>
    <row r="39" spans="1:11" ht="12.75">
      <c r="A39" s="207" t="s">
        <v>250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4319194</v>
      </c>
      <c r="K39" s="7">
        <v>2303108</v>
      </c>
    </row>
    <row r="40" spans="1:11" ht="12.75">
      <c r="A40" s="207" t="s">
        <v>251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252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253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254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>
        <v>226820690</v>
      </c>
    </row>
    <row r="44" spans="1:11" ht="12.75">
      <c r="A44" s="196" t="s">
        <v>255</v>
      </c>
      <c r="B44" s="197"/>
      <c r="C44" s="197"/>
      <c r="D44" s="197"/>
      <c r="E44" s="197"/>
      <c r="F44" s="197"/>
      <c r="G44" s="197"/>
      <c r="H44" s="197"/>
      <c r="I44" s="1">
        <v>36</v>
      </c>
      <c r="J44" s="55">
        <f>SUM(J39:J43)</f>
        <v>4319194</v>
      </c>
      <c r="K44" s="46">
        <f>SUM(K39:K43)</f>
        <v>229123798</v>
      </c>
    </row>
    <row r="45" spans="1:11" ht="12.75">
      <c r="A45" s="196" t="s">
        <v>256</v>
      </c>
      <c r="B45" s="197"/>
      <c r="C45" s="197"/>
      <c r="D45" s="197"/>
      <c r="E45" s="197"/>
      <c r="F45" s="197"/>
      <c r="G45" s="197"/>
      <c r="H45" s="197"/>
      <c r="I45" s="1">
        <v>37</v>
      </c>
      <c r="J45" s="55">
        <f>IF(J38&gt;J44,J38-J44,0)</f>
        <v>0</v>
      </c>
      <c r="K45" s="46">
        <f>IF(K38&gt;K44,K38-K44,0)</f>
        <v>0</v>
      </c>
    </row>
    <row r="46" spans="1:11" ht="12.75">
      <c r="A46" s="196" t="s">
        <v>257</v>
      </c>
      <c r="B46" s="197"/>
      <c r="C46" s="197"/>
      <c r="D46" s="197"/>
      <c r="E46" s="197"/>
      <c r="F46" s="197"/>
      <c r="G46" s="197"/>
      <c r="H46" s="197"/>
      <c r="I46" s="1">
        <v>38</v>
      </c>
      <c r="J46" s="55">
        <f>IF(J44&gt;J38,J44-J38,0)</f>
        <v>4033398</v>
      </c>
      <c r="K46" s="46">
        <f>IF(K44&gt;K38,K44-K38,0)</f>
        <v>58567327</v>
      </c>
    </row>
    <row r="47" spans="1:11" ht="12.75">
      <c r="A47" s="207" t="s">
        <v>258</v>
      </c>
      <c r="B47" s="208"/>
      <c r="C47" s="208"/>
      <c r="D47" s="208"/>
      <c r="E47" s="208"/>
      <c r="F47" s="208"/>
      <c r="G47" s="208"/>
      <c r="H47" s="208"/>
      <c r="I47" s="1">
        <v>39</v>
      </c>
      <c r="J47" s="55">
        <f>IF(J19-J20+J32-J33+J45-J46&gt;0,J19-J20+J32-J33+J45-J46,0)</f>
        <v>8667938</v>
      </c>
      <c r="K47" s="46">
        <f>IF(K19-K20+K32-K33+K45-K46&gt;0,K19-K20+K32-K33+K45-K46,0)</f>
        <v>0</v>
      </c>
    </row>
    <row r="48" spans="1:11" ht="12.75">
      <c r="A48" s="207" t="s">
        <v>259</v>
      </c>
      <c r="B48" s="208"/>
      <c r="C48" s="208"/>
      <c r="D48" s="208"/>
      <c r="E48" s="208"/>
      <c r="F48" s="208"/>
      <c r="G48" s="208"/>
      <c r="H48" s="208"/>
      <c r="I48" s="1">
        <v>40</v>
      </c>
      <c r="J48" s="55">
        <f>IF(J20-J19+J33-J32+J46-J45&gt;0,J20-J19+J33-J32+J46-J45,0)</f>
        <v>0</v>
      </c>
      <c r="K48" s="46">
        <f>IF(K20-K19+K33-K32+K46-K45&gt;0,K20-K19+K33-K32+K46-K45,0)</f>
        <v>45758868</v>
      </c>
    </row>
    <row r="49" spans="1:11" ht="12.75">
      <c r="A49" s="207" t="s">
        <v>260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56004388</v>
      </c>
      <c r="K49" s="7">
        <v>76063521</v>
      </c>
    </row>
    <row r="50" spans="1:11" ht="12.75">
      <c r="A50" s="207" t="s">
        <v>261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8667938</v>
      </c>
      <c r="K50" s="7"/>
    </row>
    <row r="51" spans="1:11" ht="12.75">
      <c r="A51" s="207" t="s">
        <v>262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>
        <v>45758868</v>
      </c>
    </row>
    <row r="52" spans="1:11" ht="12.75">
      <c r="A52" s="229" t="s">
        <v>263</v>
      </c>
      <c r="B52" s="230"/>
      <c r="C52" s="230"/>
      <c r="D52" s="230"/>
      <c r="E52" s="230"/>
      <c r="F52" s="230"/>
      <c r="G52" s="230"/>
      <c r="H52" s="230"/>
      <c r="I52" s="4">
        <v>44</v>
      </c>
      <c r="J52" s="56">
        <f>J49+J50-J51</f>
        <v>64672326</v>
      </c>
      <c r="K52" s="53">
        <f>K49+K50-K51</f>
        <v>30304653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2">
      <selection activeCell="A25" sqref="A25:K25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67" t="s">
        <v>264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3"/>
    </row>
    <row r="2" spans="1:12" ht="15.75">
      <c r="A2" s="37"/>
      <c r="B2" s="62"/>
      <c r="C2" s="276" t="s">
        <v>265</v>
      </c>
      <c r="D2" s="277"/>
      <c r="E2" s="65">
        <v>40544</v>
      </c>
      <c r="F2" s="38" t="s">
        <v>330</v>
      </c>
      <c r="G2" s="278">
        <v>40816</v>
      </c>
      <c r="H2" s="279"/>
      <c r="I2" s="62"/>
      <c r="J2" s="62"/>
      <c r="K2" s="62"/>
      <c r="L2" s="66"/>
    </row>
    <row r="3" spans="1:11" ht="24">
      <c r="A3" s="280" t="s">
        <v>40</v>
      </c>
      <c r="B3" s="280"/>
      <c r="C3" s="280"/>
      <c r="D3" s="280"/>
      <c r="E3" s="280"/>
      <c r="F3" s="280"/>
      <c r="G3" s="280"/>
      <c r="H3" s="280"/>
      <c r="I3" s="67" t="s">
        <v>41</v>
      </c>
      <c r="J3" s="68" t="s">
        <v>149</v>
      </c>
      <c r="K3" s="68" t="s">
        <v>150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0">
        <v>2</v>
      </c>
      <c r="J4" s="69" t="s">
        <v>3</v>
      </c>
      <c r="K4" s="69" t="s">
        <v>4</v>
      </c>
    </row>
    <row r="5" spans="1:11" ht="12.75">
      <c r="A5" s="268" t="s">
        <v>266</v>
      </c>
      <c r="B5" s="269"/>
      <c r="C5" s="269"/>
      <c r="D5" s="269"/>
      <c r="E5" s="269"/>
      <c r="F5" s="269"/>
      <c r="G5" s="269"/>
      <c r="H5" s="269"/>
      <c r="I5" s="39">
        <v>1</v>
      </c>
      <c r="J5" s="6">
        <v>89045600</v>
      </c>
      <c r="K5" s="6">
        <v>169186800</v>
      </c>
    </row>
    <row r="6" spans="1:11" ht="12.75">
      <c r="A6" s="268" t="s">
        <v>267</v>
      </c>
      <c r="B6" s="269"/>
      <c r="C6" s="269"/>
      <c r="D6" s="269"/>
      <c r="E6" s="269"/>
      <c r="F6" s="269"/>
      <c r="G6" s="269"/>
      <c r="H6" s="269"/>
      <c r="I6" s="39">
        <v>2</v>
      </c>
      <c r="J6" s="7"/>
      <c r="K6" s="7">
        <v>90158850</v>
      </c>
    </row>
    <row r="7" spans="1:11" ht="12.75">
      <c r="A7" s="268" t="s">
        <v>268</v>
      </c>
      <c r="B7" s="269"/>
      <c r="C7" s="269"/>
      <c r="D7" s="269"/>
      <c r="E7" s="269"/>
      <c r="F7" s="269"/>
      <c r="G7" s="269"/>
      <c r="H7" s="269"/>
      <c r="I7" s="39">
        <v>3</v>
      </c>
      <c r="J7" s="7">
        <v>36663113</v>
      </c>
      <c r="K7" s="7">
        <v>37438533</v>
      </c>
    </row>
    <row r="8" spans="1:11" ht="12.75">
      <c r="A8" s="268" t="s">
        <v>269</v>
      </c>
      <c r="B8" s="269"/>
      <c r="C8" s="269"/>
      <c r="D8" s="269"/>
      <c r="E8" s="269"/>
      <c r="F8" s="269"/>
      <c r="G8" s="269"/>
      <c r="H8" s="269"/>
      <c r="I8" s="39">
        <v>4</v>
      </c>
      <c r="J8" s="7">
        <v>66823767</v>
      </c>
      <c r="K8" s="7">
        <v>82327665</v>
      </c>
    </row>
    <row r="9" spans="1:11" ht="12.75">
      <c r="A9" s="268" t="s">
        <v>270</v>
      </c>
      <c r="B9" s="269"/>
      <c r="C9" s="269"/>
      <c r="D9" s="269"/>
      <c r="E9" s="269"/>
      <c r="F9" s="269"/>
      <c r="G9" s="269"/>
      <c r="H9" s="269"/>
      <c r="I9" s="39">
        <v>5</v>
      </c>
      <c r="J9" s="7">
        <v>15804425</v>
      </c>
      <c r="K9" s="7">
        <v>17488508</v>
      </c>
    </row>
    <row r="10" spans="1:11" ht="12.75">
      <c r="A10" s="268" t="s">
        <v>271</v>
      </c>
      <c r="B10" s="269"/>
      <c r="C10" s="269"/>
      <c r="D10" s="269"/>
      <c r="E10" s="269"/>
      <c r="F10" s="269"/>
      <c r="G10" s="269"/>
      <c r="H10" s="269"/>
      <c r="I10" s="39">
        <v>6</v>
      </c>
      <c r="J10" s="7"/>
      <c r="K10" s="7"/>
    </row>
    <row r="11" spans="1:11" ht="12.75">
      <c r="A11" s="268" t="s">
        <v>272</v>
      </c>
      <c r="B11" s="269"/>
      <c r="C11" s="269"/>
      <c r="D11" s="269"/>
      <c r="E11" s="269"/>
      <c r="F11" s="269"/>
      <c r="G11" s="269"/>
      <c r="H11" s="269"/>
      <c r="I11" s="39">
        <v>7</v>
      </c>
      <c r="J11" s="7"/>
      <c r="K11" s="7"/>
    </row>
    <row r="12" spans="1:11" ht="12.75">
      <c r="A12" s="268" t="s">
        <v>273</v>
      </c>
      <c r="B12" s="269"/>
      <c r="C12" s="269"/>
      <c r="D12" s="269"/>
      <c r="E12" s="269"/>
      <c r="F12" s="269"/>
      <c r="G12" s="269"/>
      <c r="H12" s="269"/>
      <c r="I12" s="39">
        <v>8</v>
      </c>
      <c r="J12" s="7"/>
      <c r="K12" s="7"/>
    </row>
    <row r="13" spans="1:11" ht="12.75">
      <c r="A13" s="268" t="s">
        <v>274</v>
      </c>
      <c r="B13" s="269"/>
      <c r="C13" s="269"/>
      <c r="D13" s="269"/>
      <c r="E13" s="269"/>
      <c r="F13" s="269"/>
      <c r="G13" s="269"/>
      <c r="H13" s="269"/>
      <c r="I13" s="39">
        <v>9</v>
      </c>
      <c r="J13" s="7"/>
      <c r="K13" s="7"/>
    </row>
    <row r="14" spans="1:11" ht="12.75">
      <c r="A14" s="270" t="s">
        <v>275</v>
      </c>
      <c r="B14" s="271"/>
      <c r="C14" s="271"/>
      <c r="D14" s="271"/>
      <c r="E14" s="271"/>
      <c r="F14" s="271"/>
      <c r="G14" s="271"/>
      <c r="H14" s="271"/>
      <c r="I14" s="39">
        <v>10</v>
      </c>
      <c r="J14" s="46">
        <f>SUM(J5:J13)</f>
        <v>208336905</v>
      </c>
      <c r="K14" s="46">
        <f>SUM(K5:K13)</f>
        <v>396600356</v>
      </c>
    </row>
    <row r="15" spans="1:11" ht="12.75">
      <c r="A15" s="268" t="s">
        <v>276</v>
      </c>
      <c r="B15" s="269"/>
      <c r="C15" s="269"/>
      <c r="D15" s="269"/>
      <c r="E15" s="269"/>
      <c r="F15" s="269"/>
      <c r="G15" s="269"/>
      <c r="H15" s="269"/>
      <c r="I15" s="39">
        <v>11</v>
      </c>
      <c r="J15" s="7"/>
      <c r="K15" s="7"/>
    </row>
    <row r="16" spans="1:11" ht="12.75">
      <c r="A16" s="268" t="s">
        <v>277</v>
      </c>
      <c r="B16" s="269"/>
      <c r="C16" s="269"/>
      <c r="D16" s="269"/>
      <c r="E16" s="269"/>
      <c r="F16" s="269"/>
      <c r="G16" s="269"/>
      <c r="H16" s="269"/>
      <c r="I16" s="39">
        <v>12</v>
      </c>
      <c r="J16" s="7"/>
      <c r="K16" s="7"/>
    </row>
    <row r="17" spans="1:11" ht="12.75">
      <c r="A17" s="268" t="s">
        <v>278</v>
      </c>
      <c r="B17" s="269"/>
      <c r="C17" s="269"/>
      <c r="D17" s="269"/>
      <c r="E17" s="269"/>
      <c r="F17" s="269"/>
      <c r="G17" s="269"/>
      <c r="H17" s="269"/>
      <c r="I17" s="39">
        <v>13</v>
      </c>
      <c r="J17" s="7"/>
      <c r="K17" s="7"/>
    </row>
    <row r="18" spans="1:11" ht="12.75">
      <c r="A18" s="268" t="s">
        <v>279</v>
      </c>
      <c r="B18" s="269"/>
      <c r="C18" s="269"/>
      <c r="D18" s="269"/>
      <c r="E18" s="269"/>
      <c r="F18" s="269"/>
      <c r="G18" s="269"/>
      <c r="H18" s="269"/>
      <c r="I18" s="39">
        <v>14</v>
      </c>
      <c r="J18" s="7"/>
      <c r="K18" s="7"/>
    </row>
    <row r="19" spans="1:11" ht="12.75">
      <c r="A19" s="268" t="s">
        <v>280</v>
      </c>
      <c r="B19" s="269"/>
      <c r="C19" s="269"/>
      <c r="D19" s="269"/>
      <c r="E19" s="269"/>
      <c r="F19" s="269"/>
      <c r="G19" s="269"/>
      <c r="H19" s="269"/>
      <c r="I19" s="39">
        <v>15</v>
      </c>
      <c r="J19" s="7"/>
      <c r="K19" s="7"/>
    </row>
    <row r="20" spans="1:11" ht="12.75">
      <c r="A20" s="268" t="s">
        <v>281</v>
      </c>
      <c r="B20" s="269"/>
      <c r="C20" s="269"/>
      <c r="D20" s="269"/>
      <c r="E20" s="269"/>
      <c r="F20" s="269"/>
      <c r="G20" s="269"/>
      <c r="H20" s="269"/>
      <c r="I20" s="39">
        <v>16</v>
      </c>
      <c r="J20" s="7"/>
      <c r="K20" s="7"/>
    </row>
    <row r="21" spans="1:11" ht="12.75">
      <c r="A21" s="270" t="s">
        <v>282</v>
      </c>
      <c r="B21" s="271"/>
      <c r="C21" s="271"/>
      <c r="D21" s="271"/>
      <c r="E21" s="271"/>
      <c r="F21" s="271"/>
      <c r="G21" s="271"/>
      <c r="H21" s="271"/>
      <c r="I21" s="39">
        <v>17</v>
      </c>
      <c r="J21" s="53">
        <f>SUM(J15:J20)</f>
        <v>0</v>
      </c>
      <c r="K21" s="5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1" t="s">
        <v>283</v>
      </c>
      <c r="B23" s="262"/>
      <c r="C23" s="262"/>
      <c r="D23" s="262"/>
      <c r="E23" s="262"/>
      <c r="F23" s="262"/>
      <c r="G23" s="262"/>
      <c r="H23" s="262"/>
      <c r="I23" s="40">
        <v>18</v>
      </c>
      <c r="J23" s="6">
        <v>207505604</v>
      </c>
      <c r="K23" s="6">
        <v>395872610</v>
      </c>
    </row>
    <row r="24" spans="1:11" ht="17.25" customHeight="1">
      <c r="A24" s="263" t="s">
        <v>284</v>
      </c>
      <c r="B24" s="264"/>
      <c r="C24" s="264"/>
      <c r="D24" s="264"/>
      <c r="E24" s="264"/>
      <c r="F24" s="264"/>
      <c r="G24" s="264"/>
      <c r="H24" s="264"/>
      <c r="I24" s="41">
        <v>19</v>
      </c>
      <c r="J24" s="53">
        <v>831301</v>
      </c>
      <c r="K24" s="53">
        <v>727746</v>
      </c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7.140625" style="0" customWidth="1"/>
    <col min="11" max="16384" width="9.140625" style="86" customWidth="1"/>
  </cols>
  <sheetData>
    <row r="1" spans="1:11" s="87" customFormat="1" ht="18">
      <c r="A1" s="131" t="s">
        <v>317</v>
      </c>
      <c r="B1" s="88"/>
      <c r="C1" s="88"/>
      <c r="D1" s="88"/>
      <c r="E1" s="88"/>
      <c r="F1" s="88"/>
      <c r="G1" s="88"/>
      <c r="H1" s="88"/>
      <c r="I1" s="88"/>
      <c r="J1" s="88"/>
      <c r="K1" s="86"/>
    </row>
    <row r="2" spans="1:11" s="87" customFormat="1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6"/>
    </row>
    <row r="3" spans="1:11" s="132" customFormat="1" ht="15" customHeight="1">
      <c r="A3" s="285" t="s">
        <v>318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0" s="132" customFormat="1" ht="15" customHeight="1">
      <c r="A4" s="133" t="s">
        <v>319</v>
      </c>
      <c r="B4" s="283" t="s">
        <v>320</v>
      </c>
      <c r="C4" s="283"/>
      <c r="D4" s="283"/>
      <c r="E4" s="283"/>
      <c r="F4" s="283"/>
      <c r="G4" s="283"/>
      <c r="H4" s="283"/>
      <c r="I4" s="283"/>
      <c r="J4" s="284"/>
    </row>
    <row r="5" spans="1:10" s="132" customFormat="1" ht="15" customHeight="1">
      <c r="A5" s="134" t="s">
        <v>321</v>
      </c>
      <c r="B5" s="283" t="s">
        <v>322</v>
      </c>
      <c r="C5" s="283"/>
      <c r="D5" s="283"/>
      <c r="E5" s="283"/>
      <c r="F5" s="283"/>
      <c r="G5" s="283"/>
      <c r="H5" s="283"/>
      <c r="I5" s="283"/>
      <c r="J5" s="284"/>
    </row>
    <row r="6" spans="1:10" s="132" customFormat="1" ht="15" customHeight="1">
      <c r="A6" s="134" t="s">
        <v>323</v>
      </c>
      <c r="B6" s="283" t="s">
        <v>324</v>
      </c>
      <c r="C6" s="283"/>
      <c r="D6" s="283"/>
      <c r="E6" s="283"/>
      <c r="F6" s="283"/>
      <c r="G6" s="283"/>
      <c r="H6" s="283"/>
      <c r="I6" s="283"/>
      <c r="J6" s="284"/>
    </row>
    <row r="7" s="132" customFormat="1" ht="15" customHeight="1"/>
    <row r="8" spans="1:10" s="132" customFormat="1" ht="15" customHeight="1">
      <c r="A8" s="134"/>
      <c r="B8" s="135"/>
      <c r="C8" s="135"/>
      <c r="D8" s="135"/>
      <c r="E8" s="135"/>
      <c r="F8" s="135"/>
      <c r="G8" s="135"/>
      <c r="H8" s="135"/>
      <c r="I8" s="135"/>
      <c r="J8" s="136"/>
    </row>
    <row r="9" spans="1:11" s="132" customFormat="1" ht="15" customHeight="1">
      <c r="A9" s="285" t="s">
        <v>325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0" s="132" customFormat="1" ht="15" customHeight="1">
      <c r="A10" s="133" t="s">
        <v>319</v>
      </c>
      <c r="B10" s="283" t="s">
        <v>326</v>
      </c>
      <c r="C10" s="283"/>
      <c r="D10" s="283"/>
      <c r="E10" s="283"/>
      <c r="F10" s="283"/>
      <c r="G10" s="283"/>
      <c r="H10" s="283"/>
      <c r="I10" s="283"/>
      <c r="J10" s="284"/>
    </row>
    <row r="11" spans="1:10" s="132" customFormat="1" ht="15" customHeight="1">
      <c r="A11" s="134" t="s">
        <v>321</v>
      </c>
      <c r="B11" s="283" t="s">
        <v>327</v>
      </c>
      <c r="C11" s="283"/>
      <c r="D11" s="283"/>
      <c r="E11" s="283"/>
      <c r="F11" s="283"/>
      <c r="G11" s="283"/>
      <c r="H11" s="283"/>
      <c r="I11" s="283"/>
      <c r="J11" s="284"/>
    </row>
    <row r="12" spans="1:10" s="132" customFormat="1" ht="15" customHeight="1">
      <c r="A12" s="134"/>
      <c r="B12" s="283" t="s">
        <v>328</v>
      </c>
      <c r="C12" s="283"/>
      <c r="D12" s="283"/>
      <c r="E12" s="283"/>
      <c r="F12" s="283"/>
      <c r="G12" s="283"/>
      <c r="H12" s="283"/>
      <c r="I12" s="283"/>
      <c r="J12" s="284"/>
    </row>
    <row r="13" spans="1:10" s="132" customFormat="1" ht="16.5" customHeight="1">
      <c r="A13" s="134"/>
      <c r="B13" s="283" t="s">
        <v>329</v>
      </c>
      <c r="C13" s="283"/>
      <c r="D13" s="283"/>
      <c r="E13" s="283"/>
      <c r="F13" s="283"/>
      <c r="G13" s="283"/>
      <c r="H13" s="283"/>
      <c r="I13" s="283"/>
      <c r="J13" s="284"/>
    </row>
    <row r="14" spans="1:11" s="87" customFormat="1" ht="14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6"/>
    </row>
    <row r="15" spans="1:11" s="87" customFormat="1" ht="14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6"/>
    </row>
    <row r="16" spans="1:11" s="87" customFormat="1" ht="14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6"/>
    </row>
    <row r="17" spans="1:10" ht="15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1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/>
    </row>
    <row r="20" spans="1:11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5">
      <c r="A23" s="89"/>
      <c r="B23" s="89"/>
      <c r="C23" s="89"/>
      <c r="D23" s="89"/>
      <c r="E23" s="89"/>
      <c r="F23" s="89"/>
      <c r="G23" s="89"/>
      <c r="H23" s="89"/>
      <c r="I23" s="90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</sheetData>
  <sheetProtection/>
  <mergeCells count="11">
    <mergeCell ref="A9:K9"/>
    <mergeCell ref="B10:J10"/>
    <mergeCell ref="B11:J11"/>
    <mergeCell ref="A3:K3"/>
    <mergeCell ref="B4:J4"/>
    <mergeCell ref="B5:J5"/>
    <mergeCell ref="B6:J6"/>
    <mergeCell ref="A17:J17"/>
    <mergeCell ref="A19:J19"/>
    <mergeCell ref="B12:J12"/>
    <mergeCell ref="B13:J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2011-11-02T09:41:29Z</cp:lastPrinted>
  <dcterms:created xsi:type="dcterms:W3CDTF">2008-10-17T11:51:54Z</dcterms:created>
  <dcterms:modified xsi:type="dcterms:W3CDTF">2011-11-02T10:37:01Z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