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3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'Bilanca'!$A$1:$K$123</definedName>
    <definedName name="_xlnm.Print_Area" localSheetId="6">'Bilješke'!$A$1:$J$53</definedName>
    <definedName name="_xlnm.Print_Area" localSheetId="0">'OPĆI PODACI'!$A$1:$I$71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<sst xmlns="http://schemas.openxmlformats.org/spreadsheetml/2006/main" count="396" uniqueCount="344">
  <si>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</si>
  <si>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</si>
  <si>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</si>
  <si>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</si>
  <si>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</si>
  <si>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</si>
  <si>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</si>
  <si>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</si>
  <si>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</si>
  <si>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</si>
  <si>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</si>
  <si>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</si>
  <si>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</si>
  <si>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</si>
  <si>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</si>
  <si>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</si>
  <si>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</si>
  <si>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</si>
  <si>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</si>
  <si>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</si>
  <si>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</si>
  <si>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</si>
  <si>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</si>
  <si>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</si>
  <si>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</si>
  <si>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</si>
  <si>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</si>
  <si>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</si>
  <si>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</si>
  <si>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</si>
  <si>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</si>
  <si>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</si>
  <si>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</si>
  <si>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</si>
  <si>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</si>
  <si>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</si>
  <si>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</si>
  <si>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</si>
  <si>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</si>
  <si>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</si>
  <si>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</si>
  <si>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</si>
  <si>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</si>
  <si>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</si>
  <si>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</si>
  <si>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</si>
  <si>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</si>
  <si>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</si>
  <si>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</si>
  <si>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</si>
  <si>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</si>
  <si>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</si>
  <si>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</si>
  <si>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</si>
  <si>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</si>
  <si>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</si>
  <si>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</si>
  <si>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</si>
  <si>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</si>
  <si>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</si>
  <si>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</si>
  <si>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</si>
  <si>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</si>
  <si>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</si>
  <si>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</si>
  <si>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</si>
  <si>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</si>
  <si>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</si>
  <si>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</si>
  <si>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</si>
  <si>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</si>
  <si>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</si>
  <si>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</si>
  <si>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</si>
  <si>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</si>
  <si>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</si>
  <si>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</si>
  <si>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</si>
  <si>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</si>
  <si>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</si>
  <si>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</si>
  <si>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</si>
  <si>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</si>
  <si>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</si>
  <si>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</si>
  <si>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</si>
  <si>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</si>
  <si>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</si>
  <si>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</si>
  <si>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</si>
  <si>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</si>
  <si>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</si>
  <si>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</si>
  <si>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</si>
  <si>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</si>
  <si>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</si>
  <si>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</si>
  <si>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</si>
  <si>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</si>
  <si>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</si>
  <si>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</si>
  <si>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</si>
  <si>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</si>
  <si>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</si>
  <si>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</si>
  <si>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</si>
  <si>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</si>
  <si>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</si>
  <si>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</si>
  <si>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</si>
  <si>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</si>
  <si>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</si>
  <si>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</si>
  <si>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</si>
  <si>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</si>
  <si>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</si>
  <si>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</si>
  <si>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</si>
  <si>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</si>
  <si>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</si>
  <si>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</si>
  <si>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</si>
  <si>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</si>
  <si>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</si>
  <si>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</si>
  <si>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</si>
  <si>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</si>
  <si>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</si>
  <si>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</si>
  <si>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</si>
  <si>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</si>
  <si>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</si>
  <si>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</si>
  <si>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</si>
  <si>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</si>
  <si>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</si>
  <si>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</si>
  <si>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</si>
  <si>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</si>
  <si>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</si>
  <si>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</si>
  <si>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</si>
  <si>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</si>
  <si>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</si>
  <si>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</si>
  <si>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</si>
  <si>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</si>
  <si>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</si>
  <si>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</si>
  <si>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</si>
  <si>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</si>
  <si>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</si>
  <si>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</si>
  <si>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</si>
  <si>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</si>
  <si>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</si>
  <si>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</si>
  <si>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</si>
  <si>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</si>
  <si>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</si>
  <si>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</si>
  <si>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</si>
  <si>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</si>
  <si>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</si>
  <si>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</si>
  <si>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</si>
  <si>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</si>
  <si>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</si>
  <si>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</si>
  <si>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</si>
  <si>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</si>
  <si>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</si>
  <si>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</si>
  <si>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</si>
  <si>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</si>
  <si>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</si>
  <si>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</si>
  <si>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</si>
  <si>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</si>
  <si>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</si>
  <si>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</si>
  <si>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</si>
  <si>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</si>
  <si>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</si>
  <si>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</si>
  <si>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</si>
  <si>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</si>
  <si>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</si>
  <si>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</si>
  <si>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</si>
  <si>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</si>
  <si>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</si>
  <si>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</si>
  <si>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</si>
  <si>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</si>
  <si>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</si>
  <si>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</si>
  <si>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</si>
  <si>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</si>
  <si>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</si>
  <si>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</si>
  <si>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</si>
  <si>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</si>
  <si>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</si>
  <si>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</si>
  <si>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</si>
  <si>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</si>
  <si>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</si>
  <si>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</si>
  <si>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</si>
  <si>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</si>
  <si>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</si>
  <si>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</si>
  <si>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</si>
  <si>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</si>
  <si>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</si>
  <si>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</si>
  <si>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</si>
  <si>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</si>
  <si>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</si>
  <si>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</si>
  <si>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</si>
  <si>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</si>
  <si>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</si>
  <si>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</si>
  <si>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</si>
  <si>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</si>
  <si>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</si>
  <si>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</si>
  <si>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</si>
  <si>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</si>
  <si>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</si>
  <si>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</si>
  <si>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</si>
  <si>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</si>
  <si>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</si>
  <si>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</si>
  <si>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</si>
  <si>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</si>
  <si>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</si>
  <si>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</si>
  <si>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</si>
  <si>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</si>
  <si>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</si>
  <si>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</si>
  <si>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</si>
  <si>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</si>
  <si>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</si>
  <si>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</si>
  <si>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</si>
  <si>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</si>
  <si>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</si>
  <si>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</si>
  <si>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</si>
  <si>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</si>
  <si>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</si>
  <si>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</si>
  <si>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</si>
  <si>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</si>
  <si>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</si>
  <si>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</si>
  <si>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</si>
  <si>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</si>
  <si>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</si>
  <si>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</si>
  <si>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</si>
  <si>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</si>
  <si>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</si>
  <si>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</si>
  <si>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</si>
  <si>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</si>
  <si>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</si>
  <si>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</si>
  <si>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</si>
  <si>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</si>
  <si>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</si>
  <si>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</si>
  <si>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</si>
  <si>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</si>
  <si>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</si>
  <si>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</si>
  <si>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</si>
  <si>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</si>
  <si>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</si>
  <si>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</si>
  <si>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</si>
  <si>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</si>
  <si>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</si>
  <si>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</si>
  <si>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</si>
  <si>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</si>
  <si>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</si>
  <si>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</si>
  <si>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</si>
  <si>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</si>
  <si>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</si>
  <si>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</si>
  <si>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</si>
  <si>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</si>
  <si>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</si>
  <si>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</si>
  <si>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</si>
  <si>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</si>
  <si>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</si>
  <si>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</si>
  <si>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</si>
  <si>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</si>
  <si>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</si>
  <si>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</si>
  <si>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</si>
  <si>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</si>
  <si>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</si>
  <si>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</si>
  <si>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</si>
  <si>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</si>
  <si>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</si>
  <si>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</si>
  <si>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</si>
  <si>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</si>
  <si>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</si>
  <si>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</si>
  <si>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</si>
  <si>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</si>
  <si>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</si>
  <si>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NE</t>
  </si>
  <si>
    <t>03036138</t>
  </si>
  <si>
    <t>090006523</t>
  </si>
  <si>
    <t>51228874907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</si>
  <si>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</si>
  <si>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</si>
  <si>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</si>
  <si>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</si>
  <si>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</si>
  <si>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</si>
  <si>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</si>
  <si>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stanje na dan 31.12.2010.</t>
  </si>
  <si>
    <t>u razdoblju 01.01.2010. do 31.12.2010.</t>
  </si>
  <si>
    <t>DODIG ŽELJKA</t>
  </si>
  <si>
    <t>020 603 223</t>
  </si>
  <si>
    <t>020 679 170</t>
  </si>
  <si>
    <t>PAVLOVIĆ IVAN</t>
  </si>
  <si>
    <t>Obveznik: LUKA PLOČE d.d.</t>
  </si>
  <si>
    <r>
      <t xml:space="preserve">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u kunama</t>
    </r>
  </si>
  <si>
    <t>u kunama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</si>
</sst>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25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28" xfId="53" applyFill="1" applyBorder="1" applyAlignment="1" applyProtection="1">
      <alignment/>
      <protection hidden="1" locked="0"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2" fillId="0" borderId="25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16" fillId="24" borderId="28" xfId="53" applyNumberFormat="1" applyFon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58</xdr:row>
      <xdr:rowOff>142875</xdr:rowOff>
    </xdr:from>
    <xdr:to>
      <xdr:col>7</xdr:col>
      <xdr:colOff>1133475</xdr:colOff>
      <xdr:row>61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9601200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61</xdr:row>
      <xdr:rowOff>57150</xdr:rowOff>
    </xdr:from>
    <xdr:to>
      <xdr:col>5</xdr:col>
      <xdr:colOff>304800</xdr:colOff>
      <xdr:row>68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0001250"/>
          <a:ext cx="1333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40">
      <selection activeCell="G68" sqref="G68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6" width="9.140625" style="22" customWidth="1"/>
    <col min="7" max="7" width="18.5742187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64" t="s">
        <v>256</v>
      </c>
      <c r="B1" s="164"/>
      <c r="C1" s="164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38" t="s">
        <v>257</v>
      </c>
      <c r="B2" s="138"/>
      <c r="C2" s="138"/>
      <c r="D2" s="139"/>
      <c r="E2" s="23">
        <v>40179</v>
      </c>
      <c r="F2" s="24"/>
      <c r="G2" s="25" t="s">
        <v>258</v>
      </c>
      <c r="H2" s="23">
        <v>40543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">
      <c r="A4" s="140" t="s">
        <v>259</v>
      </c>
      <c r="B4" s="140"/>
      <c r="C4" s="140"/>
      <c r="D4" s="140"/>
      <c r="E4" s="140"/>
      <c r="F4" s="140"/>
      <c r="G4" s="140"/>
      <c r="H4" s="140"/>
      <c r="I4" s="140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41" t="s">
        <v>260</v>
      </c>
      <c r="B6" s="142"/>
      <c r="C6" s="136" t="s">
        <v>325</v>
      </c>
      <c r="D6" s="137"/>
      <c r="E6" s="131"/>
      <c r="F6" s="131"/>
      <c r="G6" s="131"/>
      <c r="H6" s="131"/>
      <c r="I6" s="38"/>
      <c r="J6" s="21"/>
      <c r="K6" s="21"/>
      <c r="L6" s="21"/>
    </row>
    <row r="7" spans="1:12" ht="12.75">
      <c r="A7" s="39"/>
      <c r="B7" s="39"/>
      <c r="C7" s="30"/>
      <c r="D7" s="30"/>
      <c r="E7" s="131"/>
      <c r="F7" s="131"/>
      <c r="G7" s="131"/>
      <c r="H7" s="131"/>
      <c r="I7" s="38"/>
      <c r="J7" s="21"/>
      <c r="K7" s="21"/>
      <c r="L7" s="21"/>
    </row>
    <row r="8" spans="1:12" ht="12.75">
      <c r="A8" s="132" t="s">
        <v>261</v>
      </c>
      <c r="B8" s="130"/>
      <c r="C8" s="136" t="s">
        <v>326</v>
      </c>
      <c r="D8" s="137"/>
      <c r="E8" s="131"/>
      <c r="F8" s="131"/>
      <c r="G8" s="131"/>
      <c r="H8" s="131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133" t="s">
        <v>262</v>
      </c>
      <c r="B10" s="134"/>
      <c r="C10" s="136" t="s">
        <v>327</v>
      </c>
      <c r="D10" s="137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35"/>
      <c r="B11" s="135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41" t="s">
        <v>263</v>
      </c>
      <c r="B12" s="142"/>
      <c r="C12" s="125" t="s">
        <v>328</v>
      </c>
      <c r="D12" s="120"/>
      <c r="E12" s="120"/>
      <c r="F12" s="120"/>
      <c r="G12" s="120"/>
      <c r="H12" s="120"/>
      <c r="I12" s="121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41" t="s">
        <v>264</v>
      </c>
      <c r="B14" s="142"/>
      <c r="C14" s="122">
        <v>20340</v>
      </c>
      <c r="D14" s="123"/>
      <c r="E14" s="30"/>
      <c r="F14" s="125" t="s">
        <v>329</v>
      </c>
      <c r="G14" s="120"/>
      <c r="H14" s="120"/>
      <c r="I14" s="121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41" t="s">
        <v>265</v>
      </c>
      <c r="B16" s="142"/>
      <c r="C16" s="125" t="s">
        <v>330</v>
      </c>
      <c r="D16" s="120"/>
      <c r="E16" s="120"/>
      <c r="F16" s="120"/>
      <c r="G16" s="120"/>
      <c r="H16" s="120"/>
      <c r="I16" s="121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41" t="s">
        <v>266</v>
      </c>
      <c r="B18" s="142"/>
      <c r="C18" s="124" t="s">
        <v>331</v>
      </c>
      <c r="D18" s="143"/>
      <c r="E18" s="143"/>
      <c r="F18" s="143"/>
      <c r="G18" s="143"/>
      <c r="H18" s="143"/>
      <c r="I18" s="144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41" t="s">
        <v>267</v>
      </c>
      <c r="B20" s="142"/>
      <c r="C20" s="124" t="s">
        <v>332</v>
      </c>
      <c r="D20" s="143"/>
      <c r="E20" s="143"/>
      <c r="F20" s="143"/>
      <c r="G20" s="143"/>
      <c r="H20" s="143"/>
      <c r="I20" s="144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41" t="s">
        <v>268</v>
      </c>
      <c r="B22" s="142"/>
      <c r="C22" s="43">
        <v>335</v>
      </c>
      <c r="D22" s="125"/>
      <c r="E22" s="126"/>
      <c r="F22" s="127"/>
      <c r="G22" s="128"/>
      <c r="H22" s="129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41" t="s">
        <v>269</v>
      </c>
      <c r="B24" s="142"/>
      <c r="C24" s="43">
        <v>19</v>
      </c>
      <c r="D24" s="125" t="s">
        <v>333</v>
      </c>
      <c r="E24" s="126"/>
      <c r="F24" s="126"/>
      <c r="G24" s="127"/>
      <c r="H24" s="37" t="s">
        <v>270</v>
      </c>
      <c r="I24" s="47">
        <v>649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1"/>
      <c r="K25" s="21"/>
      <c r="L25" s="21"/>
    </row>
    <row r="26" spans="1:12" ht="12.75">
      <c r="A26" s="141" t="s">
        <v>272</v>
      </c>
      <c r="B26" s="142"/>
      <c r="C26" s="48" t="s">
        <v>324</v>
      </c>
      <c r="D26" s="49"/>
      <c r="E26" s="21"/>
      <c r="F26" s="50"/>
      <c r="G26" s="141" t="s">
        <v>273</v>
      </c>
      <c r="H26" s="142"/>
      <c r="I26" s="51" t="s">
        <v>334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48" t="s">
        <v>274</v>
      </c>
      <c r="B28" s="149"/>
      <c r="C28" s="150"/>
      <c r="D28" s="150"/>
      <c r="E28" s="151" t="s">
        <v>275</v>
      </c>
      <c r="F28" s="152"/>
      <c r="G28" s="152"/>
      <c r="H28" s="153" t="s">
        <v>276</v>
      </c>
      <c r="I28" s="153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45"/>
      <c r="B30" s="146"/>
      <c r="C30" s="146"/>
      <c r="D30" s="147"/>
      <c r="E30" s="145"/>
      <c r="F30" s="146"/>
      <c r="G30" s="146"/>
      <c r="H30" s="136"/>
      <c r="I30" s="137"/>
      <c r="J30" s="21"/>
      <c r="K30" s="21"/>
      <c r="L30" s="21"/>
    </row>
    <row r="31" spans="1:12" ht="12.75">
      <c r="A31" s="44"/>
      <c r="B31" s="44"/>
      <c r="C31" s="42"/>
      <c r="D31" s="154"/>
      <c r="E31" s="154"/>
      <c r="F31" s="154"/>
      <c r="G31" s="155"/>
      <c r="H31" s="30"/>
      <c r="I31" s="56"/>
      <c r="J31" s="21"/>
      <c r="K31" s="21"/>
      <c r="L31" s="21"/>
    </row>
    <row r="32" spans="1:12" ht="12.75">
      <c r="A32" s="145"/>
      <c r="B32" s="146"/>
      <c r="C32" s="146"/>
      <c r="D32" s="147"/>
      <c r="E32" s="145"/>
      <c r="F32" s="146"/>
      <c r="G32" s="146"/>
      <c r="H32" s="136"/>
      <c r="I32" s="137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45"/>
      <c r="B34" s="146"/>
      <c r="C34" s="146"/>
      <c r="D34" s="147"/>
      <c r="E34" s="145"/>
      <c r="F34" s="146"/>
      <c r="G34" s="146"/>
      <c r="H34" s="136"/>
      <c r="I34" s="137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45"/>
      <c r="B36" s="146"/>
      <c r="C36" s="146"/>
      <c r="D36" s="147"/>
      <c r="E36" s="145"/>
      <c r="F36" s="146"/>
      <c r="G36" s="146"/>
      <c r="H36" s="136"/>
      <c r="I36" s="137"/>
      <c r="J36" s="21"/>
      <c r="K36" s="21"/>
      <c r="L36" s="21"/>
    </row>
    <row r="37" spans="1:12" ht="12.75">
      <c r="A37" s="58"/>
      <c r="B37" s="58"/>
      <c r="C37" s="157"/>
      <c r="D37" s="158"/>
      <c r="E37" s="30"/>
      <c r="F37" s="157"/>
      <c r="G37" s="158"/>
      <c r="H37" s="30"/>
      <c r="I37" s="30"/>
      <c r="J37" s="21"/>
      <c r="K37" s="21"/>
      <c r="L37" s="21"/>
    </row>
    <row r="38" spans="1:12" ht="12.75">
      <c r="A38" s="145"/>
      <c r="B38" s="146"/>
      <c r="C38" s="146"/>
      <c r="D38" s="147"/>
      <c r="E38" s="145"/>
      <c r="F38" s="146"/>
      <c r="G38" s="146"/>
      <c r="H38" s="136"/>
      <c r="I38" s="137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45"/>
      <c r="B40" s="146"/>
      <c r="C40" s="146"/>
      <c r="D40" s="147"/>
      <c r="E40" s="145"/>
      <c r="F40" s="146"/>
      <c r="G40" s="146"/>
      <c r="H40" s="136"/>
      <c r="I40" s="137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>
      <c r="A44" s="159" t="s">
        <v>277</v>
      </c>
      <c r="B44" s="160"/>
      <c r="C44" s="136"/>
      <c r="D44" s="137"/>
      <c r="E44" s="31"/>
      <c r="F44" s="125"/>
      <c r="G44" s="146"/>
      <c r="H44" s="146"/>
      <c r="I44" s="147"/>
      <c r="J44" s="21"/>
      <c r="K44" s="21"/>
      <c r="L44" s="21"/>
    </row>
    <row r="45" spans="1:12" ht="12.75">
      <c r="A45" s="58"/>
      <c r="B45" s="58"/>
      <c r="C45" s="157"/>
      <c r="D45" s="158"/>
      <c r="E45" s="30"/>
      <c r="F45" s="157"/>
      <c r="G45" s="165"/>
      <c r="H45" s="66"/>
      <c r="I45" s="66"/>
      <c r="J45" s="21"/>
      <c r="K45" s="21"/>
      <c r="L45" s="21"/>
    </row>
    <row r="46" spans="1:12" ht="12.75">
      <c r="A46" s="159" t="s">
        <v>278</v>
      </c>
      <c r="B46" s="160"/>
      <c r="C46" s="125" t="s">
        <v>337</v>
      </c>
      <c r="D46" s="156"/>
      <c r="E46" s="156"/>
      <c r="F46" s="156"/>
      <c r="G46" s="156"/>
      <c r="H46" s="156"/>
      <c r="I46" s="156"/>
      <c r="J46" s="21"/>
      <c r="K46" s="21"/>
      <c r="L46" s="21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59" t="s">
        <v>280</v>
      </c>
      <c r="B48" s="160"/>
      <c r="C48" s="161" t="s">
        <v>338</v>
      </c>
      <c r="D48" s="162"/>
      <c r="E48" s="163"/>
      <c r="F48" s="31"/>
      <c r="G48" s="37" t="s">
        <v>281</v>
      </c>
      <c r="H48" s="161" t="s">
        <v>339</v>
      </c>
      <c r="I48" s="163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59" t="s">
        <v>266</v>
      </c>
      <c r="B50" s="160"/>
      <c r="C50" s="168"/>
      <c r="D50" s="162"/>
      <c r="E50" s="162"/>
      <c r="F50" s="162"/>
      <c r="G50" s="162"/>
      <c r="H50" s="162"/>
      <c r="I50" s="163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41" t="s">
        <v>282</v>
      </c>
      <c r="B52" s="142"/>
      <c r="C52" s="161" t="s">
        <v>340</v>
      </c>
      <c r="D52" s="162"/>
      <c r="E52" s="162"/>
      <c r="F52" s="162"/>
      <c r="G52" s="162"/>
      <c r="H52" s="162"/>
      <c r="I52" s="121"/>
      <c r="J52" s="21"/>
      <c r="K52" s="21"/>
      <c r="L52" s="21"/>
    </row>
    <row r="53" spans="1:12" ht="12.75">
      <c r="A53" s="68"/>
      <c r="B53" s="68"/>
      <c r="C53" s="171" t="s">
        <v>283</v>
      </c>
      <c r="D53" s="171"/>
      <c r="E53" s="171"/>
      <c r="F53" s="171"/>
      <c r="G53" s="171"/>
      <c r="H53" s="171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69" t="s">
        <v>284</v>
      </c>
      <c r="C55" s="170"/>
      <c r="D55" s="170"/>
      <c r="E55" s="170"/>
      <c r="F55" s="112"/>
      <c r="G55" s="112"/>
      <c r="H55" s="113"/>
      <c r="I55" s="113"/>
      <c r="J55" s="21"/>
      <c r="K55" s="21"/>
      <c r="L55" s="21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75" t="s">
        <v>317</v>
      </c>
      <c r="I56" s="175"/>
      <c r="J56" s="21"/>
      <c r="K56" s="21"/>
      <c r="L56" s="21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75"/>
      <c r="I57" s="175"/>
      <c r="J57" s="21"/>
      <c r="K57" s="21"/>
      <c r="L57" s="21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75"/>
      <c r="I58" s="175"/>
      <c r="J58" s="21"/>
      <c r="K58" s="21"/>
      <c r="L58" s="21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75"/>
      <c r="I59" s="175"/>
      <c r="J59" s="21"/>
      <c r="K59" s="21"/>
      <c r="L59" s="21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75"/>
      <c r="I60" s="175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286</v>
      </c>
      <c r="F63" s="21"/>
      <c r="G63" s="172" t="s">
        <v>287</v>
      </c>
      <c r="H63" s="173"/>
      <c r="I63" s="174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66"/>
      <c r="H64" s="167"/>
      <c r="I64" s="36"/>
      <c r="J64" s="21"/>
      <c r="K64" s="21"/>
      <c r="L64" s="2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8" max="8" width="0.42578125" style="0" customWidth="1"/>
    <col min="10" max="11" width="11.140625" style="0" customWidth="1"/>
  </cols>
  <sheetData>
    <row r="1" spans="1:11" ht="12.75">
      <c r="A1" s="217" t="s">
        <v>159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335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223" t="s">
        <v>342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2.75">
      <c r="A4" s="207" t="s">
        <v>341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thickBot="1">
      <c r="A5" s="210" t="s">
        <v>61</v>
      </c>
      <c r="B5" s="211"/>
      <c r="C5" s="211"/>
      <c r="D5" s="211"/>
      <c r="E5" s="211"/>
      <c r="F5" s="211"/>
      <c r="G5" s="211"/>
      <c r="H5" s="212"/>
      <c r="I5" s="76" t="s">
        <v>288</v>
      </c>
      <c r="J5" s="77" t="s">
        <v>115</v>
      </c>
      <c r="K5" s="78" t="s">
        <v>116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80">
        <v>2</v>
      </c>
      <c r="J6" s="79">
        <v>3</v>
      </c>
      <c r="K6" s="79">
        <v>4</v>
      </c>
    </row>
    <row r="7" spans="1:11" ht="12.75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188" t="s">
        <v>62</v>
      </c>
      <c r="B8" s="189"/>
      <c r="C8" s="189"/>
      <c r="D8" s="189"/>
      <c r="E8" s="189"/>
      <c r="F8" s="189"/>
      <c r="G8" s="189"/>
      <c r="H8" s="206"/>
      <c r="I8" s="6">
        <v>1</v>
      </c>
      <c r="J8" s="11"/>
      <c r="K8" s="11"/>
    </row>
    <row r="9" spans="1:11" ht="12.75">
      <c r="A9" s="195" t="s">
        <v>13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124503394</v>
      </c>
      <c r="K9" s="12">
        <f>K10+K17+K27+K36+K40</f>
        <v>117862917</v>
      </c>
    </row>
    <row r="10" spans="1:11" ht="12.75">
      <c r="A10" s="192" t="s">
        <v>213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0</v>
      </c>
      <c r="K10" s="12">
        <f>SUM(K11:K16)</f>
        <v>6971599</v>
      </c>
    </row>
    <row r="11" spans="1:11" ht="12.75">
      <c r="A11" s="192" t="s">
        <v>117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/>
      <c r="K11" s="13"/>
    </row>
    <row r="12" spans="1:11" ht="12.75">
      <c r="A12" s="192" t="s">
        <v>14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/>
      <c r="K12" s="13">
        <v>6971599</v>
      </c>
    </row>
    <row r="13" spans="1:11" ht="12.75">
      <c r="A13" s="192" t="s">
        <v>118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/>
      <c r="K13" s="13"/>
    </row>
    <row r="14" spans="1:11" ht="12.75">
      <c r="A14" s="192" t="s">
        <v>216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/>
      <c r="K14" s="13"/>
    </row>
    <row r="15" spans="1:11" ht="12.75">
      <c r="A15" s="192" t="s">
        <v>217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/>
      <c r="K15" s="13"/>
    </row>
    <row r="16" spans="1:11" ht="12.75">
      <c r="A16" s="192" t="s">
        <v>218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3"/>
    </row>
    <row r="17" spans="1:11" ht="12.75">
      <c r="A17" s="192" t="s">
        <v>214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98877142</v>
      </c>
      <c r="K17" s="12">
        <f>SUM(K18:K26)</f>
        <v>88720621</v>
      </c>
    </row>
    <row r="18" spans="1:11" ht="12.75">
      <c r="A18" s="192" t="s">
        <v>219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2006481</v>
      </c>
      <c r="K18" s="13">
        <v>2138881</v>
      </c>
    </row>
    <row r="19" spans="1:11" ht="12.75">
      <c r="A19" s="192" t="s">
        <v>255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9664805</v>
      </c>
      <c r="K19" s="13">
        <v>9475804</v>
      </c>
    </row>
    <row r="20" spans="1:11" ht="12.75">
      <c r="A20" s="192" t="s">
        <v>220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70088814</v>
      </c>
      <c r="K20" s="13">
        <v>61418507</v>
      </c>
    </row>
    <row r="21" spans="1:11" ht="12.75">
      <c r="A21" s="192" t="s">
        <v>27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11607990</v>
      </c>
      <c r="K21" s="13">
        <v>9968021</v>
      </c>
    </row>
    <row r="22" spans="1:11" ht="12.75">
      <c r="A22" s="192" t="s">
        <v>28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3"/>
    </row>
    <row r="23" spans="1:11" ht="12.75">
      <c r="A23" s="192" t="s">
        <v>74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/>
      <c r="K23" s="13">
        <v>307575</v>
      </c>
    </row>
    <row r="24" spans="1:11" ht="12.75">
      <c r="A24" s="192" t="s">
        <v>75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/>
      <c r="K24" s="13"/>
    </row>
    <row r="25" spans="1:11" ht="12.75">
      <c r="A25" s="192" t="s">
        <v>76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/>
      <c r="K25" s="13"/>
    </row>
    <row r="26" spans="1:11" ht="12.75">
      <c r="A26" s="192" t="s">
        <v>77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>
        <v>5509052</v>
      </c>
      <c r="K26" s="13">
        <v>5411833</v>
      </c>
    </row>
    <row r="27" spans="1:11" ht="12.75">
      <c r="A27" s="192" t="s">
        <v>198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20768342</v>
      </c>
      <c r="K27" s="12">
        <f>SUM(K28:K35)</f>
        <v>17717376</v>
      </c>
    </row>
    <row r="28" spans="1:11" ht="12.75">
      <c r="A28" s="192" t="s">
        <v>78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>
        <v>20390737</v>
      </c>
      <c r="K28" s="13">
        <v>17240437</v>
      </c>
    </row>
    <row r="29" spans="1:11" ht="12.75">
      <c r="A29" s="192" t="s">
        <v>79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/>
      <c r="K29" s="13"/>
    </row>
    <row r="30" spans="1:11" ht="12.75">
      <c r="A30" s="192" t="s">
        <v>80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/>
      <c r="K30" s="13"/>
    </row>
    <row r="31" spans="1:11" ht="12.75">
      <c r="A31" s="192" t="s">
        <v>85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/>
      <c r="K31" s="13"/>
    </row>
    <row r="32" spans="1:11" ht="12.75">
      <c r="A32" s="192" t="s">
        <v>86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/>
      <c r="K32" s="13"/>
    </row>
    <row r="33" spans="1:11" ht="12.75">
      <c r="A33" s="192" t="s">
        <v>87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/>
      <c r="K33" s="13"/>
    </row>
    <row r="34" spans="1:11" ht="12.75">
      <c r="A34" s="192" t="s">
        <v>81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>
        <v>377605</v>
      </c>
      <c r="K34" s="13">
        <v>476939</v>
      </c>
    </row>
    <row r="35" spans="1:11" ht="12.75">
      <c r="A35" s="192" t="s">
        <v>190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3"/>
    </row>
    <row r="36" spans="1:11" ht="12.75">
      <c r="A36" s="192" t="s">
        <v>191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4857910</v>
      </c>
      <c r="K36" s="12">
        <f>SUM(K37:K39)</f>
        <v>4453321</v>
      </c>
    </row>
    <row r="37" spans="1:11" ht="12.75">
      <c r="A37" s="192" t="s">
        <v>82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/>
      <c r="K37" s="13"/>
    </row>
    <row r="38" spans="1:11" ht="12.75">
      <c r="A38" s="192" t="s">
        <v>83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>
        <v>4857910</v>
      </c>
      <c r="K38" s="13">
        <v>4453321</v>
      </c>
    </row>
    <row r="39" spans="1:11" ht="12.75">
      <c r="A39" s="192" t="s">
        <v>84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/>
      <c r="K39" s="13"/>
    </row>
    <row r="40" spans="1:11" ht="12.75">
      <c r="A40" s="192" t="s">
        <v>192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/>
      <c r="K40" s="13"/>
    </row>
    <row r="41" spans="1:11" ht="12.75">
      <c r="A41" s="195" t="s">
        <v>248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105238379</v>
      </c>
      <c r="K41" s="12">
        <f>K42+K50+K57+K65</f>
        <v>127317000</v>
      </c>
    </row>
    <row r="42" spans="1:11" ht="12.75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1437947</v>
      </c>
      <c r="K42" s="12">
        <f>SUM(K43:K49)</f>
        <v>1361287</v>
      </c>
    </row>
    <row r="43" spans="1:11" ht="12.75">
      <c r="A43" s="192" t="s">
        <v>123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1437947</v>
      </c>
      <c r="K43" s="13">
        <v>1361287</v>
      </c>
    </row>
    <row r="44" spans="1:11" ht="12.75">
      <c r="A44" s="192" t="s">
        <v>124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/>
      <c r="K44" s="13"/>
    </row>
    <row r="45" spans="1:11" ht="12.75">
      <c r="A45" s="192" t="s">
        <v>88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/>
      <c r="K45" s="13"/>
    </row>
    <row r="46" spans="1:11" ht="12.75">
      <c r="A46" s="192" t="s">
        <v>89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/>
      <c r="K46" s="13"/>
    </row>
    <row r="47" spans="1:11" ht="12.75">
      <c r="A47" s="192" t="s">
        <v>90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/>
      <c r="K47" s="13"/>
    </row>
    <row r="48" spans="1:11" ht="12.75">
      <c r="A48" s="192" t="s">
        <v>91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/>
      <c r="K48" s="13"/>
    </row>
    <row r="49" spans="1:11" ht="12.75">
      <c r="A49" s="192" t="s">
        <v>92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3"/>
    </row>
    <row r="50" spans="1:11" ht="12.75">
      <c r="A50" s="192" t="s">
        <v>104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49059707</v>
      </c>
      <c r="K50" s="12">
        <f>SUM(K51:K56)</f>
        <v>51284917</v>
      </c>
    </row>
    <row r="51" spans="1:11" ht="12.75">
      <c r="A51" s="192" t="s">
        <v>208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11533186</v>
      </c>
      <c r="K51" s="13">
        <v>12722523</v>
      </c>
    </row>
    <row r="52" spans="1:11" ht="12.75">
      <c r="A52" s="192" t="s">
        <v>209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33741486</v>
      </c>
      <c r="K52" s="13">
        <v>35916566</v>
      </c>
    </row>
    <row r="53" spans="1:11" ht="12.75">
      <c r="A53" s="192" t="s">
        <v>210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/>
      <c r="K53" s="13"/>
    </row>
    <row r="54" spans="1:11" ht="12.75">
      <c r="A54" s="192" t="s">
        <v>211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/>
      <c r="K54" s="13"/>
    </row>
    <row r="55" spans="1:11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1520646</v>
      </c>
      <c r="K55" s="13">
        <v>1437942</v>
      </c>
    </row>
    <row r="56" spans="1:11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2264389</v>
      </c>
      <c r="K56" s="13">
        <v>1207886</v>
      </c>
    </row>
    <row r="57" spans="1:11" ht="12.75">
      <c r="A57" s="192" t="s">
        <v>105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3354174</v>
      </c>
      <c r="K57" s="12">
        <f>SUM(K58:K64)</f>
        <v>3833255</v>
      </c>
    </row>
    <row r="58" spans="1:11" ht="12.75">
      <c r="A58" s="192" t="s">
        <v>78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79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/>
      <c r="K59" s="13"/>
    </row>
    <row r="60" spans="1:11" ht="12.75">
      <c r="A60" s="192" t="s">
        <v>250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>
        <v>2319874</v>
      </c>
      <c r="K60" s="13">
        <v>2330615</v>
      </c>
    </row>
    <row r="61" spans="1:11" ht="12.75">
      <c r="A61" s="192" t="s">
        <v>85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/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/>
      <c r="K62" s="13"/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1034300</v>
      </c>
      <c r="K63" s="13">
        <v>1502640</v>
      </c>
    </row>
    <row r="64" spans="1:11" ht="12.75">
      <c r="A64" s="192" t="s">
        <v>46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/>
      <c r="K64" s="13"/>
    </row>
    <row r="65" spans="1:11" ht="12.75">
      <c r="A65" s="192" t="s">
        <v>215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51386551</v>
      </c>
      <c r="K65" s="13">
        <v>70837541</v>
      </c>
    </row>
    <row r="66" spans="1:11" ht="12.75">
      <c r="A66" s="195" t="s">
        <v>58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/>
      <c r="K66" s="13"/>
    </row>
    <row r="67" spans="1:11" ht="12.75">
      <c r="A67" s="195" t="s">
        <v>249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229741773</v>
      </c>
      <c r="K67" s="12">
        <f>K8+K9+K41+K66</f>
        <v>245179917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/>
      <c r="K68" s="14"/>
    </row>
    <row r="69" spans="1:11" ht="12.75">
      <c r="A69" s="184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8" t="s">
        <v>199</v>
      </c>
      <c r="B70" s="189"/>
      <c r="C70" s="189"/>
      <c r="D70" s="189"/>
      <c r="E70" s="189"/>
      <c r="F70" s="189"/>
      <c r="G70" s="189"/>
      <c r="H70" s="206"/>
      <c r="I70" s="6">
        <v>62</v>
      </c>
      <c r="J70" s="19">
        <f>J71+J72+J73+J79+J80+J83+J86</f>
        <v>171675898</v>
      </c>
      <c r="K70" s="19">
        <f>K71+K72+K73+K79+K80+K83+K86</f>
        <v>187184299</v>
      </c>
    </row>
    <row r="71" spans="1:11" ht="12.75">
      <c r="A71" s="192" t="s">
        <v>147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89045600</v>
      </c>
      <c r="K71" s="13">
        <v>89045600</v>
      </c>
    </row>
    <row r="72" spans="1:11" ht="12.75">
      <c r="A72" s="192" t="s">
        <v>148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/>
      <c r="K72" s="13"/>
    </row>
    <row r="73" spans="1:11" ht="12.75">
      <c r="A73" s="192" t="s">
        <v>149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12120162</v>
      </c>
      <c r="K73" s="12">
        <f>K74+K75-K76+K77+K78</f>
        <v>35176363</v>
      </c>
    </row>
    <row r="74" spans="1:11" ht="12.75">
      <c r="A74" s="192" t="s">
        <v>150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3215602</v>
      </c>
      <c r="K74" s="13">
        <v>3382017</v>
      </c>
    </row>
    <row r="75" spans="1:11" ht="12.75">
      <c r="A75" s="192" t="s">
        <v>151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>
        <v>8904560</v>
      </c>
      <c r="K75" s="13">
        <v>8904560</v>
      </c>
    </row>
    <row r="76" spans="1:11" ht="12.75">
      <c r="A76" s="192" t="s">
        <v>139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/>
      <c r="K76" s="13"/>
    </row>
    <row r="77" spans="1:11" ht="12.75">
      <c r="A77" s="192" t="s">
        <v>140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3"/>
    </row>
    <row r="78" spans="1:11" ht="12.75">
      <c r="A78" s="192" t="s">
        <v>141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/>
      <c r="K78" s="13">
        <v>22889786</v>
      </c>
    </row>
    <row r="79" spans="1:11" ht="12.75">
      <c r="A79" s="192" t="s">
        <v>142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>
        <v>22889786</v>
      </c>
      <c r="K79" s="13"/>
    </row>
    <row r="80" spans="1:11" ht="12.75">
      <c r="A80" s="192" t="s">
        <v>246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44292051</v>
      </c>
      <c r="K80" s="12">
        <f>K81-K82</f>
        <v>47453935</v>
      </c>
    </row>
    <row r="81" spans="1:11" ht="12.75">
      <c r="A81" s="198" t="s">
        <v>175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>
        <v>44292051</v>
      </c>
      <c r="K81" s="13">
        <v>47453935</v>
      </c>
    </row>
    <row r="82" spans="1:11" ht="12.75">
      <c r="A82" s="198" t="s">
        <v>176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/>
      <c r="K82" s="13"/>
    </row>
    <row r="83" spans="1:11" ht="12.75">
      <c r="A83" s="192" t="s">
        <v>247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3328299</v>
      </c>
      <c r="K83" s="12">
        <f>K84-K85</f>
        <v>15508401</v>
      </c>
    </row>
    <row r="84" spans="1:11" ht="12.75">
      <c r="A84" s="198" t="s">
        <v>177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3328299</v>
      </c>
      <c r="K84" s="13">
        <v>15508401</v>
      </c>
    </row>
    <row r="85" spans="1:11" ht="12.75">
      <c r="A85" s="198" t="s">
        <v>178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/>
      <c r="K85" s="13"/>
    </row>
    <row r="86" spans="1:11" ht="12.75">
      <c r="A86" s="192" t="s">
        <v>179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/>
      <c r="K86" s="13"/>
    </row>
    <row r="87" spans="1:11" ht="12.75">
      <c r="A87" s="195" t="s">
        <v>19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6371251</v>
      </c>
      <c r="K87" s="12">
        <f>SUM(K88:K90)</f>
        <v>7716263</v>
      </c>
    </row>
    <row r="88" spans="1:11" ht="12.75">
      <c r="A88" s="192" t="s">
        <v>135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6371251</v>
      </c>
      <c r="K88" s="13">
        <v>7716263</v>
      </c>
    </row>
    <row r="89" spans="1:11" ht="12.75">
      <c r="A89" s="192" t="s">
        <v>136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3"/>
    </row>
    <row r="90" spans="1:11" ht="12.75">
      <c r="A90" s="192" t="s">
        <v>137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/>
      <c r="K90" s="13"/>
    </row>
    <row r="91" spans="1:11" ht="12.75">
      <c r="A91" s="195" t="s">
        <v>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34428402</v>
      </c>
      <c r="K91" s="12">
        <f>SUM(K92:K100)</f>
        <v>27834000</v>
      </c>
    </row>
    <row r="92" spans="1:11" ht="12.75">
      <c r="A92" s="192" t="s">
        <v>138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/>
      <c r="K92" s="13"/>
    </row>
    <row r="93" spans="1:11" ht="12.75">
      <c r="A93" s="192" t="s">
        <v>251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/>
      <c r="K93" s="13"/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34428402</v>
      </c>
      <c r="K94" s="13">
        <v>24931418</v>
      </c>
    </row>
    <row r="95" spans="1:11" ht="12.75">
      <c r="A95" s="192" t="s">
        <v>252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3"/>
    </row>
    <row r="96" spans="1:11" ht="12.75">
      <c r="A96" s="192" t="s">
        <v>253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/>
      <c r="K96" s="13"/>
    </row>
    <row r="97" spans="1:11" ht="12.75">
      <c r="A97" s="192" t="s">
        <v>254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/>
      <c r="K97" s="13"/>
    </row>
    <row r="98" spans="1:11" ht="12.75">
      <c r="A98" s="192" t="s">
        <v>96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3"/>
    </row>
    <row r="99" spans="1:11" ht="12.75">
      <c r="A99" s="192" t="s">
        <v>94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/>
      <c r="K99" s="13">
        <v>2902582</v>
      </c>
    </row>
    <row r="100" spans="1:11" ht="12.75">
      <c r="A100" s="192" t="s">
        <v>95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/>
      <c r="K100" s="13"/>
    </row>
    <row r="101" spans="1:11" ht="12.75">
      <c r="A101" s="195" t="s">
        <v>21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17266222</v>
      </c>
      <c r="K101" s="12">
        <f>SUM(K102:K113)</f>
        <v>22089386</v>
      </c>
    </row>
    <row r="102" spans="1:11" ht="12.75">
      <c r="A102" s="192" t="s">
        <v>138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2171783</v>
      </c>
      <c r="K102" s="13">
        <v>3598758</v>
      </c>
    </row>
    <row r="103" spans="1:11" ht="12.75">
      <c r="A103" s="192" t="s">
        <v>251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/>
      <c r="K103" s="13"/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>
        <v>6489290</v>
      </c>
      <c r="K104" s="13">
        <v>6363913</v>
      </c>
    </row>
    <row r="105" spans="1:11" ht="12.75">
      <c r="A105" s="192" t="s">
        <v>252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/>
      <c r="K105" s="13"/>
    </row>
    <row r="106" spans="1:11" ht="12.75">
      <c r="A106" s="192" t="s">
        <v>253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2603342</v>
      </c>
      <c r="K106" s="13">
        <v>6478067</v>
      </c>
    </row>
    <row r="107" spans="1:11" ht="12.75">
      <c r="A107" s="192" t="s">
        <v>254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/>
      <c r="K107" s="13"/>
    </row>
    <row r="108" spans="1:11" ht="12.75">
      <c r="A108" s="192" t="s">
        <v>96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/>
      <c r="K108" s="13"/>
    </row>
    <row r="109" spans="1:11" ht="12.75">
      <c r="A109" s="192" t="s">
        <v>97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3277259</v>
      </c>
      <c r="K109" s="13">
        <v>3458183</v>
      </c>
    </row>
    <row r="110" spans="1:11" ht="12.75">
      <c r="A110" s="192" t="s">
        <v>98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1729587</v>
      </c>
      <c r="K110" s="13">
        <v>1744972</v>
      </c>
    </row>
    <row r="111" spans="1:11" ht="12.75">
      <c r="A111" s="192" t="s">
        <v>101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/>
      <c r="K111" s="13"/>
    </row>
    <row r="112" spans="1:11" ht="12.75">
      <c r="A112" s="192" t="s">
        <v>99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3"/>
    </row>
    <row r="113" spans="1:11" ht="12.75">
      <c r="A113" s="192" t="s">
        <v>100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994961</v>
      </c>
      <c r="K113" s="13">
        <v>445493</v>
      </c>
    </row>
    <row r="114" spans="1:11" ht="12.75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/>
      <c r="K114" s="13">
        <v>355969</v>
      </c>
    </row>
    <row r="115" spans="1:11" ht="12.75">
      <c r="A115" s="195" t="s">
        <v>25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229741773</v>
      </c>
      <c r="K115" s="12">
        <f>K70+K87+K91+K101+K114</f>
        <v>245179917</v>
      </c>
    </row>
    <row r="116" spans="1:11" ht="12.75">
      <c r="A116" s="181" t="s">
        <v>59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4"/>
      <c r="K116" s="14"/>
    </row>
    <row r="117" spans="1:11" ht="12.75">
      <c r="A117" s="184" t="s">
        <v>289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193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1" ht="12.75">
      <c r="A119" s="192" t="s">
        <v>8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/>
      <c r="K119" s="13"/>
    </row>
    <row r="120" spans="1:11" ht="12.75">
      <c r="A120" s="176" t="s">
        <v>9</v>
      </c>
      <c r="B120" s="177"/>
      <c r="C120" s="177"/>
      <c r="D120" s="177"/>
      <c r="E120" s="177"/>
      <c r="F120" s="177"/>
      <c r="G120" s="177"/>
      <c r="H120" s="17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9" t="s">
        <v>102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2.75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J3" sqref="J3"/>
    </sheetView>
  </sheetViews>
  <sheetFormatPr defaultColWidth="9.140625" defaultRowHeight="12.75"/>
  <cols>
    <col min="8" max="8" width="3.00390625" style="0" customWidth="1"/>
    <col min="10" max="11" width="11.57421875" style="0" customWidth="1"/>
  </cols>
  <sheetData>
    <row r="1" spans="1:11" ht="12.75">
      <c r="A1" s="217" t="s">
        <v>160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336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17" t="s">
        <v>343</v>
      </c>
    </row>
    <row r="4" spans="1:11" ht="12.75">
      <c r="A4" s="235" t="s">
        <v>341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8" t="s">
        <v>61</v>
      </c>
      <c r="B5" s="238"/>
      <c r="C5" s="238"/>
      <c r="D5" s="238"/>
      <c r="E5" s="238"/>
      <c r="F5" s="238"/>
      <c r="G5" s="238"/>
      <c r="H5" s="238"/>
      <c r="I5" s="76" t="s">
        <v>290</v>
      </c>
      <c r="J5" s="78" t="s">
        <v>156</v>
      </c>
      <c r="K5" s="78" t="s">
        <v>157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80">
        <v>2</v>
      </c>
      <c r="J6" s="79">
        <v>3</v>
      </c>
      <c r="K6" s="79">
        <v>4</v>
      </c>
    </row>
    <row r="7" spans="1:11" ht="12.75">
      <c r="A7" s="188" t="s">
        <v>26</v>
      </c>
      <c r="B7" s="189"/>
      <c r="C7" s="189"/>
      <c r="D7" s="189"/>
      <c r="E7" s="189"/>
      <c r="F7" s="189"/>
      <c r="G7" s="189"/>
      <c r="H7" s="206"/>
      <c r="I7" s="6">
        <v>111</v>
      </c>
      <c r="J7" s="19">
        <f>SUM(J8:J9)</f>
        <v>108544579</v>
      </c>
      <c r="K7" s="19">
        <f>SUM(K8:K9)</f>
        <v>136878291</v>
      </c>
    </row>
    <row r="8" spans="1:11" ht="12.75">
      <c r="A8" s="195" t="s">
        <v>158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100892690</v>
      </c>
      <c r="K8" s="13">
        <v>132438208</v>
      </c>
    </row>
    <row r="9" spans="1:11" ht="12.75">
      <c r="A9" s="195" t="s">
        <v>106</v>
      </c>
      <c r="B9" s="196"/>
      <c r="C9" s="196"/>
      <c r="D9" s="196"/>
      <c r="E9" s="196"/>
      <c r="F9" s="196"/>
      <c r="G9" s="196"/>
      <c r="H9" s="197"/>
      <c r="I9" s="4">
        <v>113</v>
      </c>
      <c r="J9" s="13">
        <v>7651889</v>
      </c>
      <c r="K9" s="13">
        <v>4440083</v>
      </c>
    </row>
    <row r="10" spans="1:11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104065740</v>
      </c>
      <c r="K10" s="12">
        <f>K11+K12+K16+K20+K21+K22+K25+K26</f>
        <v>126670660</v>
      </c>
    </row>
    <row r="11" spans="1:11" ht="12.75">
      <c r="A11" s="195" t="s">
        <v>107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/>
      <c r="K11" s="13"/>
    </row>
    <row r="12" spans="1:11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34051882</v>
      </c>
      <c r="K12" s="12">
        <f>SUM(K13:K15)</f>
        <v>43746937</v>
      </c>
    </row>
    <row r="13" spans="1:11" ht="12.75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10632462</v>
      </c>
      <c r="K13" s="13">
        <v>12796352</v>
      </c>
    </row>
    <row r="14" spans="1:11" ht="12.75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/>
      <c r="K14" s="13">
        <v>40479</v>
      </c>
    </row>
    <row r="15" spans="1:11" ht="12.75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23419420</v>
      </c>
      <c r="K15" s="13">
        <v>30910106</v>
      </c>
    </row>
    <row r="16" spans="1:11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51432814</v>
      </c>
      <c r="K16" s="12">
        <f>SUM(K17:K19)</f>
        <v>54663175</v>
      </c>
    </row>
    <row r="17" spans="1:11" ht="12.75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35075662</v>
      </c>
      <c r="K17" s="13">
        <v>34774962</v>
      </c>
    </row>
    <row r="18" spans="1:11" ht="12.75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8770488</v>
      </c>
      <c r="K18" s="13">
        <v>11826224</v>
      </c>
    </row>
    <row r="19" spans="1:11" ht="12.75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7586664</v>
      </c>
      <c r="K19" s="13">
        <v>8061989</v>
      </c>
    </row>
    <row r="20" spans="1:11" ht="12.75">
      <c r="A20" s="195" t="s">
        <v>108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>
        <v>8822876</v>
      </c>
      <c r="K20" s="13">
        <v>8986483</v>
      </c>
    </row>
    <row r="21" spans="1:11" ht="12.75">
      <c r="A21" s="195" t="s">
        <v>109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9758168</v>
      </c>
      <c r="K21" s="13">
        <v>11783899</v>
      </c>
    </row>
    <row r="22" spans="1:11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0</v>
      </c>
      <c r="K22" s="12">
        <f>SUM(K23:K24)</f>
        <v>2009091</v>
      </c>
    </row>
    <row r="23" spans="1:11" ht="12.75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/>
      <c r="K23" s="13"/>
    </row>
    <row r="24" spans="1:11" ht="12.75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/>
      <c r="K24" s="13">
        <v>2009091</v>
      </c>
    </row>
    <row r="25" spans="1:11" ht="12.75">
      <c r="A25" s="195" t="s">
        <v>110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/>
      <c r="K25" s="13">
        <v>2552092</v>
      </c>
    </row>
    <row r="26" spans="1:11" ht="12.75">
      <c r="A26" s="195" t="s">
        <v>52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/>
      <c r="K26" s="13">
        <v>2928983</v>
      </c>
    </row>
    <row r="27" spans="1:11" ht="12.75">
      <c r="A27" s="195" t="s">
        <v>221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0</v>
      </c>
      <c r="K27" s="12">
        <f>SUM(K28:K32)</f>
        <v>6810617</v>
      </c>
    </row>
    <row r="28" spans="1:11" ht="12.75">
      <c r="A28" s="195" t="s">
        <v>235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/>
      <c r="K28" s="13"/>
    </row>
    <row r="29" spans="1:11" ht="12.75">
      <c r="A29" s="195" t="s">
        <v>161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/>
      <c r="K29" s="13">
        <v>6799876</v>
      </c>
    </row>
    <row r="30" spans="1:11" ht="12.75">
      <c r="A30" s="195" t="s">
        <v>145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/>
      <c r="K30" s="13">
        <v>10741</v>
      </c>
    </row>
    <row r="31" spans="1:11" ht="12.75">
      <c r="A31" s="195" t="s">
        <v>231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/>
      <c r="K31" s="13"/>
    </row>
    <row r="32" spans="1:11" ht="12.75">
      <c r="A32" s="195" t="s">
        <v>146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/>
      <c r="K32" s="13"/>
    </row>
    <row r="33" spans="1:11" ht="12.75">
      <c r="A33" s="195" t="s">
        <v>222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1150540</v>
      </c>
      <c r="K33" s="12">
        <f>SUM(K34:K37)</f>
        <v>1509847</v>
      </c>
    </row>
    <row r="34" spans="1:11" ht="12.75">
      <c r="A34" s="195" t="s">
        <v>68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/>
      <c r="K34" s="13"/>
    </row>
    <row r="35" spans="1:11" ht="12.75">
      <c r="A35" s="195" t="s">
        <v>67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>
        <v>1150540</v>
      </c>
      <c r="K35" s="13">
        <v>1509847</v>
      </c>
    </row>
    <row r="36" spans="1:11" ht="12.75">
      <c r="A36" s="195" t="s">
        <v>232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/>
      <c r="K36" s="13"/>
    </row>
    <row r="37" spans="1:11" ht="12.75">
      <c r="A37" s="195" t="s">
        <v>69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/>
      <c r="K37" s="13"/>
    </row>
    <row r="38" spans="1:11" ht="12.75">
      <c r="A38" s="195" t="s">
        <v>203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/>
      <c r="K38" s="13"/>
    </row>
    <row r="39" spans="1:11" ht="12.75">
      <c r="A39" s="195" t="s">
        <v>204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/>
      <c r="K39" s="13"/>
    </row>
    <row r="40" spans="1:11" ht="12.75">
      <c r="A40" s="195" t="s">
        <v>233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/>
      <c r="K40" s="13"/>
    </row>
    <row r="41" spans="1:11" ht="12.75">
      <c r="A41" s="195" t="s">
        <v>234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/>
      <c r="K41" s="13"/>
    </row>
    <row r="42" spans="1:11" ht="12.75">
      <c r="A42" s="195" t="s">
        <v>223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108544579</v>
      </c>
      <c r="K42" s="12">
        <f>K7+K27+K38+K40</f>
        <v>143688908</v>
      </c>
    </row>
    <row r="43" spans="1:11" ht="12.75">
      <c r="A43" s="195" t="s">
        <v>224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105216280</v>
      </c>
      <c r="K43" s="12">
        <f>K10+K33+K39+K41</f>
        <v>128180507</v>
      </c>
    </row>
    <row r="44" spans="1:11" ht="12.75">
      <c r="A44" s="195" t="s">
        <v>244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3328299</v>
      </c>
      <c r="K44" s="12">
        <f>K42-K43</f>
        <v>15508401</v>
      </c>
    </row>
    <row r="45" spans="1:11" ht="12.75">
      <c r="A45" s="198" t="s">
        <v>226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3328299</v>
      </c>
      <c r="K45" s="12">
        <f>IF(K42&gt;K43,K42-K43,0)</f>
        <v>15508401</v>
      </c>
    </row>
    <row r="46" spans="1:11" ht="12.75">
      <c r="A46" s="198" t="s">
        <v>227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5" t="s">
        <v>225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/>
      <c r="K47" s="13"/>
    </row>
    <row r="48" spans="1:11" ht="12.75">
      <c r="A48" s="195" t="s">
        <v>245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3328299</v>
      </c>
      <c r="K48" s="12">
        <f>K44-K47</f>
        <v>15508401</v>
      </c>
    </row>
    <row r="49" spans="1:11" ht="12.75">
      <c r="A49" s="198" t="s">
        <v>200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3328299</v>
      </c>
      <c r="K49" s="12">
        <f>IF(K48&gt;0,K48,0)</f>
        <v>15508401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7">
        <f>IF(J48&lt;0,-J48,0)</f>
        <v>0</v>
      </c>
      <c r="K50" s="17">
        <f>IF(K48&lt;0,-K48,0)</f>
        <v>0</v>
      </c>
    </row>
    <row r="51" spans="1:11" ht="12.75">
      <c r="A51" s="184" t="s">
        <v>120</v>
      </c>
      <c r="B51" s="185"/>
      <c r="C51" s="185"/>
      <c r="D51" s="185"/>
      <c r="E51" s="185"/>
      <c r="F51" s="185"/>
      <c r="G51" s="185"/>
      <c r="H51" s="185"/>
      <c r="I51" s="230"/>
      <c r="J51" s="230"/>
      <c r="K51" s="231"/>
    </row>
    <row r="52" spans="1:11" ht="12.75">
      <c r="A52" s="188" t="s">
        <v>194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</row>
    <row r="53" spans="1:11" ht="12.75">
      <c r="A53" s="224" t="s">
        <v>242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.75">
      <c r="A54" s="224" t="s">
        <v>243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184" t="s">
        <v>197</v>
      </c>
      <c r="B55" s="185"/>
      <c r="C55" s="185"/>
      <c r="D55" s="185"/>
      <c r="E55" s="185"/>
      <c r="F55" s="185"/>
      <c r="G55" s="185"/>
      <c r="H55" s="185"/>
      <c r="I55" s="230"/>
      <c r="J55" s="230"/>
      <c r="K55" s="231"/>
    </row>
    <row r="56" spans="1:11" ht="12.75">
      <c r="A56" s="188" t="s">
        <v>212</v>
      </c>
      <c r="B56" s="189"/>
      <c r="C56" s="189"/>
      <c r="D56" s="189"/>
      <c r="E56" s="189"/>
      <c r="F56" s="189"/>
      <c r="G56" s="189"/>
      <c r="H56" s="206"/>
      <c r="I56" s="20">
        <v>157</v>
      </c>
      <c r="J56" s="11">
        <v>3328299</v>
      </c>
      <c r="K56" s="11">
        <v>15508401</v>
      </c>
    </row>
    <row r="57" spans="1:11" ht="12.75">
      <c r="A57" s="195" t="s">
        <v>229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5" t="s">
        <v>236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/>
      <c r="K58" s="13"/>
    </row>
    <row r="59" spans="1:11" ht="12.75">
      <c r="A59" s="195" t="s">
        <v>237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/>
      <c r="K59" s="13"/>
    </row>
    <row r="60" spans="1:11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/>
      <c r="K60" s="13"/>
    </row>
    <row r="61" spans="1:11" ht="12.75">
      <c r="A61" s="195" t="s">
        <v>238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/>
      <c r="K61" s="13"/>
    </row>
    <row r="62" spans="1:11" ht="12.75">
      <c r="A62" s="195" t="s">
        <v>239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/>
      <c r="K62" s="13"/>
    </row>
    <row r="63" spans="1:11" ht="12.75">
      <c r="A63" s="195" t="s">
        <v>240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/>
      <c r="K63" s="13"/>
    </row>
    <row r="64" spans="1:11" ht="12.75">
      <c r="A64" s="195" t="s">
        <v>241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/>
      <c r="K64" s="13"/>
    </row>
    <row r="65" spans="1:11" ht="12.75">
      <c r="A65" s="195" t="s">
        <v>230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/>
      <c r="K65" s="13"/>
    </row>
    <row r="66" spans="1:11" ht="12.75">
      <c r="A66" s="195" t="s">
        <v>201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5" t="s">
        <v>202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7">
        <f>J56+J66</f>
        <v>3328299</v>
      </c>
      <c r="K67" s="17">
        <f>K56+K66</f>
        <v>15508401</v>
      </c>
    </row>
    <row r="68" spans="1:11" ht="12.75">
      <c r="A68" s="184" t="s">
        <v>196</v>
      </c>
      <c r="B68" s="185"/>
      <c r="C68" s="185"/>
      <c r="D68" s="185"/>
      <c r="E68" s="185"/>
      <c r="F68" s="185"/>
      <c r="G68" s="185"/>
      <c r="H68" s="185"/>
      <c r="I68" s="230"/>
      <c r="J68" s="230"/>
      <c r="K68" s="231"/>
    </row>
    <row r="69" spans="1:11" ht="12.75">
      <c r="A69" s="188" t="s">
        <v>195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</row>
    <row r="70" spans="1:11" ht="12.75">
      <c r="A70" s="224" t="s">
        <v>242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.75">
      <c r="A71" s="227" t="s">
        <v>243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6" right="0.59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8" max="8" width="1.57421875" style="0" customWidth="1"/>
  </cols>
  <sheetData>
    <row r="1" spans="1:11" ht="12.75">
      <c r="A1" s="245" t="s">
        <v>170</v>
      </c>
      <c r="B1" s="246"/>
      <c r="C1" s="246"/>
      <c r="D1" s="246"/>
      <c r="E1" s="246"/>
      <c r="F1" s="246"/>
      <c r="G1" s="246"/>
      <c r="H1" s="246"/>
      <c r="I1" s="246"/>
      <c r="J1" s="247"/>
      <c r="K1" s="219"/>
    </row>
    <row r="2" spans="1:11" ht="12.75">
      <c r="A2" s="249" t="s">
        <v>336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118" t="s">
        <v>343</v>
      </c>
    </row>
    <row r="4" spans="1:11" ht="12.75">
      <c r="A4" s="251" t="s">
        <v>341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86" t="s">
        <v>290</v>
      </c>
      <c r="J5" s="87" t="s">
        <v>156</v>
      </c>
      <c r="K5" s="87" t="s">
        <v>157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88">
        <v>2</v>
      </c>
      <c r="J6" s="89" t="s">
        <v>294</v>
      </c>
      <c r="K6" s="89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8">
        <v>3328299</v>
      </c>
      <c r="K8" s="13">
        <v>15508401</v>
      </c>
    </row>
    <row r="9" spans="1:11" ht="12.75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8">
        <v>8822876</v>
      </c>
      <c r="K9" s="13">
        <v>8986483</v>
      </c>
    </row>
    <row r="10" spans="1:11" ht="12.75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>
        <v>4823164</v>
      </c>
    </row>
    <row r="11" spans="1:11" ht="12.75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>
        <v>76660</v>
      </c>
    </row>
    <row r="13" spans="1:11" ht="12.75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8"/>
      <c r="K13" s="13">
        <v>355969</v>
      </c>
    </row>
    <row r="14" spans="1:11" ht="12.75">
      <c r="A14" s="195" t="s">
        <v>163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12151175</v>
      </c>
      <c r="K14" s="12">
        <f>SUM(K8:K13)</f>
        <v>29750677</v>
      </c>
    </row>
    <row r="15" spans="1:11" ht="12.75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8">
        <v>1671752</v>
      </c>
      <c r="K15" s="13"/>
    </row>
    <row r="16" spans="1:11" ht="12.75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8">
        <v>7132807</v>
      </c>
      <c r="K16" s="13">
        <v>2225210</v>
      </c>
    </row>
    <row r="17" spans="1:11" ht="12.75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>
        <v>1035293</v>
      </c>
      <c r="K17" s="13"/>
    </row>
    <row r="18" spans="1:11" ht="12.75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>
        <v>2002219</v>
      </c>
      <c r="K18" s="13">
        <v>479081</v>
      </c>
    </row>
    <row r="19" spans="1:11" ht="12.75">
      <c r="A19" s="195" t="s">
        <v>164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11842071</v>
      </c>
      <c r="K19" s="12">
        <f>SUM(K15:K18)</f>
        <v>2704291</v>
      </c>
    </row>
    <row r="20" spans="1:11" ht="12.75">
      <c r="A20" s="195" t="s">
        <v>36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309104</v>
      </c>
      <c r="K20" s="12">
        <f>IF(K14&gt;K19,K14-K19,0)</f>
        <v>27046386</v>
      </c>
    </row>
    <row r="21" spans="1:11" ht="12.75">
      <c r="A21" s="195" t="s">
        <v>37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9" t="s">
        <v>165</v>
      </c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ht="12.75">
      <c r="A23" s="192" t="s">
        <v>185</v>
      </c>
      <c r="B23" s="193"/>
      <c r="C23" s="193"/>
      <c r="D23" s="193"/>
      <c r="E23" s="193"/>
      <c r="F23" s="193"/>
      <c r="G23" s="193"/>
      <c r="H23" s="193"/>
      <c r="I23" s="4">
        <v>15</v>
      </c>
      <c r="J23" s="8"/>
      <c r="K23" s="13">
        <v>5435021</v>
      </c>
    </row>
    <row r="24" spans="1:11" ht="12.75">
      <c r="A24" s="192" t="s">
        <v>186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187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188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189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>
        <v>365561</v>
      </c>
      <c r="K27" s="13"/>
    </row>
    <row r="28" spans="1:11" ht="12.75">
      <c r="A28" s="195" t="s">
        <v>174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365561</v>
      </c>
      <c r="K28" s="12">
        <f>SUM(K23:K27)</f>
        <v>5435021</v>
      </c>
    </row>
    <row r="29" spans="1:11" ht="12.75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8">
        <v>2625515</v>
      </c>
      <c r="K29" s="13">
        <v>7502806</v>
      </c>
    </row>
    <row r="30" spans="1:11" ht="12.75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>
        <v>377605</v>
      </c>
      <c r="K31" s="13"/>
    </row>
    <row r="32" spans="1:11" ht="12.75">
      <c r="A32" s="195" t="s">
        <v>5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3003120</v>
      </c>
      <c r="K32" s="12">
        <f>SUM(K29:K31)</f>
        <v>7502806</v>
      </c>
    </row>
    <row r="33" spans="1:11" ht="12.75">
      <c r="A33" s="195" t="s">
        <v>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5" t="s">
        <v>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IF(J32&gt;J28,J32-J28,0)</f>
        <v>2637559</v>
      </c>
      <c r="K34" s="12">
        <f>IF(K32&gt;K28,K32-K28,0)</f>
        <v>2067785</v>
      </c>
    </row>
    <row r="35" spans="1:11" ht="12.75">
      <c r="A35" s="239" t="s">
        <v>166</v>
      </c>
      <c r="B35" s="240"/>
      <c r="C35" s="240"/>
      <c r="D35" s="240"/>
      <c r="E35" s="240"/>
      <c r="F35" s="240"/>
      <c r="G35" s="240"/>
      <c r="H35" s="240"/>
      <c r="I35" s="241"/>
      <c r="J35" s="241"/>
      <c r="K35" s="242"/>
    </row>
    <row r="36" spans="1:11" ht="12.75">
      <c r="A36" s="192" t="s">
        <v>180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/>
      <c r="K36" s="13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5" t="s">
        <v>70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8">
        <v>6460023</v>
      </c>
      <c r="K40" s="13">
        <v>5527611</v>
      </c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5" t="s">
        <v>71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6460023</v>
      </c>
      <c r="K45" s="12">
        <f>SUM(K40:K44)</f>
        <v>5527611</v>
      </c>
    </row>
    <row r="46" spans="1:11" ht="12.75">
      <c r="A46" s="195" t="s">
        <v>17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5" t="s">
        <v>18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IF(J45&gt;J39,J45-J39,0)</f>
        <v>6460023</v>
      </c>
      <c r="K47" s="12">
        <f>IF(K45&gt;K39,K45-K39,0)</f>
        <v>5527611</v>
      </c>
    </row>
    <row r="48" spans="1:11" ht="12.75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19450990</v>
      </c>
    </row>
    <row r="49" spans="1:11" ht="12.75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8788478</v>
      </c>
      <c r="K49" s="12">
        <f>IF(K21-K20+K34-K33+K47-K46&gt;0,K21-K20+K34-K33+K47-K46,0)</f>
        <v>0</v>
      </c>
    </row>
    <row r="50" spans="1:11" ht="12.75">
      <c r="A50" s="192" t="s">
        <v>167</v>
      </c>
      <c r="B50" s="193"/>
      <c r="C50" s="193"/>
      <c r="D50" s="193"/>
      <c r="E50" s="193"/>
      <c r="F50" s="193"/>
      <c r="G50" s="193"/>
      <c r="H50" s="193"/>
      <c r="I50" s="4">
        <v>41</v>
      </c>
      <c r="J50" s="8">
        <v>60175029</v>
      </c>
      <c r="K50" s="13">
        <v>51386551</v>
      </c>
    </row>
    <row r="51" spans="1:11" ht="12.75">
      <c r="A51" s="192" t="s">
        <v>182</v>
      </c>
      <c r="B51" s="193"/>
      <c r="C51" s="193"/>
      <c r="D51" s="193"/>
      <c r="E51" s="193"/>
      <c r="F51" s="193"/>
      <c r="G51" s="193"/>
      <c r="H51" s="193"/>
      <c r="I51" s="4">
        <v>42</v>
      </c>
      <c r="J51" s="8"/>
      <c r="K51" s="13">
        <v>19450990</v>
      </c>
    </row>
    <row r="52" spans="1:11" ht="12.75">
      <c r="A52" s="192" t="s">
        <v>183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>
        <v>8788478</v>
      </c>
      <c r="K52" s="13"/>
    </row>
    <row r="53" spans="1:11" ht="12.75">
      <c r="A53" s="176" t="s">
        <v>184</v>
      </c>
      <c r="B53" s="177"/>
      <c r="C53" s="177"/>
      <c r="D53" s="177"/>
      <c r="E53" s="177"/>
      <c r="F53" s="177"/>
      <c r="G53" s="177"/>
      <c r="H53" s="177"/>
      <c r="I53" s="7">
        <v>44</v>
      </c>
      <c r="J53" s="10">
        <f>J50+J51-J52</f>
        <v>51386551</v>
      </c>
      <c r="K53" s="17">
        <f>K50+K51-K52</f>
        <v>70837541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5" t="s">
        <v>205</v>
      </c>
      <c r="B1" s="246"/>
      <c r="C1" s="246"/>
      <c r="D1" s="246"/>
      <c r="E1" s="246"/>
      <c r="F1" s="246"/>
      <c r="G1" s="246"/>
      <c r="H1" s="246"/>
      <c r="I1" s="246"/>
      <c r="J1" s="247"/>
      <c r="K1" s="258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86" t="s">
        <v>290</v>
      </c>
      <c r="J5" s="87" t="s">
        <v>156</v>
      </c>
      <c r="K5" s="87" t="s">
        <v>157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88">
        <v>2</v>
      </c>
      <c r="J6" s="89" t="s">
        <v>294</v>
      </c>
      <c r="K6" s="89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92" t="s">
        <v>207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ht="12.75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ht="12.75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95" t="s">
        <v>206</v>
      </c>
      <c r="B13" s="196"/>
      <c r="C13" s="196"/>
      <c r="D13" s="196"/>
      <c r="E13" s="196"/>
      <c r="F13" s="196"/>
      <c r="G13" s="196"/>
      <c r="H13" s="19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ht="12.75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ht="12.75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ht="12.75">
      <c r="A20" s="195" t="s">
        <v>47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5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9" t="s">
        <v>165</v>
      </c>
      <c r="B23" s="240"/>
      <c r="C23" s="240"/>
      <c r="D23" s="240"/>
      <c r="E23" s="240"/>
      <c r="F23" s="240"/>
      <c r="G23" s="240"/>
      <c r="H23" s="240"/>
      <c r="I23" s="241"/>
      <c r="J23" s="241"/>
      <c r="K23" s="242"/>
    </row>
    <row r="24" spans="1:11" ht="12.75">
      <c r="A24" s="192" t="s">
        <v>171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172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2" t="s">
        <v>173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ht="12.75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ht="12.75">
      <c r="A33" s="195" t="s">
        <v>50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5" t="s">
        <v>113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5" t="s">
        <v>114</v>
      </c>
      <c r="B35" s="196"/>
      <c r="C35" s="196"/>
      <c r="D35" s="196"/>
      <c r="E35" s="196"/>
      <c r="F35" s="196"/>
      <c r="G35" s="196"/>
      <c r="H35" s="19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9" t="s">
        <v>166</v>
      </c>
      <c r="B36" s="240"/>
      <c r="C36" s="240"/>
      <c r="D36" s="240"/>
      <c r="E36" s="240"/>
      <c r="F36" s="240"/>
      <c r="G36" s="240"/>
      <c r="H36" s="240"/>
      <c r="I36" s="241">
        <v>0</v>
      </c>
      <c r="J36" s="241"/>
      <c r="K36" s="242"/>
    </row>
    <row r="37" spans="1:11" ht="12.75">
      <c r="A37" s="192" t="s">
        <v>180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ht="12.75">
      <c r="A40" s="195" t="s">
        <v>51</v>
      </c>
      <c r="B40" s="196"/>
      <c r="C40" s="196"/>
      <c r="D40" s="196"/>
      <c r="E40" s="196"/>
      <c r="F40" s="196"/>
      <c r="G40" s="196"/>
      <c r="H40" s="19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ht="12.75">
      <c r="A46" s="195" t="s">
        <v>154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5" t="s">
        <v>168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5" t="s">
        <v>169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5" t="s">
        <v>155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5" t="s">
        <v>15</v>
      </c>
      <c r="B50" s="196"/>
      <c r="C50" s="196"/>
      <c r="D50" s="196"/>
      <c r="E50" s="196"/>
      <c r="F50" s="196"/>
      <c r="G50" s="196"/>
      <c r="H50" s="19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5" t="s">
        <v>167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/>
    </row>
    <row r="52" spans="1:11" ht="12.75">
      <c r="A52" s="195" t="s">
        <v>182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/>
      <c r="K52" s="13"/>
    </row>
    <row r="53" spans="1:11" ht="12.75">
      <c r="A53" s="195" t="s">
        <v>183</v>
      </c>
      <c r="B53" s="196"/>
      <c r="C53" s="196"/>
      <c r="D53" s="196"/>
      <c r="E53" s="196"/>
      <c r="F53" s="196"/>
      <c r="G53" s="196"/>
      <c r="H53" s="19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K2" sqref="K2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0" width="10.7109375" style="97" customWidth="1"/>
    <col min="11" max="11" width="12.00390625" style="97" customWidth="1"/>
    <col min="12" max="16384" width="9.140625" style="97" customWidth="1"/>
  </cols>
  <sheetData>
    <row r="1" spans="1:12" ht="12.75">
      <c r="A1" s="274" t="s">
        <v>292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96"/>
    </row>
    <row r="2" spans="1:12" ht="15.75">
      <c r="A2" s="94"/>
      <c r="B2" s="95"/>
      <c r="C2" s="261" t="s">
        <v>293</v>
      </c>
      <c r="D2" s="261"/>
      <c r="E2" s="99">
        <v>40179</v>
      </c>
      <c r="F2" s="98" t="s">
        <v>258</v>
      </c>
      <c r="G2" s="262">
        <v>40543</v>
      </c>
      <c r="H2" s="263"/>
      <c r="I2" s="95"/>
      <c r="J2" s="95"/>
      <c r="K2" s="119" t="s">
        <v>343</v>
      </c>
      <c r="L2" s="100"/>
    </row>
    <row r="3" spans="1:11" ht="24" thickBot="1">
      <c r="A3" s="264" t="s">
        <v>61</v>
      </c>
      <c r="B3" s="264"/>
      <c r="C3" s="264"/>
      <c r="D3" s="264"/>
      <c r="E3" s="264"/>
      <c r="F3" s="264"/>
      <c r="G3" s="264"/>
      <c r="H3" s="264"/>
      <c r="I3" s="101" t="s">
        <v>316</v>
      </c>
      <c r="J3" s="102" t="s">
        <v>156</v>
      </c>
      <c r="K3" s="102" t="s">
        <v>157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104">
        <v>2</v>
      </c>
      <c r="J4" s="103" t="s">
        <v>294</v>
      </c>
      <c r="K4" s="103" t="s">
        <v>295</v>
      </c>
    </row>
    <row r="5" spans="1:11" ht="12.75">
      <c r="A5" s="259" t="s">
        <v>296</v>
      </c>
      <c r="B5" s="260"/>
      <c r="C5" s="260"/>
      <c r="D5" s="260"/>
      <c r="E5" s="260"/>
      <c r="F5" s="260"/>
      <c r="G5" s="260"/>
      <c r="H5" s="260"/>
      <c r="I5" s="105">
        <v>1</v>
      </c>
      <c r="J5" s="106">
        <v>89045600</v>
      </c>
      <c r="K5" s="106">
        <v>89045600</v>
      </c>
    </row>
    <row r="6" spans="1:11" ht="12.75">
      <c r="A6" s="259" t="s">
        <v>297</v>
      </c>
      <c r="B6" s="260"/>
      <c r="C6" s="260"/>
      <c r="D6" s="260"/>
      <c r="E6" s="260"/>
      <c r="F6" s="260"/>
      <c r="G6" s="260"/>
      <c r="H6" s="260"/>
      <c r="I6" s="105">
        <v>2</v>
      </c>
      <c r="J6" s="107"/>
      <c r="K6" s="107"/>
    </row>
    <row r="7" spans="1:11" ht="12.75">
      <c r="A7" s="259" t="s">
        <v>298</v>
      </c>
      <c r="B7" s="260"/>
      <c r="C7" s="260"/>
      <c r="D7" s="260"/>
      <c r="E7" s="260"/>
      <c r="F7" s="260"/>
      <c r="G7" s="260"/>
      <c r="H7" s="260"/>
      <c r="I7" s="105">
        <v>3</v>
      </c>
      <c r="J7" s="107">
        <v>35009948</v>
      </c>
      <c r="K7" s="107">
        <v>35176363</v>
      </c>
    </row>
    <row r="8" spans="1:11" ht="12.75">
      <c r="A8" s="259" t="s">
        <v>299</v>
      </c>
      <c r="B8" s="260"/>
      <c r="C8" s="260"/>
      <c r="D8" s="260"/>
      <c r="E8" s="260"/>
      <c r="F8" s="260"/>
      <c r="G8" s="260"/>
      <c r="H8" s="260"/>
      <c r="I8" s="105">
        <v>4</v>
      </c>
      <c r="J8" s="107">
        <v>44292051</v>
      </c>
      <c r="K8" s="107">
        <v>47453935</v>
      </c>
    </row>
    <row r="9" spans="1:11" ht="12.75">
      <c r="A9" s="259" t="s">
        <v>300</v>
      </c>
      <c r="B9" s="260"/>
      <c r="C9" s="260"/>
      <c r="D9" s="260"/>
      <c r="E9" s="260"/>
      <c r="F9" s="260"/>
      <c r="G9" s="260"/>
      <c r="H9" s="260"/>
      <c r="I9" s="105">
        <v>5</v>
      </c>
      <c r="J9" s="107">
        <v>3328299</v>
      </c>
      <c r="K9" s="107">
        <v>15508401</v>
      </c>
    </row>
    <row r="10" spans="1:11" ht="12.75">
      <c r="A10" s="259" t="s">
        <v>301</v>
      </c>
      <c r="B10" s="260"/>
      <c r="C10" s="260"/>
      <c r="D10" s="260"/>
      <c r="E10" s="260"/>
      <c r="F10" s="260"/>
      <c r="G10" s="260"/>
      <c r="H10" s="260"/>
      <c r="I10" s="105">
        <v>6</v>
      </c>
      <c r="J10" s="107"/>
      <c r="K10" s="107"/>
    </row>
    <row r="11" spans="1:11" ht="12.75">
      <c r="A11" s="259" t="s">
        <v>302</v>
      </c>
      <c r="B11" s="260"/>
      <c r="C11" s="260"/>
      <c r="D11" s="260"/>
      <c r="E11" s="260"/>
      <c r="F11" s="260"/>
      <c r="G11" s="260"/>
      <c r="H11" s="260"/>
      <c r="I11" s="105">
        <v>7</v>
      </c>
      <c r="J11" s="107"/>
      <c r="K11" s="107"/>
    </row>
    <row r="12" spans="1:11" ht="12.75">
      <c r="A12" s="259" t="s">
        <v>303</v>
      </c>
      <c r="B12" s="260"/>
      <c r="C12" s="260"/>
      <c r="D12" s="260"/>
      <c r="E12" s="260"/>
      <c r="F12" s="260"/>
      <c r="G12" s="260"/>
      <c r="H12" s="260"/>
      <c r="I12" s="105">
        <v>8</v>
      </c>
      <c r="J12" s="107"/>
      <c r="K12" s="107"/>
    </row>
    <row r="13" spans="1:11" ht="12.75">
      <c r="A13" s="259" t="s">
        <v>304</v>
      </c>
      <c r="B13" s="260"/>
      <c r="C13" s="260"/>
      <c r="D13" s="260"/>
      <c r="E13" s="260"/>
      <c r="F13" s="260"/>
      <c r="G13" s="260"/>
      <c r="H13" s="260"/>
      <c r="I13" s="105">
        <v>9</v>
      </c>
      <c r="J13" s="107"/>
      <c r="K13" s="107"/>
    </row>
    <row r="14" spans="1:11" ht="12.75">
      <c r="A14" s="266" t="s">
        <v>305</v>
      </c>
      <c r="B14" s="267"/>
      <c r="C14" s="267"/>
      <c r="D14" s="267"/>
      <c r="E14" s="267"/>
      <c r="F14" s="267"/>
      <c r="G14" s="267"/>
      <c r="H14" s="267"/>
      <c r="I14" s="105">
        <v>10</v>
      </c>
      <c r="J14" s="108">
        <f>SUM(J5:J13)</f>
        <v>171675898</v>
      </c>
      <c r="K14" s="108">
        <f>SUM(K5:K13)</f>
        <v>187184299</v>
      </c>
    </row>
    <row r="15" spans="1:11" ht="12.75">
      <c r="A15" s="259" t="s">
        <v>306</v>
      </c>
      <c r="B15" s="260"/>
      <c r="C15" s="260"/>
      <c r="D15" s="260"/>
      <c r="E15" s="260"/>
      <c r="F15" s="260"/>
      <c r="G15" s="260"/>
      <c r="H15" s="260"/>
      <c r="I15" s="105">
        <v>11</v>
      </c>
      <c r="J15" s="107"/>
      <c r="K15" s="107"/>
    </row>
    <row r="16" spans="1:11" ht="12.75">
      <c r="A16" s="259" t="s">
        <v>307</v>
      </c>
      <c r="B16" s="260"/>
      <c r="C16" s="260"/>
      <c r="D16" s="260"/>
      <c r="E16" s="260"/>
      <c r="F16" s="260"/>
      <c r="G16" s="260"/>
      <c r="H16" s="260"/>
      <c r="I16" s="105">
        <v>12</v>
      </c>
      <c r="J16" s="107"/>
      <c r="K16" s="107"/>
    </row>
    <row r="17" spans="1:11" ht="12.75">
      <c r="A17" s="259" t="s">
        <v>308</v>
      </c>
      <c r="B17" s="260"/>
      <c r="C17" s="260"/>
      <c r="D17" s="260"/>
      <c r="E17" s="260"/>
      <c r="F17" s="260"/>
      <c r="G17" s="260"/>
      <c r="H17" s="260"/>
      <c r="I17" s="105">
        <v>13</v>
      </c>
      <c r="J17" s="107"/>
      <c r="K17" s="107"/>
    </row>
    <row r="18" spans="1:11" ht="12.75">
      <c r="A18" s="259" t="s">
        <v>309</v>
      </c>
      <c r="B18" s="260"/>
      <c r="C18" s="260"/>
      <c r="D18" s="260"/>
      <c r="E18" s="260"/>
      <c r="F18" s="260"/>
      <c r="G18" s="260"/>
      <c r="H18" s="260"/>
      <c r="I18" s="105">
        <v>14</v>
      </c>
      <c r="J18" s="107"/>
      <c r="K18" s="107"/>
    </row>
    <row r="19" spans="1:11" ht="12.75">
      <c r="A19" s="259" t="s">
        <v>310</v>
      </c>
      <c r="B19" s="260"/>
      <c r="C19" s="260"/>
      <c r="D19" s="260"/>
      <c r="E19" s="260"/>
      <c r="F19" s="260"/>
      <c r="G19" s="260"/>
      <c r="H19" s="260"/>
      <c r="I19" s="105">
        <v>15</v>
      </c>
      <c r="J19" s="107"/>
      <c r="K19" s="107"/>
    </row>
    <row r="20" spans="1:11" ht="12.75">
      <c r="A20" s="259" t="s">
        <v>311</v>
      </c>
      <c r="B20" s="260"/>
      <c r="C20" s="260"/>
      <c r="D20" s="260"/>
      <c r="E20" s="260"/>
      <c r="F20" s="260"/>
      <c r="G20" s="260"/>
      <c r="H20" s="260"/>
      <c r="I20" s="105">
        <v>16</v>
      </c>
      <c r="J20" s="107"/>
      <c r="K20" s="107"/>
    </row>
    <row r="21" spans="1:11" ht="12.75">
      <c r="A21" s="266" t="s">
        <v>312</v>
      </c>
      <c r="B21" s="267"/>
      <c r="C21" s="267"/>
      <c r="D21" s="267"/>
      <c r="E21" s="267"/>
      <c r="F21" s="267"/>
      <c r="G21" s="267"/>
      <c r="H21" s="267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313</v>
      </c>
      <c r="B23" s="269"/>
      <c r="C23" s="269"/>
      <c r="D23" s="269"/>
      <c r="E23" s="269"/>
      <c r="F23" s="269"/>
      <c r="G23" s="269"/>
      <c r="H23" s="269"/>
      <c r="I23" s="110">
        <v>18</v>
      </c>
      <c r="J23" s="106"/>
      <c r="K23" s="106"/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111">
        <v>19</v>
      </c>
      <c r="J24" s="109"/>
      <c r="K24" s="109"/>
    </row>
    <row r="25" spans="1:11" ht="30" customHeight="1">
      <c r="A25" s="272" t="s">
        <v>315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Financije</cp:lastModifiedBy>
  <cp:lastPrinted>2011-04-29T15:35:06Z</cp:lastPrinted>
  <dcterms:created xsi:type="dcterms:W3CDTF">2008-10-17T11:51:54Z</dcterms:created>
  <dcterms:modified xsi:type="dcterms:W3CDTF">2011-04-29T15:35:23Z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