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<sst xmlns="http://schemas.openxmlformats.org/spreadsheetml/2006/main" count="425" uniqueCount="375">
  <si>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</si>
  <si>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</si>
  <si>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</si>
  <si>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</si>
  <si>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</si>
  <si>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</si>
  <si>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</si>
  <si>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</si>
  <si>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</si>
  <si>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</si>
  <si>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</si>
  <si>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</si>
  <si>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</si>
  <si>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</si>
  <si>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</si>
  <si>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</si>
  <si>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</si>
  <si>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</si>
  <si>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</si>
  <si>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</si>
  <si>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</si>
  <si>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</si>
  <si>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</si>
  <si>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</si>
  <si>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</si>
  <si>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</si>
  <si>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</si>
  <si>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</si>
  <si>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</si>
  <si>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</si>
  <si>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</si>
  <si>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</si>
  <si>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</si>
  <si>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</si>
  <si>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</si>
  <si>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</si>
  <si>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</si>
  <si>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</si>
  <si>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</si>
  <si>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</si>
  <si>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</si>
  <si>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</si>
  <si>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</si>
  <si>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</si>
  <si>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</si>
  <si>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</si>
  <si>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</si>
  <si>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</si>
  <si>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</si>
  <si>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</si>
  <si>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</si>
  <si>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</si>
  <si>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</si>
  <si>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</si>
  <si>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</si>
  <si>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</si>
  <si>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</si>
  <si>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</si>
  <si>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</si>
  <si>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</si>
  <si>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</si>
  <si>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</si>
  <si>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</si>
  <si>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</si>
  <si>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</si>
  <si>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</si>
  <si>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</si>
  <si>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</si>
  <si>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</si>
  <si>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</si>
  <si>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</si>
  <si>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</si>
  <si>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</si>
  <si>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</si>
  <si>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</si>
  <si>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</si>
  <si>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</si>
  <si>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</si>
  <si>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</si>
  <si>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</si>
  <si>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</si>
  <si>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</si>
  <si>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</si>
  <si>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</si>
  <si>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</si>
  <si>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</si>
  <si>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</si>
  <si>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</si>
  <si>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</si>
  <si>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</si>
  <si>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</si>
  <si>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</si>
  <si>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</si>
  <si>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</si>
  <si>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</si>
  <si>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</si>
  <si>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</si>
  <si>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</si>
  <si>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</si>
  <si>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</si>
  <si>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</si>
  <si>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</si>
  <si>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</si>
  <si>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</si>
  <si>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</si>
  <si>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</si>
  <si>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</si>
  <si>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</si>
  <si>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</si>
  <si>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</si>
  <si>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</si>
  <si>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</si>
  <si>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</si>
  <si>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</si>
  <si>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</si>
  <si>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</si>
  <si>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</si>
  <si>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</si>
  <si>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</si>
  <si>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</si>
  <si>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</si>
  <si>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</si>
  <si>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</si>
  <si>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</si>
  <si>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</si>
  <si>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</si>
  <si>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</si>
  <si>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</si>
  <si>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</si>
  <si>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</si>
  <si>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</si>
  <si>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</si>
  <si>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</si>
  <si>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</si>
  <si>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</si>
  <si>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</si>
  <si>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</si>
  <si>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</si>
  <si>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</si>
  <si>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</si>
  <si>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</si>
  <si>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</si>
  <si>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</si>
  <si>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</si>
  <si>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</si>
  <si>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</si>
  <si>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</si>
  <si>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</si>
  <si>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</si>
  <si>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</si>
  <si>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</si>
  <si>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</si>
  <si>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</si>
  <si>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</si>
  <si>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</si>
  <si>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</si>
  <si>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</si>
  <si>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</si>
  <si>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</si>
  <si>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</si>
  <si>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</si>
  <si>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</si>
  <si>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</si>
  <si>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</si>
  <si>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</si>
  <si>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</si>
  <si>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</si>
  <si>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</si>
  <si>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</si>
  <si>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</si>
  <si>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</si>
  <si>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</si>
  <si>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</si>
  <si>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</si>
  <si>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</si>
  <si>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</si>
  <si>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</si>
  <si>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</si>
  <si>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</si>
  <si>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</si>
  <si>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</si>
  <si>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</si>
  <si>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</si>
  <si>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</si>
  <si>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</si>
  <si>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</si>
  <si>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</si>
  <si>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</si>
  <si>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</si>
  <si>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</si>
  <si>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</si>
  <si>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</si>
  <si>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</si>
  <si>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</si>
  <si>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</si>
  <si>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</si>
  <si>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</si>
  <si>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</si>
  <si>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</si>
  <si>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</si>
  <si>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</si>
  <si>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</si>
  <si>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</si>
  <si>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</si>
  <si>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</si>
  <si>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</si>
  <si>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</si>
  <si>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</si>
  <si>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</si>
  <si>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</si>
  <si>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</si>
  <si>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</si>
  <si>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</si>
  <si>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</si>
  <si>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</si>
  <si>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</si>
  <si>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</si>
  <si>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</si>
  <si>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</si>
  <si>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</si>
  <si>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</si>
  <si>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</si>
  <si>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</si>
  <si>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</si>
  <si>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</si>
  <si>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</si>
  <si>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</si>
  <si>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</si>
  <si>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</si>
  <si>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</si>
  <si>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</si>
  <si>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</si>
  <si>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</si>
  <si>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</si>
  <si>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</si>
  <si>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</si>
  <si>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</si>
  <si>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</si>
  <si>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</si>
  <si>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</si>
  <si>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</si>
  <si>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</si>
  <si>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</si>
  <si>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</si>
  <si>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</si>
  <si>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</si>
  <si>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</si>
  <si>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</si>
  <si>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</si>
  <si>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</si>
  <si>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</si>
  <si>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</si>
  <si>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</si>
  <si>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</si>
  <si>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</si>
  <si>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</si>
  <si>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</si>
  <si>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</si>
  <si>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</si>
  <si>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</si>
  <si>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</si>
  <si>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</si>
  <si>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</si>
  <si>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</si>
  <si>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</si>
  <si>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</si>
  <si>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</si>
  <si>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</si>
  <si>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</si>
  <si>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</si>
  <si>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</si>
  <si>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</si>
  <si>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</si>
  <si>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</si>
  <si>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</si>
  <si>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</si>
  <si>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</si>
  <si>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</si>
  <si>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</si>
  <si>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</si>
  <si>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</si>
  <si>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</si>
  <si>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</si>
  <si>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</si>
  <si>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</si>
  <si>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</si>
  <si>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</si>
  <si>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</si>
  <si>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</si>
  <si>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</si>
  <si>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</si>
  <si>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</si>
  <si>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</si>
  <si>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</si>
  <si>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</si>
  <si>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</si>
  <si>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</si>
  <si>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</si>
  <si>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</si>
  <si>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</si>
  <si>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</si>
  <si>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</si>
  <si>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</si>
  <si>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</si>
  <si>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</si>
  <si>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</si>
  <si>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</si>
  <si>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</si>
  <si>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</si>
  <si>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</si>
  <si>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</si>
  <si>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</si>
  <si>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</si>
  <si>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</si>
  <si>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</si>
  <si>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</si>
  <si>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</si>
  <si>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</si>
  <si>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</si>
  <si>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01.01.2014.</t>
  </si>
  <si>
    <t>03125050</t>
  </si>
  <si>
    <t>57001982985</t>
  </si>
  <si>
    <t>KOTEKS d.d.</t>
  </si>
  <si>
    <t>Split</t>
  </si>
  <si>
    <t>Kralja Zvonimira 14</t>
  </si>
  <si>
    <t>kuprava@koteks.hr</t>
  </si>
  <si>
    <t>www.koteks.hr</t>
  </si>
  <si>
    <t>SPLITSKO-DALMATINSKA</t>
  </si>
  <si>
    <t>4719</t>
  </si>
  <si>
    <t>NE</t>
  </si>
  <si>
    <t>r7ubić mira</t>
  </si>
  <si>
    <t>SAPUNAR GORAN</t>
  </si>
  <si>
    <t>RUBIĆ MIRA</t>
  </si>
  <si>
    <t>021 382-385</t>
  </si>
  <si>
    <t>021 382-235</t>
  </si>
  <si>
    <t>racunovodstvo@koteks.hr</t>
  </si>
  <si>
    <t>060012593</t>
  </si>
  <si>
    <t>Obveznik: __KOTEKS dd___________________________________________________________</t>
  </si>
  <si>
    <t>za razdoblje od  1.1.</t>
  </si>
  <si>
    <t>2014.</t>
  </si>
  <si>
    <t>Obveznik: ____KOTEKS dd_________________________________________________________</t>
  </si>
  <si>
    <t>Obveznik: ______KOTEKS d.d.</t>
  </si>
  <si>
    <t>Bilješke uz financijske izvještaje Koteks-a d.d.</t>
  </si>
  <si>
    <t xml:space="preserve">I    OPĆI PODACI </t>
  </si>
  <si>
    <t>Koteks d.d. ( u daljnjem tekstu Društvo) upisan je 13.06.1996.g u Sudski registar Trgovačkog suda u Splitu</t>
  </si>
  <si>
    <t>broj TZ-96/26-4 s matičnim brojem subjekta upisa (MBS) 060012593. Sjedište Društva je u Splitu,Kralja</t>
  </si>
  <si>
    <t>Zvonimira 14.</t>
  </si>
  <si>
    <t>Društvo ostvaruje prihode i od davanja poslovnih prostora u zakup.</t>
  </si>
  <si>
    <t>Društvo je uvršteno na kotaciju javnih društava na Zagrebačkoj burzi.Temeljni kapital Društva podijeljen</t>
  </si>
  <si>
    <t>je na 669.467 dionica nominalne vrijednosti  50,00 kuna po dionici.</t>
  </si>
  <si>
    <t>5. OSTALI DIONIČARI</t>
  </si>
  <si>
    <t>Nadzorni odbor:</t>
  </si>
  <si>
    <t>Predsjednik                Ivica Vidović</t>
  </si>
  <si>
    <t>Tomislav Režić</t>
  </si>
  <si>
    <t>Član</t>
  </si>
  <si>
    <t>Saša Horvat</t>
  </si>
  <si>
    <t>Dražen Delić</t>
  </si>
  <si>
    <t>Direktor Društva gosp.Goran Sapunar, Društvo zastupa pojedinačno i samostalno.</t>
  </si>
  <si>
    <t>II  SAŽETAK OSNOVNIH RAČUNOVODSTVENIH POLITIKA</t>
  </si>
  <si>
    <t xml:space="preserve">Financijski izvještaji sastavljeni su u skladu sa Zakonom o računovodstvu i Međunarodnim standardima </t>
  </si>
  <si>
    <t>skraćeni set financijskih izvještaja, a sastavljeni su po načelu povijesnog troška.</t>
  </si>
  <si>
    <t xml:space="preserve">2. CERP </t>
  </si>
  <si>
    <t>%</t>
  </si>
  <si>
    <t xml:space="preserve">1. MOJ MARKET  d.o.o.                        </t>
  </si>
  <si>
    <t>Br.dionica</t>
  </si>
  <si>
    <t>u razdoblju  01.01.2014. do 30.06.2014.</t>
  </si>
  <si>
    <t>stanje na dan 30__.06__.2014____.</t>
  </si>
  <si>
    <t>u razdoblju _01.01.2014. Do  30 .06.2014.</t>
  </si>
  <si>
    <t>do 30.06.2014.</t>
  </si>
  <si>
    <t>Na dan 30.06.2014. Društvo zapošljava 21 zaposlenika.</t>
  </si>
  <si>
    <t>Vlasnička struktura Društva na dan 30.06.2014. g. je slijedeća:</t>
  </si>
  <si>
    <t>4. RODOLJUB NAJEV</t>
  </si>
  <si>
    <t>3. JAKELIĆ TOMISLAV</t>
  </si>
  <si>
    <t>finnacijskog izvještavanja koji su na snazi u Republici Hrvatskoj za 2014.godinu.</t>
  </si>
  <si>
    <t>Ovi II  tromjesečni izvještaji sastavljeni su za razdoblje tijekom godine,te obuhvaćaju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</si>
</sst>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3" fillId="21" borderId="2" applyNumberFormat="0" applyAlignment="0" applyProtection="0"/>
    <xf numFmtId="0" fontId="24" fillId="21" borderId="3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2" fillId="23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56" applyFont="1">
      <alignment vertical="top"/>
      <protection/>
    </xf>
    <xf numFmtId="0" fontId="18" fillId="0" borderId="0" xfId="56">
      <alignment vertical="top"/>
      <protection/>
    </xf>
    <xf numFmtId="0" fontId="18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18" fillId="0" borderId="0" xfId="56" applyFill="1" applyAlignment="1">
      <alignment/>
      <protection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18" fillId="0" borderId="0" xfId="56" applyNumberFormat="1" applyAlignment="1">
      <alignment horizontal="right"/>
      <protection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8" fillId="0" borderId="0" xfId="56" applyAlignment="1">
      <alignment horizontal="right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27" xfId="5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8" fillId="0" borderId="0" xfId="56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2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4" t="s">
        <v>248</v>
      </c>
      <c r="B1" s="175"/>
      <c r="C1" s="17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4" t="s">
        <v>249</v>
      </c>
      <c r="B2" s="195"/>
      <c r="C2" s="195"/>
      <c r="D2" s="196"/>
      <c r="E2" s="117" t="s">
        <v>319</v>
      </c>
      <c r="F2" s="12"/>
      <c r="G2" s="13" t="s">
        <v>250</v>
      </c>
      <c r="H2" s="117">
        <v>41820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97" t="s">
        <v>313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5" t="s">
        <v>251</v>
      </c>
      <c r="B6" s="166"/>
      <c r="C6" s="153" t="s">
        <v>320</v>
      </c>
      <c r="D6" s="15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200" t="s">
        <v>252</v>
      </c>
      <c r="B8" s="201"/>
      <c r="C8" s="153" t="s">
        <v>336</v>
      </c>
      <c r="D8" s="15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60" t="s">
        <v>253</v>
      </c>
      <c r="B10" s="192"/>
      <c r="C10" s="153" t="s">
        <v>321</v>
      </c>
      <c r="D10" s="15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5" t="s">
        <v>254</v>
      </c>
      <c r="B12" s="166"/>
      <c r="C12" s="186" t="s">
        <v>322</v>
      </c>
      <c r="D12" s="187"/>
      <c r="E12" s="187"/>
      <c r="F12" s="187"/>
      <c r="G12" s="187"/>
      <c r="H12" s="187"/>
      <c r="I12" s="188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5" t="s">
        <v>255</v>
      </c>
      <c r="B14" s="166"/>
      <c r="C14" s="189">
        <v>21000</v>
      </c>
      <c r="D14" s="190"/>
      <c r="E14" s="16"/>
      <c r="F14" s="155" t="s">
        <v>323</v>
      </c>
      <c r="G14" s="191"/>
      <c r="H14" s="191"/>
      <c r="I14" s="168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5" t="s">
        <v>256</v>
      </c>
      <c r="B16" s="166"/>
      <c r="C16" s="155" t="s">
        <v>324</v>
      </c>
      <c r="D16" s="191"/>
      <c r="E16" s="191"/>
      <c r="F16" s="191"/>
      <c r="G16" s="191"/>
      <c r="H16" s="191"/>
      <c r="I16" s="168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5" t="s">
        <v>257</v>
      </c>
      <c r="B18" s="166"/>
      <c r="C18" s="182" t="s">
        <v>325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5" t="s">
        <v>258</v>
      </c>
      <c r="B20" s="166"/>
      <c r="C20" s="182" t="s">
        <v>326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5" t="s">
        <v>259</v>
      </c>
      <c r="B22" s="166"/>
      <c r="C22" s="118">
        <v>409</v>
      </c>
      <c r="D22" s="155" t="s">
        <v>323</v>
      </c>
      <c r="E22" s="141"/>
      <c r="F22" s="142"/>
      <c r="G22" s="165"/>
      <c r="H22" s="185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5" t="s">
        <v>260</v>
      </c>
      <c r="B24" s="166"/>
      <c r="C24" s="118">
        <v>17</v>
      </c>
      <c r="D24" s="155" t="s">
        <v>327</v>
      </c>
      <c r="E24" s="141"/>
      <c r="F24" s="141"/>
      <c r="G24" s="142"/>
      <c r="H24" s="48" t="s">
        <v>261</v>
      </c>
      <c r="I24" s="119">
        <v>21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65" t="s">
        <v>262</v>
      </c>
      <c r="B26" s="166"/>
      <c r="C26" s="120" t="s">
        <v>329</v>
      </c>
      <c r="D26" s="25"/>
      <c r="E26" s="33"/>
      <c r="F26" s="24"/>
      <c r="G26" s="143" t="s">
        <v>263</v>
      </c>
      <c r="H26" s="166"/>
      <c r="I26" s="121" t="s">
        <v>328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4" t="s">
        <v>264</v>
      </c>
      <c r="B28" s="137"/>
      <c r="C28" s="177"/>
      <c r="D28" s="177"/>
      <c r="E28" s="178" t="s">
        <v>265</v>
      </c>
      <c r="F28" s="179"/>
      <c r="G28" s="179"/>
      <c r="H28" s="180" t="s">
        <v>330</v>
      </c>
      <c r="I28" s="181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38"/>
      <c r="B30" s="156"/>
      <c r="C30" s="156"/>
      <c r="D30" s="157"/>
      <c r="E30" s="138"/>
      <c r="F30" s="156"/>
      <c r="G30" s="156"/>
      <c r="H30" s="153"/>
      <c r="I30" s="154"/>
      <c r="J30" s="10"/>
      <c r="K30" s="10"/>
      <c r="L30" s="10"/>
    </row>
    <row r="31" spans="1:12" ht="12.75">
      <c r="A31" s="91"/>
      <c r="B31" s="22"/>
      <c r="C31" s="21"/>
      <c r="D31" s="139"/>
      <c r="E31" s="139"/>
      <c r="F31" s="139"/>
      <c r="G31" s="140"/>
      <c r="H31" s="16"/>
      <c r="I31" s="98"/>
      <c r="J31" s="10"/>
      <c r="K31" s="10"/>
      <c r="L31" s="10"/>
    </row>
    <row r="32" spans="1:12" ht="12.75">
      <c r="A32" s="138"/>
      <c r="B32" s="156"/>
      <c r="C32" s="156"/>
      <c r="D32" s="157"/>
      <c r="E32" s="138"/>
      <c r="F32" s="156"/>
      <c r="G32" s="156"/>
      <c r="H32" s="153"/>
      <c r="I32" s="15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38"/>
      <c r="B34" s="156"/>
      <c r="C34" s="156"/>
      <c r="D34" s="157"/>
      <c r="E34" s="138"/>
      <c r="F34" s="156"/>
      <c r="G34" s="156"/>
      <c r="H34" s="153"/>
      <c r="I34" s="15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38"/>
      <c r="B36" s="156"/>
      <c r="C36" s="156"/>
      <c r="D36" s="157"/>
      <c r="E36" s="138"/>
      <c r="F36" s="156"/>
      <c r="G36" s="156"/>
      <c r="H36" s="153"/>
      <c r="I36" s="154"/>
      <c r="J36" s="10"/>
      <c r="K36" s="10"/>
      <c r="L36" s="10"/>
    </row>
    <row r="37" spans="1:12" ht="12.75">
      <c r="A37" s="100"/>
      <c r="B37" s="30"/>
      <c r="C37" s="149"/>
      <c r="D37" s="145"/>
      <c r="E37" s="16"/>
      <c r="F37" s="149"/>
      <c r="G37" s="145"/>
      <c r="H37" s="16"/>
      <c r="I37" s="92"/>
      <c r="J37" s="10"/>
      <c r="K37" s="10"/>
      <c r="L37" s="10"/>
    </row>
    <row r="38" spans="1:12" ht="12.75">
      <c r="A38" s="138"/>
      <c r="B38" s="156"/>
      <c r="C38" s="156"/>
      <c r="D38" s="157"/>
      <c r="E38" s="138"/>
      <c r="F38" s="156"/>
      <c r="G38" s="156"/>
      <c r="H38" s="153"/>
      <c r="I38" s="15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38"/>
      <c r="B40" s="156"/>
      <c r="C40" s="156"/>
      <c r="D40" s="157"/>
      <c r="E40" s="138"/>
      <c r="F40" s="156"/>
      <c r="G40" s="156"/>
      <c r="H40" s="153"/>
      <c r="I40" s="154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60" t="s">
        <v>266</v>
      </c>
      <c r="B44" s="161"/>
      <c r="C44" s="153"/>
      <c r="D44" s="154"/>
      <c r="E44" s="26"/>
      <c r="F44" s="155"/>
      <c r="G44" s="156"/>
      <c r="H44" s="156"/>
      <c r="I44" s="157"/>
      <c r="J44" s="10"/>
      <c r="K44" s="10"/>
      <c r="L44" s="10"/>
    </row>
    <row r="45" spans="1:12" ht="12.75">
      <c r="A45" s="100"/>
      <c r="B45" s="30"/>
      <c r="C45" s="149"/>
      <c r="D45" s="145"/>
      <c r="E45" s="16"/>
      <c r="F45" s="149"/>
      <c r="G45" s="146"/>
      <c r="H45" s="35"/>
      <c r="I45" s="104"/>
      <c r="J45" s="10"/>
      <c r="K45" s="10"/>
      <c r="L45" s="10"/>
    </row>
    <row r="46" spans="1:12" ht="12.75">
      <c r="A46" s="160" t="s">
        <v>267</v>
      </c>
      <c r="B46" s="161"/>
      <c r="C46" s="155" t="s">
        <v>332</v>
      </c>
      <c r="D46" s="147"/>
      <c r="E46" s="147"/>
      <c r="F46" s="147"/>
      <c r="G46" s="147"/>
      <c r="H46" s="147"/>
      <c r="I46" s="148"/>
      <c r="J46" s="10"/>
      <c r="K46" s="10"/>
      <c r="L46" s="10"/>
    </row>
    <row r="47" spans="1:12" ht="12.75">
      <c r="A47" s="91"/>
      <c r="B47" s="22"/>
      <c r="C47" s="21" t="s">
        <v>268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60" t="s">
        <v>269</v>
      </c>
      <c r="B48" s="161"/>
      <c r="C48" s="167" t="s">
        <v>333</v>
      </c>
      <c r="D48" s="163"/>
      <c r="E48" s="164"/>
      <c r="F48" s="16"/>
      <c r="G48" s="48" t="s">
        <v>270</v>
      </c>
      <c r="H48" s="167" t="s">
        <v>334</v>
      </c>
      <c r="I48" s="164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60" t="s">
        <v>257</v>
      </c>
      <c r="B50" s="161"/>
      <c r="C50" s="162" t="s">
        <v>335</v>
      </c>
      <c r="D50" s="163"/>
      <c r="E50" s="163"/>
      <c r="F50" s="163"/>
      <c r="G50" s="163"/>
      <c r="H50" s="163"/>
      <c r="I50" s="164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5" t="s">
        <v>271</v>
      </c>
      <c r="B52" s="166"/>
      <c r="C52" s="167" t="s">
        <v>331</v>
      </c>
      <c r="D52" s="163"/>
      <c r="E52" s="163"/>
      <c r="F52" s="163"/>
      <c r="G52" s="163"/>
      <c r="H52" s="163"/>
      <c r="I52" s="168"/>
      <c r="J52" s="10"/>
      <c r="K52" s="10"/>
      <c r="L52" s="10"/>
    </row>
    <row r="53" spans="1:12" ht="12.75">
      <c r="A53" s="105"/>
      <c r="B53" s="20"/>
      <c r="C53" s="176" t="s">
        <v>272</v>
      </c>
      <c r="D53" s="176"/>
      <c r="E53" s="176"/>
      <c r="F53" s="176"/>
      <c r="G53" s="176"/>
      <c r="H53" s="17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69" t="s">
        <v>273</v>
      </c>
      <c r="C55" s="170"/>
      <c r="D55" s="170"/>
      <c r="E55" s="170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71" t="s">
        <v>303</v>
      </c>
      <c r="C56" s="172"/>
      <c r="D56" s="172"/>
      <c r="E56" s="172"/>
      <c r="F56" s="172"/>
      <c r="G56" s="172"/>
      <c r="H56" s="172"/>
      <c r="I56" s="173"/>
      <c r="J56" s="10"/>
      <c r="K56" s="10"/>
      <c r="L56" s="10"/>
    </row>
    <row r="57" spans="1:12" ht="12.75">
      <c r="A57" s="105"/>
      <c r="B57" s="171" t="s">
        <v>304</v>
      </c>
      <c r="C57" s="172"/>
      <c r="D57" s="172"/>
      <c r="E57" s="172"/>
      <c r="F57" s="172"/>
      <c r="G57" s="172"/>
      <c r="H57" s="172"/>
      <c r="I57" s="107"/>
      <c r="J57" s="10"/>
      <c r="K57" s="10"/>
      <c r="L57" s="10"/>
    </row>
    <row r="58" spans="1:12" ht="12.75">
      <c r="A58" s="105"/>
      <c r="B58" s="171" t="s">
        <v>305</v>
      </c>
      <c r="C58" s="172"/>
      <c r="D58" s="172"/>
      <c r="E58" s="172"/>
      <c r="F58" s="172"/>
      <c r="G58" s="172"/>
      <c r="H58" s="172"/>
      <c r="I58" s="173"/>
      <c r="J58" s="10"/>
      <c r="K58" s="10"/>
      <c r="L58" s="10"/>
    </row>
    <row r="59" spans="1:12" ht="12.75">
      <c r="A59" s="105"/>
      <c r="B59" s="171" t="s">
        <v>306</v>
      </c>
      <c r="C59" s="172"/>
      <c r="D59" s="172"/>
      <c r="E59" s="172"/>
      <c r="F59" s="172"/>
      <c r="G59" s="172"/>
      <c r="H59" s="172"/>
      <c r="I59" s="17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274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275</v>
      </c>
      <c r="F62" s="33"/>
      <c r="G62" s="150" t="s">
        <v>276</v>
      </c>
      <c r="H62" s="151"/>
      <c r="I62" s="15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58"/>
      <c r="H63" s="159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6">
      <selection activeCell="A116" sqref="A116:K116"/>
    </sheetView>
  </sheetViews>
  <sheetFormatPr defaultColWidth="9.140625" defaultRowHeight="12.75"/>
  <cols>
    <col min="1" max="9" width="9.140625" style="49" customWidth="1"/>
    <col min="10" max="10" width="9.8515625" style="49" bestFit="1" customWidth="1"/>
    <col min="11" max="11" width="10.421875" style="49" customWidth="1"/>
    <col min="12" max="16384" width="9.140625" style="49" customWidth="1"/>
  </cols>
  <sheetData>
    <row r="1" spans="1:11" ht="12.75" customHeight="1">
      <c r="A1" s="212" t="s">
        <v>153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340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59</v>
      </c>
      <c r="B4" s="218"/>
      <c r="C4" s="218"/>
      <c r="D4" s="218"/>
      <c r="E4" s="218"/>
      <c r="F4" s="218"/>
      <c r="G4" s="218"/>
      <c r="H4" s="219"/>
      <c r="I4" s="55" t="s">
        <v>277</v>
      </c>
      <c r="J4" s="56" t="s">
        <v>315</v>
      </c>
      <c r="K4" s="57" t="s">
        <v>316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4">
        <v>2</v>
      </c>
      <c r="J5" s="53">
        <v>3</v>
      </c>
      <c r="K5" s="53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0">
        <f>J9+J16+J26+J35+J39</f>
        <v>23899978</v>
      </c>
      <c r="K8" s="50">
        <v>23226485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50">
        <f>SUM(J10:J15)</f>
        <v>0</v>
      </c>
      <c r="K9" s="50"/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/>
      <c r="K10" s="7"/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/>
      <c r="K11" s="7"/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/>
      <c r="K12" s="7"/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/>
      <c r="K13" s="7"/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/>
      <c r="K14" s="7"/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/>
      <c r="K15" s="7"/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50">
        <f>SUM(J17:J25)</f>
        <v>23504428</v>
      </c>
      <c r="K16" s="50">
        <v>22831030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7062771</v>
      </c>
      <c r="K17" s="7">
        <v>7062771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16276316</v>
      </c>
      <c r="K18" s="7">
        <v>15511166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/>
      <c r="K19" s="7"/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165341</v>
      </c>
      <c r="K20" s="7">
        <v>257093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/>
      <c r="K21" s="7"/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/>
      <c r="K22" s="7"/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/>
      <c r="K23" s="7"/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/>
      <c r="K24" s="7"/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/>
      <c r="K25" s="7"/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50">
        <f>SUM(J27:J34)</f>
        <v>394770</v>
      </c>
      <c r="K26" s="50">
        <v>394770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7320</v>
      </c>
      <c r="K27" s="7">
        <v>7320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/>
      <c r="K28" s="7"/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/>
      <c r="K29" s="7"/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/>
      <c r="K30" s="7"/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/>
      <c r="K31" s="7"/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/>
      <c r="K32" s="7"/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387450</v>
      </c>
      <c r="K33" s="7">
        <v>387450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/>
      <c r="K34" s="7"/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50">
        <f>SUM(J36:J38)</f>
        <v>780</v>
      </c>
      <c r="K35" s="50">
        <v>685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/>
      <c r="K36" s="7"/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/>
      <c r="K37" s="7"/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780</v>
      </c>
      <c r="K38" s="7">
        <v>685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0">
        <f>J41+J49+J56+J64</f>
        <v>12858296</v>
      </c>
      <c r="K40" s="50">
        <v>13384128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50">
        <f>SUM(J42:J48)</f>
        <v>724920</v>
      </c>
      <c r="K41" s="50">
        <v>1318920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184</v>
      </c>
      <c r="K42" s="7">
        <v>184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/>
      <c r="K43" s="7"/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/>
      <c r="K44" s="7"/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724736</v>
      </c>
      <c r="K45" s="7">
        <v>1318736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/>
      <c r="K46" s="7"/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/>
      <c r="K47" s="7"/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/>
      <c r="K48" s="7"/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50">
        <f>SUM(J50:J55)</f>
        <v>2492860</v>
      </c>
      <c r="K49" s="50">
        <v>2668823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/>
      <c r="K50" s="7"/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2340610</v>
      </c>
      <c r="K51" s="7">
        <v>2516946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/>
      <c r="K52" s="7"/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/>
      <c r="K53" s="7"/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2250</v>
      </c>
      <c r="K54" s="7">
        <v>1877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150000</v>
      </c>
      <c r="K55" s="7">
        <v>150000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50">
        <f>SUM(J57:J63)</f>
        <v>9347015</v>
      </c>
      <c r="K56" s="50">
        <v>9360292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/>
      <c r="K57" s="7"/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30882</v>
      </c>
      <c r="K58" s="7">
        <v>30882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/>
      <c r="K59" s="7"/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/>
      <c r="K60" s="7"/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1502</v>
      </c>
      <c r="K61" s="7">
        <v>478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658752</v>
      </c>
      <c r="K62" s="7">
        <v>673053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8655879</v>
      </c>
      <c r="K63" s="7">
        <v>8655879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293501</v>
      </c>
      <c r="K64" s="7">
        <v>36093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0">
        <f>J7+J8+J40+J65</f>
        <v>36758274</v>
      </c>
      <c r="K66" s="50">
        <v>36610613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49640</v>
      </c>
      <c r="K67" s="8">
        <v>49640</v>
      </c>
    </row>
    <row r="68" spans="1:11" ht="12.75">
      <c r="A68" s="226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1">
        <f>J70+J71+J72+J78+J79+J82+J85</f>
        <v>18566369</v>
      </c>
      <c r="K69" s="51">
        <v>19026909</v>
      </c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33473350</v>
      </c>
      <c r="K70" s="7">
        <v>33473350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1673668</v>
      </c>
      <c r="K71" s="7">
        <v>1673668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50">
        <f>J73+J74-J75+J76+J77</f>
        <v>0</v>
      </c>
      <c r="K72" s="50"/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/>
      <c r="K73" s="7"/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/>
      <c r="K74" s="7"/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/>
      <c r="K75" s="7"/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/>
      <c r="K76" s="7"/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/>
      <c r="K77" s="7"/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/>
      <c r="K78" s="7"/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50">
        <f>J80-J81</f>
        <v>-16709000</v>
      </c>
      <c r="K79" s="50">
        <v>-16580649</v>
      </c>
    </row>
    <row r="80" spans="1:11" ht="12.75">
      <c r="A80" s="229" t="s">
        <v>169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/>
      <c r="K80" s="7"/>
    </row>
    <row r="81" spans="1:11" ht="12.75">
      <c r="A81" s="229" t="s">
        <v>170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16709000</v>
      </c>
      <c r="K81" s="7">
        <v>16580649</v>
      </c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50">
        <f>J83-J84</f>
        <v>128351</v>
      </c>
      <c r="K82" s="50">
        <v>460540</v>
      </c>
    </row>
    <row r="83" spans="1:11" ht="12.75">
      <c r="A83" s="229" t="s">
        <v>171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128351</v>
      </c>
      <c r="K83" s="7">
        <v>460540</v>
      </c>
    </row>
    <row r="84" spans="1:11" ht="12.75">
      <c r="A84" s="229" t="s">
        <v>172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0">
        <f>SUM(J87:J89)</f>
        <v>0</v>
      </c>
      <c r="K86" s="50"/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/>
      <c r="K87" s="7"/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/>
      <c r="K88" s="7"/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/>
      <c r="K89" s="7"/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0">
        <f>SUM(J91:J99)</f>
        <v>939360</v>
      </c>
      <c r="K90" s="50">
        <v>959502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/>
      <c r="K91" s="7"/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/>
      <c r="K92" s="7"/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/>
      <c r="K93" s="7"/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/>
      <c r="K94" s="7"/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/>
      <c r="K95" s="7"/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/>
      <c r="K96" s="7"/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/>
      <c r="K97" s="7"/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939360</v>
      </c>
      <c r="K98" s="7">
        <v>959502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0">
        <f>SUM(J101:J112)</f>
        <v>17252545</v>
      </c>
      <c r="K100" s="50">
        <v>16624202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/>
      <c r="K101" s="7"/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8607288</v>
      </c>
      <c r="K102" s="7">
        <v>7946886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2308846</v>
      </c>
      <c r="K103" s="7">
        <v>2318337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54867</v>
      </c>
      <c r="K104" s="7"/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4809925</v>
      </c>
      <c r="K105" s="7">
        <v>4539364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/>
      <c r="K106" s="7"/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/>
      <c r="K107" s="7"/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99106</v>
      </c>
      <c r="K108" s="7">
        <v>77554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282292</v>
      </c>
      <c r="K109" s="7">
        <v>31793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/>
      <c r="K110" s="7"/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/>
      <c r="K111" s="7"/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1090221</v>
      </c>
      <c r="K112" s="7">
        <v>1710268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/>
      <c r="K113" s="7"/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0">
        <f>J69+J86+J90+J100+J113</f>
        <v>36758274</v>
      </c>
      <c r="K114" s="50">
        <v>36610613</v>
      </c>
    </row>
    <row r="115" spans="1:11" ht="12.75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49640</v>
      </c>
      <c r="K115" s="8">
        <v>49540</v>
      </c>
    </row>
    <row r="116" spans="1:11" ht="12.75">
      <c r="A116" s="226" t="s">
        <v>307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40"/>
      <c r="J117" s="240"/>
      <c r="K117" s="241"/>
    </row>
    <row r="118" spans="1:11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308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A68" sqref="A68:M68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12" t="s">
        <v>154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6" t="s">
        <v>365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341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5" t="s">
        <v>278</v>
      </c>
      <c r="J4" s="249" t="s">
        <v>315</v>
      </c>
      <c r="K4" s="249"/>
      <c r="L4" s="249" t="s">
        <v>316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5"/>
      <c r="J5" s="57" t="s">
        <v>311</v>
      </c>
      <c r="K5" s="57" t="s">
        <v>312</v>
      </c>
      <c r="L5" s="57" t="s">
        <v>311</v>
      </c>
      <c r="M5" s="57" t="s">
        <v>312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1">
        <f>SUM(J8:J9)</f>
        <v>4905513</v>
      </c>
      <c r="K7" s="51">
        <f>SUM(K8:K9)</f>
        <v>2409684</v>
      </c>
      <c r="L7" s="51">
        <f>SUM(L8:L9)</f>
        <v>3864153</v>
      </c>
      <c r="M7" s="51">
        <f>SUM(M8:M9)</f>
        <v>2192326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4880766</v>
      </c>
      <c r="K8" s="7">
        <v>2399701</v>
      </c>
      <c r="L8" s="7">
        <v>3245655</v>
      </c>
      <c r="M8" s="7">
        <v>2192326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24747</v>
      </c>
      <c r="K9" s="7">
        <v>9983</v>
      </c>
      <c r="L9" s="7">
        <v>618498</v>
      </c>
      <c r="M9" s="7"/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0">
        <f>J11+J12+J16+J20+J21+J22+J25+J26</f>
        <v>7445596</v>
      </c>
      <c r="K10" s="50">
        <f>K11+K12+K16+K20+K21+K22+K25+K26</f>
        <v>4063650</v>
      </c>
      <c r="L10" s="50">
        <f>L11+L12+L16+L20+L21+L22+L25+L26</f>
        <v>3165930</v>
      </c>
      <c r="M10" s="50">
        <f>M11+M12+M16+M20+M21+M22+M25+M26</f>
        <v>1498220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0">
        <f>SUM(J13:J15)</f>
        <v>3196982</v>
      </c>
      <c r="K12" s="50">
        <f>SUM(K13:K15)</f>
        <v>1833212</v>
      </c>
      <c r="L12" s="50">
        <f>SUM(L13:L15)</f>
        <v>1114694</v>
      </c>
      <c r="M12" s="50">
        <f>SUM(M13:M15)</f>
        <v>535452</v>
      </c>
    </row>
    <row r="13" spans="1:13" ht="12.75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971692</v>
      </c>
      <c r="K13" s="7">
        <v>486341</v>
      </c>
      <c r="L13" s="7">
        <v>445095</v>
      </c>
      <c r="M13" s="7">
        <v>227589</v>
      </c>
    </row>
    <row r="14" spans="1:13" ht="12.75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715955</v>
      </c>
      <c r="K14" s="7">
        <v>331663</v>
      </c>
      <c r="L14" s="7">
        <v>481</v>
      </c>
      <c r="M14" s="7">
        <v>403</v>
      </c>
    </row>
    <row r="15" spans="1:13" ht="12.75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1509335</v>
      </c>
      <c r="K15" s="7">
        <v>1015208</v>
      </c>
      <c r="L15" s="7">
        <v>669118</v>
      </c>
      <c r="M15" s="7">
        <v>307460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0">
        <f>SUM(J17:J19)</f>
        <v>2261164</v>
      </c>
      <c r="K16" s="50">
        <f>SUM(K17:K19)</f>
        <v>1049890</v>
      </c>
      <c r="L16" s="50">
        <f>SUM(L17:L19)</f>
        <v>755406</v>
      </c>
      <c r="M16" s="50">
        <f>SUM(M17:M19)</f>
        <v>405295</v>
      </c>
    </row>
    <row r="17" spans="1:13" ht="12.75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1453607</v>
      </c>
      <c r="K17" s="7">
        <v>675819</v>
      </c>
      <c r="L17" s="7">
        <v>468278</v>
      </c>
      <c r="M17" s="7">
        <v>253066</v>
      </c>
    </row>
    <row r="18" spans="1:13" ht="12.75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507506</v>
      </c>
      <c r="K18" s="7">
        <v>234753</v>
      </c>
      <c r="L18" s="7">
        <v>181672</v>
      </c>
      <c r="M18" s="7">
        <v>98753</v>
      </c>
    </row>
    <row r="19" spans="1:13" ht="12.75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300051</v>
      </c>
      <c r="K19" s="7">
        <v>139318</v>
      </c>
      <c r="L19" s="7">
        <v>105456</v>
      </c>
      <c r="M19" s="7">
        <v>53476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841111</v>
      </c>
      <c r="K20" s="7">
        <v>418753</v>
      </c>
      <c r="L20" s="7">
        <v>833398</v>
      </c>
      <c r="M20" s="7">
        <v>291699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621439</v>
      </c>
      <c r="K21" s="7">
        <v>240229</v>
      </c>
      <c r="L21" s="7">
        <v>392557</v>
      </c>
      <c r="M21" s="7">
        <v>231258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0">
        <f>SUM(J23:J24)</f>
        <v>430698</v>
      </c>
      <c r="K22" s="50">
        <f>SUM(K23:K24)</f>
        <v>430698</v>
      </c>
      <c r="L22" s="50"/>
      <c r="M22" s="50"/>
    </row>
    <row r="23" spans="1:13" ht="12.75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/>
      <c r="K23" s="7"/>
      <c r="L23" s="7"/>
      <c r="M23" s="7"/>
    </row>
    <row r="24" spans="1:13" ht="12.75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430698</v>
      </c>
      <c r="K24" s="7">
        <v>430698</v>
      </c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94202</v>
      </c>
      <c r="K26" s="7">
        <v>90868</v>
      </c>
      <c r="L26" s="7">
        <v>69875</v>
      </c>
      <c r="M26" s="7">
        <v>34516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0">
        <f>SUM(J28:J32)</f>
        <v>924562</v>
      </c>
      <c r="K27" s="50">
        <f>SUM(K28:K32)</f>
        <v>922152</v>
      </c>
      <c r="L27" s="50">
        <f>SUM(L28:L32)</f>
        <v>15526</v>
      </c>
      <c r="M27" s="50">
        <f>SUM(M28:M32)</f>
        <v>274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3696</v>
      </c>
      <c r="K29" s="7">
        <v>1286</v>
      </c>
      <c r="L29" s="7">
        <v>14752</v>
      </c>
      <c r="M29" s="7">
        <v>244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920866</v>
      </c>
      <c r="K32" s="7">
        <v>920866</v>
      </c>
      <c r="L32" s="7">
        <v>774</v>
      </c>
      <c r="M32" s="7">
        <v>30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0">
        <f>SUM(J34:J37)</f>
        <v>372612</v>
      </c>
      <c r="K33" s="50">
        <f>SUM(K34:K37)</f>
        <v>347952</v>
      </c>
      <c r="L33" s="50">
        <f>SUM(L34:L37)</f>
        <v>253209</v>
      </c>
      <c r="M33" s="50">
        <f>SUM(M34:M37)</f>
        <v>128510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367533</v>
      </c>
      <c r="K35" s="7">
        <v>342873</v>
      </c>
      <c r="L35" s="7">
        <v>253209</v>
      </c>
      <c r="M35" s="7">
        <v>120510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5079</v>
      </c>
      <c r="K37" s="7">
        <v>5079</v>
      </c>
      <c r="L37" s="7"/>
      <c r="M37" s="7">
        <v>8000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2873131</v>
      </c>
      <c r="K40" s="7">
        <v>1865846</v>
      </c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147517</v>
      </c>
      <c r="K41" s="7">
        <v>847</v>
      </c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0">
        <f>J7+J27+J38+J40</f>
        <v>8703206</v>
      </c>
      <c r="K42" s="50">
        <f>K7+K27+K38+K40</f>
        <v>5197682</v>
      </c>
      <c r="L42" s="50">
        <f>L7+L27+L38+L40</f>
        <v>3879679</v>
      </c>
      <c r="M42" s="50">
        <f>M7+M27+M38+M40</f>
        <v>2192600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0">
        <f>J10+J33+J39+J41</f>
        <v>7965725</v>
      </c>
      <c r="K43" s="50">
        <f>K10+K33+K39+K41</f>
        <v>4412449</v>
      </c>
      <c r="L43" s="50">
        <f>L10+L33+L39+L41</f>
        <v>3419139</v>
      </c>
      <c r="M43" s="50">
        <f>M10+M33+M39+M41</f>
        <v>1626730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0">
        <f>J42-J43</f>
        <v>737481</v>
      </c>
      <c r="K44" s="50">
        <f>K42-K43</f>
        <v>785233</v>
      </c>
      <c r="L44" s="50">
        <f>L42-L43</f>
        <v>460540</v>
      </c>
      <c r="M44" s="50">
        <f>M42-M43</f>
        <v>565870</v>
      </c>
    </row>
    <row r="45" spans="1:13" ht="12.75">
      <c r="A45" s="229" t="s">
        <v>218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0">
        <f>IF(J42&gt;J43,J42-J43,0)</f>
        <v>737481</v>
      </c>
      <c r="K45" s="50">
        <f>IF(K42&gt;K43,K42-K43,0)</f>
        <v>785233</v>
      </c>
      <c r="L45" s="50">
        <v>460540</v>
      </c>
      <c r="M45" s="50">
        <v>565870</v>
      </c>
    </row>
    <row r="46" spans="1:13" ht="12.75">
      <c r="A46" s="229" t="s">
        <v>219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0">
        <f>IF(J43&gt;J42,J43-J42,0)</f>
        <v>0</v>
      </c>
      <c r="K46" s="50">
        <f>IF(K43&gt;K42,K43-K42,0)</f>
        <v>0</v>
      </c>
      <c r="L46" s="50"/>
      <c r="M46" s="50"/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0">
        <f>J44-J47</f>
        <v>737481</v>
      </c>
      <c r="K48" s="50">
        <f>K44-K47</f>
        <v>785233</v>
      </c>
      <c r="L48" s="50">
        <v>460540</v>
      </c>
      <c r="M48" s="50">
        <v>565870</v>
      </c>
    </row>
    <row r="49" spans="1:13" ht="12.75">
      <c r="A49" s="229" t="s">
        <v>192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0">
        <f>IF(J48&gt;0,J48,0)</f>
        <v>737481</v>
      </c>
      <c r="K49" s="50">
        <f>IF(K48&gt;0,K48,0)</f>
        <v>785233</v>
      </c>
      <c r="L49" s="50">
        <v>460540</v>
      </c>
      <c r="M49" s="50">
        <v>565870</v>
      </c>
    </row>
    <row r="50" spans="1:13" ht="12.75">
      <c r="A50" s="253" t="s">
        <v>220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8">
        <f>IF(J48&lt;0,-J48,0)</f>
        <v>0</v>
      </c>
      <c r="K50" s="58">
        <f>IF(K48&lt;0,-K48,0)</f>
        <v>0</v>
      </c>
      <c r="L50" s="58"/>
      <c r="M50" s="58"/>
    </row>
    <row r="51" spans="1:13" ht="12.75" customHeight="1">
      <c r="A51" s="226" t="s">
        <v>309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2"/>
      <c r="J52" s="52"/>
      <c r="K52" s="52"/>
      <c r="L52" s="52"/>
      <c r="M52" s="59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6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737481</v>
      </c>
      <c r="K56" s="6">
        <v>785233</v>
      </c>
      <c r="L56" s="6">
        <v>460540</v>
      </c>
      <c r="M56" s="6">
        <v>565870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0">
        <f>SUM(J58:J64)</f>
        <v>0</v>
      </c>
      <c r="K57" s="50">
        <f>SUM(K58:K64)</f>
        <v>0</v>
      </c>
      <c r="L57" s="50"/>
      <c r="M57" s="50"/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0">
        <f>J57-J65</f>
        <v>0</v>
      </c>
      <c r="K66" s="50">
        <f>K57-K65</f>
        <v>0</v>
      </c>
      <c r="L66" s="50"/>
      <c r="M66" s="50"/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8">
        <f>J56+J66</f>
        <v>737481</v>
      </c>
      <c r="K67" s="58">
        <f>K56+K66</f>
        <v>785233</v>
      </c>
      <c r="L67" s="58">
        <v>460540</v>
      </c>
      <c r="M67" s="58">
        <v>565870</v>
      </c>
    </row>
    <row r="68" spans="1:13" ht="12.75" customHeight="1">
      <c r="A68" s="260" t="s">
        <v>310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235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2">
      <selection activeCell="K54" sqref="K5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367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337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278</v>
      </c>
      <c r="J4" s="64" t="s">
        <v>315</v>
      </c>
      <c r="K4" s="64" t="s">
        <v>316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5">
        <v>2</v>
      </c>
      <c r="J5" s="66" t="s">
        <v>280</v>
      </c>
      <c r="K5" s="66" t="s">
        <v>281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128351</v>
      </c>
      <c r="K7" s="7">
        <v>460540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1666796</v>
      </c>
      <c r="K8" s="7">
        <v>833398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>
        <v>22568</v>
      </c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5">
        <v>1058270</v>
      </c>
      <c r="K10" s="7"/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5">
        <v>1036210</v>
      </c>
      <c r="K11" s="7"/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5"/>
      <c r="K12" s="7"/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1">
        <f>SUM(J7:J12)</f>
        <v>3889627</v>
      </c>
      <c r="K13" s="50">
        <f>SUM(K7:K12)</f>
        <v>1316506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5">
        <v>3754490</v>
      </c>
      <c r="K14" s="7"/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>
        <v>175963</v>
      </c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>
        <v>594000</v>
      </c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1">
        <f>SUM(J14:J17)</f>
        <v>3754490</v>
      </c>
      <c r="K18" s="50">
        <f>SUM(K14:K17)</f>
        <v>769963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IF(J13&gt;J18,J13-J18,0)</f>
        <v>135137</v>
      </c>
      <c r="K19" s="50">
        <v>546543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1">
        <f>IF(J18&gt;J13,J18-J13,0)</f>
        <v>0</v>
      </c>
      <c r="K20" s="50"/>
    </row>
    <row r="21" spans="1:11" ht="12.75">
      <c r="A21" s="226" t="s">
        <v>159</v>
      </c>
      <c r="B21" s="237"/>
      <c r="C21" s="237"/>
      <c r="D21" s="237"/>
      <c r="E21" s="237"/>
      <c r="F21" s="237"/>
      <c r="G21" s="237"/>
      <c r="H21" s="237"/>
      <c r="I21" s="271"/>
      <c r="J21" s="271"/>
      <c r="K21" s="272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1450</v>
      </c>
      <c r="K22" s="7"/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>
        <v>95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1">
        <f>SUM(J22:J26)</f>
        <v>1450</v>
      </c>
      <c r="K27" s="50">
        <f>SUM(K22:K26)</f>
        <v>95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72712</v>
      </c>
      <c r="K28" s="7">
        <v>160000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>
        <v>3477483</v>
      </c>
      <c r="K30" s="7">
        <v>13277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1">
        <f>SUM(J28:J30)</f>
        <v>3550195</v>
      </c>
      <c r="K31" s="50">
        <f>SUM(K28:K30)</f>
        <v>173277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IF(J27&gt;J31,J27-J31,0)</f>
        <v>0</v>
      </c>
      <c r="K32" s="50"/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IF(J31&gt;J27,J31-J27,0)</f>
        <v>3548745</v>
      </c>
      <c r="K33" s="50">
        <v>173182</v>
      </c>
    </row>
    <row r="34" spans="1:11" ht="12.75">
      <c r="A34" s="226" t="s">
        <v>160</v>
      </c>
      <c r="B34" s="237"/>
      <c r="C34" s="237"/>
      <c r="D34" s="237"/>
      <c r="E34" s="237"/>
      <c r="F34" s="237"/>
      <c r="G34" s="237"/>
      <c r="H34" s="237"/>
      <c r="I34" s="271"/>
      <c r="J34" s="271"/>
      <c r="K34" s="272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/>
      <c r="K35" s="7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2308846</v>
      </c>
      <c r="K36" s="7">
        <v>9491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>
        <v>75011</v>
      </c>
      <c r="K37" s="7">
        <v>20142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1">
        <f>SUM(J35:J37)</f>
        <v>2383857</v>
      </c>
      <c r="K38" s="50">
        <f>SUM(K36:K37)</f>
        <v>29633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/>
      <c r="K39" s="7">
        <v>660402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1">
        <f>SUM(J39:J43)</f>
        <v>0</v>
      </c>
      <c r="K44" s="50">
        <f>SUM(K39:K43)</f>
        <v>660402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IF(J38&gt;J44,J38-J44,0)</f>
        <v>2383857</v>
      </c>
      <c r="K45" s="50"/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IF(J44&gt;J38,J44-J38,0)</f>
        <v>0</v>
      </c>
      <c r="K46" s="50">
        <v>630769</v>
      </c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61">
        <f>IF(J19-J20+J32-J33+J45-J46&gt;0,J19-J20+J32-J33+J45-J46,0)</f>
        <v>0</v>
      </c>
      <c r="K47" s="50"/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61">
        <f>IF(J20-J19+J33-J32+J46-J45&gt;0,J20-J19+J33-J32+J46-J45,0)</f>
        <v>1029751</v>
      </c>
      <c r="K48" s="50">
        <v>257408</v>
      </c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1323252</v>
      </c>
      <c r="K49" s="7">
        <v>293501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>
        <v>1029751</v>
      </c>
      <c r="K51" s="7">
        <v>257408</v>
      </c>
    </row>
    <row r="52" spans="1:11" ht="12.75">
      <c r="A52" s="242" t="s">
        <v>177</v>
      </c>
      <c r="B52" s="243"/>
      <c r="C52" s="243"/>
      <c r="D52" s="243"/>
      <c r="E52" s="243"/>
      <c r="F52" s="243"/>
      <c r="G52" s="243"/>
      <c r="H52" s="243"/>
      <c r="I52" s="4">
        <v>44</v>
      </c>
      <c r="J52" s="62">
        <f>J49+J50-J51</f>
        <v>293501</v>
      </c>
      <c r="K52" s="58">
        <v>36093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3" t="s">
        <v>278</v>
      </c>
      <c r="J4" s="64" t="s">
        <v>315</v>
      </c>
      <c r="K4" s="64" t="s">
        <v>316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9">
        <v>2</v>
      </c>
      <c r="J5" s="70" t="s">
        <v>280</v>
      </c>
      <c r="K5" s="70" t="s">
        <v>281</v>
      </c>
    </row>
    <row r="6" spans="1:11" ht="12.75">
      <c r="A6" s="226" t="s">
        <v>156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9" t="s">
        <v>108</v>
      </c>
      <c r="B20" s="276"/>
      <c r="C20" s="276"/>
      <c r="D20" s="276"/>
      <c r="E20" s="276"/>
      <c r="F20" s="276"/>
      <c r="G20" s="276"/>
      <c r="H20" s="277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3" t="s">
        <v>109</v>
      </c>
      <c r="B21" s="278"/>
      <c r="C21" s="278"/>
      <c r="D21" s="278"/>
      <c r="E21" s="278"/>
      <c r="F21" s="278"/>
      <c r="G21" s="278"/>
      <c r="H21" s="27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6" t="s">
        <v>159</v>
      </c>
      <c r="B22" s="237"/>
      <c r="C22" s="237"/>
      <c r="D22" s="237"/>
      <c r="E22" s="237"/>
      <c r="F22" s="237"/>
      <c r="G22" s="237"/>
      <c r="H22" s="237"/>
      <c r="I22" s="271"/>
      <c r="J22" s="271"/>
      <c r="K22" s="272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317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318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6" t="s">
        <v>160</v>
      </c>
      <c r="B35" s="237"/>
      <c r="C35" s="237"/>
      <c r="D35" s="237"/>
      <c r="E35" s="237"/>
      <c r="F35" s="237"/>
      <c r="G35" s="237"/>
      <c r="H35" s="237"/>
      <c r="I35" s="271">
        <v>0</v>
      </c>
      <c r="J35" s="271"/>
      <c r="K35" s="272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3" width="9.140625" style="73" customWidth="1"/>
    <col min="4" max="4" width="10.28125" style="73" customWidth="1"/>
    <col min="5" max="5" width="8.00390625" style="73" customWidth="1"/>
    <col min="6" max="6" width="12.00390625" style="73" customWidth="1"/>
    <col min="7" max="7" width="9.140625" style="73" customWidth="1"/>
    <col min="8" max="8" width="6.7109375" style="73" customWidth="1"/>
    <col min="9" max="16384" width="9.140625" style="73" customWidth="1"/>
  </cols>
  <sheetData>
    <row r="1" spans="1:12" ht="12.75">
      <c r="A1" s="286" t="s">
        <v>279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2"/>
    </row>
    <row r="2" spans="1:12" ht="15.75">
      <c r="A2" s="39"/>
      <c r="B2" s="71"/>
      <c r="C2" s="296" t="s">
        <v>338</v>
      </c>
      <c r="D2" s="296"/>
      <c r="E2" s="74" t="s">
        <v>339</v>
      </c>
      <c r="F2" s="40" t="s">
        <v>368</v>
      </c>
      <c r="G2" s="297"/>
      <c r="H2" s="298"/>
      <c r="I2" s="71"/>
      <c r="J2" s="71"/>
      <c r="K2" s="71"/>
      <c r="L2" s="75"/>
    </row>
    <row r="3" spans="1:11" ht="23.25">
      <c r="A3" s="299" t="s">
        <v>59</v>
      </c>
      <c r="B3" s="299"/>
      <c r="C3" s="299"/>
      <c r="D3" s="299"/>
      <c r="E3" s="299"/>
      <c r="F3" s="299"/>
      <c r="G3" s="299"/>
      <c r="H3" s="299"/>
      <c r="I3" s="78" t="s">
        <v>302</v>
      </c>
      <c r="J3" s="79" t="s">
        <v>150</v>
      </c>
      <c r="K3" s="79" t="s">
        <v>151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1">
        <v>2</v>
      </c>
      <c r="J4" s="80" t="s">
        <v>280</v>
      </c>
      <c r="K4" s="80" t="s">
        <v>281</v>
      </c>
    </row>
    <row r="5" spans="1:11" ht="12.75">
      <c r="A5" s="288" t="s">
        <v>282</v>
      </c>
      <c r="B5" s="289"/>
      <c r="C5" s="289"/>
      <c r="D5" s="289"/>
      <c r="E5" s="289"/>
      <c r="F5" s="289"/>
      <c r="G5" s="289"/>
      <c r="H5" s="289"/>
      <c r="I5" s="41">
        <v>1</v>
      </c>
      <c r="J5" s="42">
        <v>33473350</v>
      </c>
      <c r="K5" s="42">
        <v>33473350</v>
      </c>
    </row>
    <row r="6" spans="1:11" ht="12.75">
      <c r="A6" s="288" t="s">
        <v>283</v>
      </c>
      <c r="B6" s="289"/>
      <c r="C6" s="289"/>
      <c r="D6" s="289"/>
      <c r="E6" s="289"/>
      <c r="F6" s="289"/>
      <c r="G6" s="289"/>
      <c r="H6" s="289"/>
      <c r="I6" s="41">
        <v>2</v>
      </c>
      <c r="J6" s="43">
        <v>1673668</v>
      </c>
      <c r="K6" s="43">
        <v>1673668</v>
      </c>
    </row>
    <row r="7" spans="1:11" ht="12.75">
      <c r="A7" s="288" t="s">
        <v>284</v>
      </c>
      <c r="B7" s="289"/>
      <c r="C7" s="289"/>
      <c r="D7" s="289"/>
      <c r="E7" s="289"/>
      <c r="F7" s="289"/>
      <c r="G7" s="289"/>
      <c r="H7" s="289"/>
      <c r="I7" s="41">
        <v>3</v>
      </c>
      <c r="J7" s="43"/>
      <c r="K7" s="43"/>
    </row>
    <row r="8" spans="1:11" ht="12.75">
      <c r="A8" s="288" t="s">
        <v>285</v>
      </c>
      <c r="B8" s="289"/>
      <c r="C8" s="289"/>
      <c r="D8" s="289"/>
      <c r="E8" s="289"/>
      <c r="F8" s="289"/>
      <c r="G8" s="289"/>
      <c r="H8" s="289"/>
      <c r="I8" s="41">
        <v>4</v>
      </c>
      <c r="J8" s="43">
        <v>-16709000</v>
      </c>
      <c r="K8" s="43">
        <v>-16580649</v>
      </c>
    </row>
    <row r="9" spans="1:11" ht="12.75">
      <c r="A9" s="288" t="s">
        <v>286</v>
      </c>
      <c r="B9" s="289"/>
      <c r="C9" s="289"/>
      <c r="D9" s="289"/>
      <c r="E9" s="289"/>
      <c r="F9" s="289"/>
      <c r="G9" s="289"/>
      <c r="H9" s="289"/>
      <c r="I9" s="41">
        <v>5</v>
      </c>
      <c r="J9" s="43">
        <v>128351</v>
      </c>
      <c r="K9" s="43">
        <v>460540</v>
      </c>
    </row>
    <row r="10" spans="1:11" ht="12.75">
      <c r="A10" s="288" t="s">
        <v>287</v>
      </c>
      <c r="B10" s="289"/>
      <c r="C10" s="289"/>
      <c r="D10" s="289"/>
      <c r="E10" s="289"/>
      <c r="F10" s="289"/>
      <c r="G10" s="289"/>
      <c r="H10" s="289"/>
      <c r="I10" s="41">
        <v>6</v>
      </c>
      <c r="J10" s="43"/>
      <c r="K10" s="43"/>
    </row>
    <row r="11" spans="1:11" ht="12.75">
      <c r="A11" s="288" t="s">
        <v>288</v>
      </c>
      <c r="B11" s="289"/>
      <c r="C11" s="289"/>
      <c r="D11" s="289"/>
      <c r="E11" s="289"/>
      <c r="F11" s="289"/>
      <c r="G11" s="289"/>
      <c r="H11" s="289"/>
      <c r="I11" s="41">
        <v>7</v>
      </c>
      <c r="J11" s="43"/>
      <c r="K11" s="43"/>
    </row>
    <row r="12" spans="1:11" ht="12.75">
      <c r="A12" s="288" t="s">
        <v>289</v>
      </c>
      <c r="B12" s="289"/>
      <c r="C12" s="289"/>
      <c r="D12" s="289"/>
      <c r="E12" s="289"/>
      <c r="F12" s="289"/>
      <c r="G12" s="289"/>
      <c r="H12" s="289"/>
      <c r="I12" s="41">
        <v>8</v>
      </c>
      <c r="J12" s="43"/>
      <c r="K12" s="43"/>
    </row>
    <row r="13" spans="1:11" ht="12.75">
      <c r="A13" s="288" t="s">
        <v>290</v>
      </c>
      <c r="B13" s="289"/>
      <c r="C13" s="289"/>
      <c r="D13" s="289"/>
      <c r="E13" s="289"/>
      <c r="F13" s="289"/>
      <c r="G13" s="289"/>
      <c r="H13" s="289"/>
      <c r="I13" s="41">
        <v>9</v>
      </c>
      <c r="J13" s="43"/>
      <c r="K13" s="43"/>
    </row>
    <row r="14" spans="1:11" ht="12.75">
      <c r="A14" s="290" t="s">
        <v>291</v>
      </c>
      <c r="B14" s="291"/>
      <c r="C14" s="291"/>
      <c r="D14" s="291"/>
      <c r="E14" s="291"/>
      <c r="F14" s="291"/>
      <c r="G14" s="291"/>
      <c r="H14" s="291"/>
      <c r="I14" s="41">
        <v>10</v>
      </c>
      <c r="J14" s="76">
        <f>SUM(J5:J13)</f>
        <v>18566369</v>
      </c>
      <c r="K14" s="76">
        <f>SUM(K5:K13)</f>
        <v>19026909</v>
      </c>
    </row>
    <row r="15" spans="1:11" ht="12.75">
      <c r="A15" s="288" t="s">
        <v>292</v>
      </c>
      <c r="B15" s="289"/>
      <c r="C15" s="289"/>
      <c r="D15" s="289"/>
      <c r="E15" s="289"/>
      <c r="F15" s="289"/>
      <c r="G15" s="289"/>
      <c r="H15" s="289"/>
      <c r="I15" s="41">
        <v>11</v>
      </c>
      <c r="J15" s="43"/>
      <c r="K15" s="43"/>
    </row>
    <row r="16" spans="1:11" ht="12.75">
      <c r="A16" s="288" t="s">
        <v>293</v>
      </c>
      <c r="B16" s="289"/>
      <c r="C16" s="289"/>
      <c r="D16" s="289"/>
      <c r="E16" s="289"/>
      <c r="F16" s="289"/>
      <c r="G16" s="289"/>
      <c r="H16" s="289"/>
      <c r="I16" s="41">
        <v>12</v>
      </c>
      <c r="J16" s="43"/>
      <c r="K16" s="43"/>
    </row>
    <row r="17" spans="1:11" ht="12.75">
      <c r="A17" s="288" t="s">
        <v>294</v>
      </c>
      <c r="B17" s="289"/>
      <c r="C17" s="289"/>
      <c r="D17" s="289"/>
      <c r="E17" s="289"/>
      <c r="F17" s="289"/>
      <c r="G17" s="289"/>
      <c r="H17" s="289"/>
      <c r="I17" s="41">
        <v>13</v>
      </c>
      <c r="J17" s="43"/>
      <c r="K17" s="43"/>
    </row>
    <row r="18" spans="1:11" ht="12.75">
      <c r="A18" s="288" t="s">
        <v>295</v>
      </c>
      <c r="B18" s="289"/>
      <c r="C18" s="289"/>
      <c r="D18" s="289"/>
      <c r="E18" s="289"/>
      <c r="F18" s="289"/>
      <c r="G18" s="289"/>
      <c r="H18" s="289"/>
      <c r="I18" s="41">
        <v>14</v>
      </c>
      <c r="J18" s="43"/>
      <c r="K18" s="43"/>
    </row>
    <row r="19" spans="1:11" ht="12.75">
      <c r="A19" s="288" t="s">
        <v>296</v>
      </c>
      <c r="B19" s="289"/>
      <c r="C19" s="289"/>
      <c r="D19" s="289"/>
      <c r="E19" s="289"/>
      <c r="F19" s="289"/>
      <c r="G19" s="289"/>
      <c r="H19" s="289"/>
      <c r="I19" s="41">
        <v>15</v>
      </c>
      <c r="J19" s="43"/>
      <c r="K19" s="43"/>
    </row>
    <row r="20" spans="1:11" ht="12.75">
      <c r="A20" s="288" t="s">
        <v>297</v>
      </c>
      <c r="B20" s="289"/>
      <c r="C20" s="289"/>
      <c r="D20" s="289"/>
      <c r="E20" s="289"/>
      <c r="F20" s="289"/>
      <c r="G20" s="289"/>
      <c r="H20" s="289"/>
      <c r="I20" s="41">
        <v>16</v>
      </c>
      <c r="J20" s="43"/>
      <c r="K20" s="43"/>
    </row>
    <row r="21" spans="1:11" ht="12.75">
      <c r="A21" s="290" t="s">
        <v>298</v>
      </c>
      <c r="B21" s="291"/>
      <c r="C21" s="291"/>
      <c r="D21" s="291"/>
      <c r="E21" s="291"/>
      <c r="F21" s="291"/>
      <c r="G21" s="291"/>
      <c r="H21" s="291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299</v>
      </c>
      <c r="B23" s="281"/>
      <c r="C23" s="281"/>
      <c r="D23" s="281"/>
      <c r="E23" s="281"/>
      <c r="F23" s="281"/>
      <c r="G23" s="281"/>
      <c r="H23" s="281"/>
      <c r="I23" s="44">
        <v>18</v>
      </c>
      <c r="J23" s="42"/>
      <c r="K23" s="42"/>
    </row>
    <row r="24" spans="1:11" ht="17.25" customHeight="1">
      <c r="A24" s="282" t="s">
        <v>300</v>
      </c>
      <c r="B24" s="283"/>
      <c r="C24" s="283"/>
      <c r="D24" s="283"/>
      <c r="E24" s="283"/>
      <c r="F24" s="283"/>
      <c r="G24" s="283"/>
      <c r="H24" s="283"/>
      <c r="I24" s="45">
        <v>19</v>
      </c>
      <c r="J24" s="77"/>
      <c r="K24" s="77"/>
    </row>
    <row r="25" spans="1:11" ht="30" customHeight="1">
      <c r="A25" s="284" t="s">
        <v>301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110" zoomScaleSheetLayoutView="110" zoomScalePageLayoutView="0" workbookViewId="0" topLeftCell="A14">
      <selection activeCell="A32" sqref="A32"/>
    </sheetView>
  </sheetViews>
  <sheetFormatPr defaultColWidth="9.140625" defaultRowHeight="12.75"/>
  <sheetData>
    <row r="1" spans="1:10" ht="15.75">
      <c r="A1" s="301" t="s">
        <v>342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24.75" customHeight="1">
      <c r="A2" s="125" t="s">
        <v>343</v>
      </c>
      <c r="B2" s="125"/>
      <c r="C2" s="126"/>
      <c r="D2" s="126"/>
      <c r="E2" s="126"/>
      <c r="F2" s="126"/>
      <c r="G2" s="126"/>
      <c r="H2" s="126"/>
      <c r="I2" s="126"/>
      <c r="J2" s="126"/>
    </row>
    <row r="3" spans="1:10" ht="12.75" customHeight="1">
      <c r="A3" s="302" t="s">
        <v>344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12.75" customHeight="1">
      <c r="A4" s="127" t="s">
        <v>345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 customHeight="1">
      <c r="A5" s="127" t="s">
        <v>346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 customHeight="1">
      <c r="A6" s="127" t="s">
        <v>347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 customHeight="1">
      <c r="A7" s="127" t="s">
        <v>369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 customHeight="1">
      <c r="A8" s="127" t="s">
        <v>348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2.75" customHeight="1">
      <c r="A9" s="127" t="s">
        <v>349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5">
      <c r="A11" s="127" t="s">
        <v>370</v>
      </c>
      <c r="B11" s="127"/>
      <c r="C11" s="127"/>
      <c r="D11" s="127"/>
      <c r="E11" s="127"/>
      <c r="F11" s="127"/>
      <c r="G11" s="127"/>
      <c r="H11" s="127"/>
      <c r="I11" s="128"/>
      <c r="J11" s="127"/>
    </row>
    <row r="12" spans="1:10" ht="15">
      <c r="A12" s="127"/>
      <c r="B12" s="127"/>
      <c r="C12" s="127"/>
      <c r="D12" s="127"/>
      <c r="E12" s="127"/>
      <c r="F12" s="127"/>
      <c r="G12" s="127"/>
      <c r="H12" s="127"/>
      <c r="I12" s="128"/>
      <c r="J12" s="127"/>
    </row>
    <row r="13" spans="1:10" ht="12.75">
      <c r="A13" s="127"/>
      <c r="B13" s="127"/>
      <c r="C13" s="127"/>
      <c r="D13" s="127"/>
      <c r="E13" s="127" t="s">
        <v>364</v>
      </c>
      <c r="F13" s="127"/>
      <c r="G13" s="136" t="s">
        <v>362</v>
      </c>
      <c r="H13" s="127"/>
      <c r="I13" s="127"/>
      <c r="J13" s="127"/>
    </row>
    <row r="14" spans="1:10" ht="12.75">
      <c r="A14" s="127" t="s">
        <v>363</v>
      </c>
      <c r="B14" s="127"/>
      <c r="C14" s="127"/>
      <c r="D14" s="127"/>
      <c r="E14" s="133">
        <v>604027</v>
      </c>
      <c r="F14" s="127"/>
      <c r="G14" s="127">
        <v>90.23</v>
      </c>
      <c r="H14" s="127"/>
      <c r="I14" s="127"/>
      <c r="J14" s="127"/>
    </row>
    <row r="15" spans="1:7" ht="12.75">
      <c r="A15" s="129" t="s">
        <v>361</v>
      </c>
      <c r="E15" s="134">
        <v>17285</v>
      </c>
      <c r="G15" s="135">
        <v>2.58</v>
      </c>
    </row>
    <row r="16" spans="1:7" ht="12.75">
      <c r="A16" s="129" t="s">
        <v>372</v>
      </c>
      <c r="D16" s="130"/>
      <c r="E16" s="134">
        <v>1488</v>
      </c>
      <c r="G16">
        <v>0.22</v>
      </c>
    </row>
    <row r="17" spans="1:7" ht="12.75">
      <c r="A17" s="129" t="s">
        <v>371</v>
      </c>
      <c r="E17" s="134">
        <v>515</v>
      </c>
      <c r="G17">
        <v>0.08</v>
      </c>
    </row>
    <row r="18" spans="1:7" ht="12.75">
      <c r="A18" s="129" t="s">
        <v>350</v>
      </c>
      <c r="E18" s="134">
        <v>46152</v>
      </c>
      <c r="G18">
        <v>6.89</v>
      </c>
    </row>
    <row r="19" spans="5:7" ht="12.75">
      <c r="E19" s="130">
        <f>SUM(E14:E18)</f>
        <v>669467</v>
      </c>
      <c r="G19" s="135">
        <f>SUM(G14:G18)</f>
        <v>100</v>
      </c>
    </row>
    <row r="20" ht="12.75">
      <c r="A20" s="129" t="s">
        <v>351</v>
      </c>
    </row>
    <row r="22" spans="1:3" ht="12.75">
      <c r="A22" s="129" t="s">
        <v>352</v>
      </c>
      <c r="C22" t="s">
        <v>353</v>
      </c>
    </row>
    <row r="23" spans="1:3" ht="12.75">
      <c r="A23" t="s">
        <v>354</v>
      </c>
      <c r="C23" t="s">
        <v>355</v>
      </c>
    </row>
    <row r="24" spans="1:3" ht="12.75">
      <c r="A24" s="129" t="s">
        <v>354</v>
      </c>
      <c r="C24" t="s">
        <v>356</v>
      </c>
    </row>
    <row r="26" ht="12.75">
      <c r="A26" s="129" t="s">
        <v>357</v>
      </c>
    </row>
    <row r="28" spans="1:6" ht="12.75">
      <c r="A28" s="131" t="s">
        <v>358</v>
      </c>
      <c r="B28" s="131"/>
      <c r="C28" s="131"/>
      <c r="D28" s="131"/>
      <c r="E28" s="131"/>
      <c r="F28" s="131"/>
    </row>
    <row r="30" ht="12.75">
      <c r="A30" s="132" t="s">
        <v>359</v>
      </c>
    </row>
    <row r="31" ht="12.75">
      <c r="A31" s="132" t="s">
        <v>373</v>
      </c>
    </row>
    <row r="32" ht="12.75">
      <c r="A32" s="132" t="s">
        <v>374</v>
      </c>
    </row>
    <row r="33" ht="12.75">
      <c r="A33" s="132" t="s">
        <v>360</v>
      </c>
    </row>
    <row r="34" ht="12.75">
      <c r="A34" s="132"/>
    </row>
    <row r="35" ht="12.75">
      <c r="A35" s="132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2014-07-31T09:35:57Z</cp:lastPrinted>
  <dcterms:created xsi:type="dcterms:W3CDTF">2008-10-17T11:51:54Z</dcterms:created>
  <dcterms:modified xsi:type="dcterms:W3CDTF">2014-07-31T12:33:10Z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