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6">'Bilješke'!$A$2:$J$52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<sst xmlns="http://schemas.openxmlformats.org/spreadsheetml/2006/main" count="436" uniqueCount="385">
  <si>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</si>
  <si>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</si>
  <si>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</si>
  <si>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</si>
  <si>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</si>
  <si>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</si>
  <si>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</si>
  <si>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</si>
  <si>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</si>
  <si>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</si>
  <si>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</si>
  <si>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</si>
  <si>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</si>
  <si>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</si>
  <si>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</si>
  <si>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</si>
  <si>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</si>
  <si>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</si>
  <si>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</si>
  <si>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</si>
  <si>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</si>
  <si>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</si>
  <si>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</si>
  <si>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</si>
  <si>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</si>
  <si>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</si>
  <si>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</si>
  <si>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</si>
  <si>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</si>
  <si>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</si>
  <si>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</si>
  <si>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</si>
  <si>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</si>
  <si>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</si>
  <si>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</si>
  <si>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</si>
  <si>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</si>
  <si>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</si>
  <si>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</si>
  <si>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</si>
  <si>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</si>
  <si>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</si>
  <si>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</si>
  <si>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</si>
  <si>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</si>
  <si>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</si>
  <si>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</si>
  <si>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</si>
  <si>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</si>
  <si>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</si>
  <si>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</si>
  <si>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</si>
  <si>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</si>
  <si>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</si>
  <si>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</si>
  <si>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</si>
  <si>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</si>
  <si>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</si>
  <si>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</si>
  <si>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</si>
  <si>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</si>
  <si>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</si>
  <si>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</si>
  <si>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</si>
  <si>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</si>
  <si>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</si>
  <si>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</si>
  <si>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</si>
  <si>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</si>
  <si>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</si>
  <si>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</si>
  <si>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</si>
  <si>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</si>
  <si>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</si>
  <si>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</si>
  <si>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</si>
  <si>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</si>
  <si>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</si>
  <si>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</si>
  <si>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</si>
  <si>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</si>
  <si>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</si>
  <si>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</si>
  <si>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</si>
  <si>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</si>
  <si>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</si>
  <si>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</si>
  <si>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</si>
  <si>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</si>
  <si>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</si>
  <si>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</si>
  <si>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</si>
  <si>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</si>
  <si>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</si>
  <si>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</si>
  <si>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</si>
  <si>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</si>
  <si>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</si>
  <si>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</si>
  <si>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</si>
  <si>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</si>
  <si>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</si>
  <si>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</si>
  <si>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</si>
  <si>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</si>
  <si>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</si>
  <si>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</si>
  <si>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</si>
  <si>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</si>
  <si>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</si>
  <si>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</si>
  <si>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</si>
  <si>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</si>
  <si>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</si>
  <si>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</si>
  <si>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</si>
  <si>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</si>
  <si>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</si>
  <si>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</si>
  <si>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</si>
  <si>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</si>
  <si>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</si>
  <si>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</si>
  <si>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</si>
  <si>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</si>
  <si>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</si>
  <si>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</si>
  <si>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</si>
  <si>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</si>
  <si>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</si>
  <si>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</si>
  <si>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</si>
  <si>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</si>
  <si>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</si>
  <si>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</si>
  <si>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</si>
  <si>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</si>
  <si>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</si>
  <si>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</si>
  <si>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</si>
  <si>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</si>
  <si>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</si>
  <si>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</si>
  <si>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</si>
  <si>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</si>
  <si>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</si>
  <si>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</si>
  <si>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</si>
  <si>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</si>
  <si>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</si>
  <si>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</si>
  <si>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</si>
  <si>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</si>
  <si>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</si>
  <si>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</si>
  <si>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</si>
  <si>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</si>
  <si>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</si>
  <si>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</si>
  <si>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</si>
  <si>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</si>
  <si>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</si>
  <si>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</si>
  <si>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</si>
  <si>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</si>
  <si>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</si>
  <si>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</si>
  <si>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</si>
  <si>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</si>
  <si>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</si>
  <si>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</si>
  <si>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</si>
  <si>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</si>
  <si>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</si>
  <si>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</si>
  <si>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</si>
  <si>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</si>
  <si>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</si>
  <si>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</si>
  <si>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</si>
  <si>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</si>
  <si>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</si>
  <si>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</si>
  <si>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</si>
  <si>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</si>
  <si>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</si>
  <si>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</si>
  <si>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</si>
  <si>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</si>
  <si>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</si>
  <si>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</si>
  <si>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</si>
  <si>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</si>
  <si>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</si>
  <si>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</si>
  <si>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</si>
  <si>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</si>
  <si>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</si>
  <si>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</si>
  <si>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</si>
  <si>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</si>
  <si>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</si>
  <si>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</si>
  <si>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</si>
  <si>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</si>
  <si>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</si>
  <si>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</si>
  <si>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</si>
  <si>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</si>
  <si>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</si>
  <si>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</si>
  <si>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</si>
  <si>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</si>
  <si>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</si>
  <si>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</si>
  <si>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</si>
  <si>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</si>
  <si>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</si>
  <si>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</si>
  <si>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</si>
  <si>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</si>
  <si>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</si>
  <si>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</si>
  <si>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</si>
  <si>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</si>
  <si>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</si>
  <si>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</si>
  <si>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</si>
  <si>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</si>
  <si>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</si>
  <si>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</si>
  <si>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</si>
  <si>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</si>
  <si>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</si>
  <si>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</si>
  <si>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</si>
  <si>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</si>
  <si>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</si>
  <si>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</si>
  <si>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</si>
  <si>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</si>
  <si>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</si>
  <si>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</si>
  <si>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</si>
  <si>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</si>
  <si>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</si>
  <si>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</si>
  <si>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</si>
  <si>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</si>
  <si>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</si>
  <si>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</si>
  <si>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</si>
  <si>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</si>
  <si>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</si>
  <si>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</si>
  <si>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</si>
  <si>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</si>
  <si>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</si>
  <si>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</si>
  <si>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</si>
  <si>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</si>
  <si>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</si>
  <si>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</si>
  <si>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</si>
  <si>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</si>
  <si>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</si>
  <si>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</si>
  <si>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</si>
  <si>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</si>
  <si>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</si>
  <si>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</si>
  <si>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</si>
  <si>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</si>
  <si>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</si>
  <si>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</si>
  <si>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</si>
  <si>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</si>
  <si>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</si>
  <si>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</si>
  <si>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</si>
  <si>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</si>
  <si>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</si>
  <si>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</si>
  <si>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</si>
  <si>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</si>
  <si>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</si>
  <si>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</si>
  <si>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</si>
  <si>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</si>
  <si>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</si>
  <si>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</si>
  <si>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</si>
  <si>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</si>
  <si>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</si>
  <si>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</si>
  <si>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</si>
  <si>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</si>
  <si>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</si>
  <si>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</si>
  <si>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</si>
  <si>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</si>
  <si>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</si>
  <si>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</si>
  <si>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</si>
  <si>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</si>
  <si>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</si>
  <si>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</si>
  <si>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</si>
  <si>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</si>
  <si>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</si>
  <si>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</si>
  <si>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</si>
  <si>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</si>
  <si>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</si>
  <si>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</si>
  <si>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</si>
  <si>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</si>
  <si>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</si>
  <si>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</si>
  <si>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</si>
  <si>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</si>
  <si>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</si>
  <si>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</si>
  <si>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</si>
  <si>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Kralja Zvonimira 14</t>
  </si>
  <si>
    <t>kuprava@koteks.hr</t>
  </si>
  <si>
    <t>www.koteks.hr</t>
  </si>
  <si>
    <t>Split</t>
  </si>
  <si>
    <t>SPLITSKO-DALMATINSKA</t>
  </si>
  <si>
    <t>4719</t>
  </si>
  <si>
    <t>MIRA RUBIĆ</t>
  </si>
  <si>
    <t>021/482 901</t>
  </si>
  <si>
    <t>021/482 928</t>
  </si>
  <si>
    <t>racunovodstvo@koteks.hr</t>
  </si>
  <si>
    <t>Obveznik: _____KOTEKS d.d Split_______________________________________________________</t>
  </si>
  <si>
    <t>Bilješke uz financijske izvještaje Koteks-a d.d.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</si>
  <si>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</si>
  <si>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</si>
  <si>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</si>
  <si>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ostvaruje prihode i od davanja poslovnih prostora u zakup.</t>
  </si>
  <si>
    <t xml:space="preserve">I    OPĆI PODACI </t>
  </si>
  <si>
    <t>Društvo je uvršteno na kotaciju javnih društava na Zagrebačkoj burzi.Temeljni kapital Društva podijeljen</t>
  </si>
  <si>
    <t>je na 669.467 dionica nominalne vrijednosti  50,00 kuna po dionici.</t>
  </si>
  <si>
    <t>2. R.HRVATSKA</t>
  </si>
  <si>
    <t>5. OSTALI DIONIČARI</t>
  </si>
  <si>
    <t>Nadzorni odbor:</t>
  </si>
  <si>
    <t>Predsjednik                Ivica Vidović</t>
  </si>
  <si>
    <t>Član</t>
  </si>
  <si>
    <t>II  SAŽETAK OSNOVNIH RAČUNOVODSTVENIH POLITIKA</t>
  </si>
  <si>
    <t xml:space="preserve">Financijski izvještaji sastavljeni su u skladu sa Zakonom o računovodstvu i Međunarodnim standardima </t>
  </si>
  <si>
    <t>Ovi konsolidirani tromjesečni izvještaji sastavljeni su za razdoblje tijekom godine,te obuhvaćaju</t>
  </si>
  <si>
    <t>skraćeni set financijskih izvještaja, a sastavljeni su po načelu povijesnog troška.</t>
  </si>
  <si>
    <t>Obveznik: ___KOTEKS DD__________________________________________________________</t>
  </si>
  <si>
    <t>Obveznik: ____KOTEKS DD____________</t>
  </si>
  <si>
    <t>Direktor Društva gosp.Goran Sapunar, Društvo zastupa pojedinačno i samostalno.</t>
  </si>
  <si>
    <t>3.NAJEV RODOLJUB</t>
  </si>
  <si>
    <t xml:space="preserve">    =       0,08%</t>
  </si>
  <si>
    <t>4.ALJINOVIĆ MILKA</t>
  </si>
  <si>
    <t xml:space="preserve">    =      0,07%</t>
  </si>
  <si>
    <t>GORAN SAPUNAR</t>
  </si>
  <si>
    <t>Društvo obavlja djelatnost trgovine na veliko i malo tekstilnom robom u Splitu (PC Koteks).</t>
  </si>
  <si>
    <t>19.285          =      2,89%</t>
  </si>
  <si>
    <t xml:space="preserve">   =        6,73%</t>
  </si>
  <si>
    <t>politike i metode izračunavanja kao i kod posljednjeg godišnjeg financijskog izvještaja za godinu 2012.</t>
  </si>
  <si>
    <t>1.MOJ MARKET  d.o.o.                        Broj dionica 604.027         =      90,23%</t>
  </si>
  <si>
    <t>u razdoblju 01.01.2013.  do 31.03.2013.</t>
  </si>
  <si>
    <t>za razdoblje od 01.01.2013</t>
  </si>
  <si>
    <t>do 31.03.2013.</t>
  </si>
  <si>
    <t xml:space="preserve">i prodaju robe za kućanstvo u PC Joker. </t>
  </si>
  <si>
    <t>30.06.2013.</t>
  </si>
  <si>
    <t>u razdoblju _01.01.2013. do _30.06.2013.</t>
  </si>
  <si>
    <t>U financijskim izvještajima za razdoblje .01.01.-30.06.2013. godine primjenjivane su iste računovodstvene</t>
  </si>
  <si>
    <t>Tomislav Režić</t>
  </si>
  <si>
    <t>Saša Horvat</t>
  </si>
  <si>
    <t>Vlasnička struktura Društva na dan 30.06.2013. g. je slijedeća:</t>
  </si>
  <si>
    <t>Na dan 30.06.2013. Društvo zapošljava 62 zaposlenika.</t>
  </si>
  <si>
    <t>Dražen Delić</t>
  </si>
  <si>
    <t>DA</t>
  </si>
  <si>
    <t>Koteks Koža d.o.o.</t>
  </si>
  <si>
    <t>1732145</t>
  </si>
  <si>
    <t>Konsolidirana financijska izvješća sastavljena su u kunama te su obuhvatila slijedeća društva:</t>
  </si>
  <si>
    <t>Koteks d.d. Matica društva i Koteks Koža d.o.o. Društvo (kćer) obuhvaćena konsolidacijom nema</t>
  </si>
  <si>
    <t xml:space="preserve">značajnijeg utjecaja na poslovni rezultat iskazan u Konsolidiranim izvještajima Koteks-a d.d.,budući da </t>
  </si>
  <si>
    <t>nije obavljalo nikakvu djelatnost niti je imalo zaposlenih.</t>
  </si>
  <si>
    <t>finnacijskog izvještavanja koji su na snazi u Republici Hrvatskoj za 2013.godinu.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</si>
</sst>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3" fillId="21" borderId="2" applyNumberFormat="0" applyAlignment="0" applyProtection="0"/>
    <xf numFmtId="0" fontId="24" fillId="21" borderId="3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2" fillId="23" borderId="8" applyNumberFormat="0" applyAlignment="0" applyProtection="0"/>
    <xf numFmtId="0" fontId="9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6" applyFill="1" applyAlignme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18" fillId="0" borderId="0" xfId="56" applyFont="1">
      <alignment vertical="top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9" xfId="0" applyNumberFormat="1" applyFont="1" applyFill="1" applyBorder="1" applyAlignment="1">
      <alignment vertical="center"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28" xfId="51" applyFont="1" applyFill="1" applyBorder="1" applyAlignment="1">
      <alignment horizontal="center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 vertical="center"/>
      <protection/>
    </xf>
    <xf numFmtId="0" fontId="3" fillId="0" borderId="29" xfId="51" applyFont="1" applyFill="1" applyBorder="1" applyAlignment="1">
      <alignment horizontal="center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7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4" fontId="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0">
      <selection activeCell="K31" sqref="K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8" t="s">
        <v>248</v>
      </c>
      <c r="B1" s="189"/>
      <c r="C1" s="18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7" t="s">
        <v>249</v>
      </c>
      <c r="B2" s="158"/>
      <c r="C2" s="158"/>
      <c r="D2" s="159"/>
      <c r="E2" s="120">
        <v>41275</v>
      </c>
      <c r="F2" s="12"/>
      <c r="G2" s="13" t="s">
        <v>250</v>
      </c>
      <c r="H2" s="120" t="s">
        <v>369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60" t="s">
        <v>313</v>
      </c>
      <c r="B4" s="161"/>
      <c r="C4" s="161"/>
      <c r="D4" s="161"/>
      <c r="E4" s="161"/>
      <c r="F4" s="161"/>
      <c r="G4" s="161"/>
      <c r="H4" s="161"/>
      <c r="I4" s="162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3" t="s">
        <v>251</v>
      </c>
      <c r="B6" s="164"/>
      <c r="C6" s="155" t="s">
        <v>319</v>
      </c>
      <c r="D6" s="156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5" t="s">
        <v>252</v>
      </c>
      <c r="B8" s="166"/>
      <c r="C8" s="155" t="s">
        <v>320</v>
      </c>
      <c r="D8" s="156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2" t="s">
        <v>253</v>
      </c>
      <c r="B10" s="153"/>
      <c r="C10" s="155" t="s">
        <v>321</v>
      </c>
      <c r="D10" s="156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4"/>
      <c r="B11" s="15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3" t="s">
        <v>254</v>
      </c>
      <c r="B12" s="164"/>
      <c r="C12" s="167" t="s">
        <v>322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3" t="s">
        <v>255</v>
      </c>
      <c r="B14" s="164"/>
      <c r="C14" s="170">
        <v>21000</v>
      </c>
      <c r="D14" s="171"/>
      <c r="E14" s="16"/>
      <c r="F14" s="172" t="s">
        <v>323</v>
      </c>
      <c r="G14" s="150"/>
      <c r="H14" s="150"/>
      <c r="I14" s="15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3" t="s">
        <v>256</v>
      </c>
      <c r="B16" s="164"/>
      <c r="C16" s="172" t="s">
        <v>324</v>
      </c>
      <c r="D16" s="150"/>
      <c r="E16" s="150"/>
      <c r="F16" s="150"/>
      <c r="G16" s="150"/>
      <c r="H16" s="150"/>
      <c r="I16" s="15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3" t="s">
        <v>257</v>
      </c>
      <c r="B18" s="164"/>
      <c r="C18" s="147" t="s">
        <v>325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3" t="s">
        <v>258</v>
      </c>
      <c r="B20" s="164"/>
      <c r="C20" s="147" t="s">
        <v>326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3" t="s">
        <v>259</v>
      </c>
      <c r="B22" s="164"/>
      <c r="C22" s="121">
        <v>409</v>
      </c>
      <c r="D22" s="172" t="s">
        <v>327</v>
      </c>
      <c r="E22" s="144"/>
      <c r="F22" s="145"/>
      <c r="G22" s="163"/>
      <c r="H22" s="14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3" t="s">
        <v>260</v>
      </c>
      <c r="B24" s="164"/>
      <c r="C24" s="121">
        <v>17</v>
      </c>
      <c r="D24" s="172" t="s">
        <v>328</v>
      </c>
      <c r="E24" s="144"/>
      <c r="F24" s="144"/>
      <c r="G24" s="145"/>
      <c r="H24" s="51" t="s">
        <v>261</v>
      </c>
      <c r="I24" s="122">
        <v>62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314</v>
      </c>
      <c r="I25" s="98"/>
      <c r="J25" s="10"/>
      <c r="K25" s="10"/>
      <c r="L25" s="10"/>
    </row>
    <row r="26" spans="1:12" ht="12.75">
      <c r="A26" s="163" t="s">
        <v>262</v>
      </c>
      <c r="B26" s="164"/>
      <c r="C26" s="123" t="s">
        <v>377</v>
      </c>
      <c r="D26" s="25"/>
      <c r="E26" s="33"/>
      <c r="F26" s="24"/>
      <c r="G26" s="138" t="s">
        <v>263</v>
      </c>
      <c r="H26" s="164"/>
      <c r="I26" s="124" t="s">
        <v>329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39" t="s">
        <v>264</v>
      </c>
      <c r="B28" s="140"/>
      <c r="C28" s="141"/>
      <c r="D28" s="141"/>
      <c r="E28" s="142"/>
      <c r="F28" s="143"/>
      <c r="G28" s="143"/>
      <c r="H28" s="135" t="s">
        <v>265</v>
      </c>
      <c r="I28" s="13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2" t="s">
        <v>378</v>
      </c>
      <c r="B30" s="144"/>
      <c r="C30" s="144"/>
      <c r="D30" s="145"/>
      <c r="E30" s="167" t="s">
        <v>327</v>
      </c>
      <c r="F30" s="137"/>
      <c r="G30" s="173"/>
      <c r="H30" s="155" t="s">
        <v>379</v>
      </c>
      <c r="I30" s="156"/>
      <c r="J30" s="10"/>
      <c r="K30" s="10"/>
      <c r="L30" s="10"/>
    </row>
    <row r="31" spans="1:12" ht="12.75">
      <c r="A31" s="94"/>
      <c r="B31" s="22"/>
      <c r="C31" s="21"/>
      <c r="D31" s="174"/>
      <c r="E31" s="174"/>
      <c r="F31" s="174"/>
      <c r="G31" s="175"/>
      <c r="H31" s="16"/>
      <c r="I31" s="101"/>
      <c r="J31" s="10"/>
      <c r="K31" s="10"/>
      <c r="L31" s="10"/>
    </row>
    <row r="32" spans="1:12" ht="12.75">
      <c r="A32" s="172"/>
      <c r="B32" s="144"/>
      <c r="C32" s="144"/>
      <c r="D32" s="145"/>
      <c r="E32" s="167"/>
      <c r="F32" s="137"/>
      <c r="G32" s="173"/>
      <c r="H32" s="155"/>
      <c r="I32" s="156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2"/>
      <c r="B34" s="144"/>
      <c r="C34" s="144"/>
      <c r="D34" s="145"/>
      <c r="E34" s="167"/>
      <c r="F34" s="137"/>
      <c r="G34" s="173"/>
      <c r="H34" s="155"/>
      <c r="I34" s="15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6"/>
      <c r="B36" s="177"/>
      <c r="C36" s="177"/>
      <c r="D36" s="178"/>
      <c r="E36" s="176"/>
      <c r="F36" s="177"/>
      <c r="G36" s="177"/>
      <c r="H36" s="155"/>
      <c r="I36" s="156"/>
      <c r="J36" s="10"/>
      <c r="K36" s="10"/>
      <c r="L36" s="10"/>
    </row>
    <row r="37" spans="1:12" ht="12.75">
      <c r="A37" s="103"/>
      <c r="B37" s="30"/>
      <c r="C37" s="179"/>
      <c r="D37" s="180"/>
      <c r="E37" s="16"/>
      <c r="F37" s="179"/>
      <c r="G37" s="180"/>
      <c r="H37" s="16"/>
      <c r="I37" s="95"/>
      <c r="J37" s="10"/>
      <c r="K37" s="10"/>
      <c r="L37" s="10"/>
    </row>
    <row r="38" spans="1:12" ht="12.75">
      <c r="A38" s="176"/>
      <c r="B38" s="177"/>
      <c r="C38" s="177"/>
      <c r="D38" s="178"/>
      <c r="E38" s="176"/>
      <c r="F38" s="177"/>
      <c r="G38" s="177"/>
      <c r="H38" s="155"/>
      <c r="I38" s="156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6"/>
      <c r="B40" s="177"/>
      <c r="C40" s="177"/>
      <c r="D40" s="178"/>
      <c r="E40" s="176"/>
      <c r="F40" s="177"/>
      <c r="G40" s="177"/>
      <c r="H40" s="155"/>
      <c r="I40" s="156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2" t="s">
        <v>266</v>
      </c>
      <c r="B44" s="184"/>
      <c r="C44" s="155"/>
      <c r="D44" s="156"/>
      <c r="E44" s="26"/>
      <c r="F44" s="172"/>
      <c r="G44" s="177"/>
      <c r="H44" s="177"/>
      <c r="I44" s="178"/>
      <c r="J44" s="10"/>
      <c r="K44" s="10"/>
      <c r="L44" s="10"/>
    </row>
    <row r="45" spans="1:12" ht="12.75">
      <c r="A45" s="103"/>
      <c r="B45" s="30"/>
      <c r="C45" s="179"/>
      <c r="D45" s="180"/>
      <c r="E45" s="16"/>
      <c r="F45" s="179"/>
      <c r="G45" s="181"/>
      <c r="H45" s="35"/>
      <c r="I45" s="107"/>
      <c r="J45" s="10"/>
      <c r="K45" s="10"/>
      <c r="L45" s="10"/>
    </row>
    <row r="46" spans="1:12" ht="12.75">
      <c r="A46" s="152" t="s">
        <v>267</v>
      </c>
      <c r="B46" s="184"/>
      <c r="C46" s="172" t="s">
        <v>330</v>
      </c>
      <c r="D46" s="182"/>
      <c r="E46" s="182"/>
      <c r="F46" s="182"/>
      <c r="G46" s="182"/>
      <c r="H46" s="182"/>
      <c r="I46" s="183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2" t="s">
        <v>269</v>
      </c>
      <c r="B48" s="184"/>
      <c r="C48" s="185" t="s">
        <v>331</v>
      </c>
      <c r="D48" s="186"/>
      <c r="E48" s="187"/>
      <c r="F48" s="16"/>
      <c r="G48" s="51" t="s">
        <v>270</v>
      </c>
      <c r="H48" s="185" t="s">
        <v>332</v>
      </c>
      <c r="I48" s="18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2" t="s">
        <v>257</v>
      </c>
      <c r="B50" s="184"/>
      <c r="C50" s="196" t="s">
        <v>333</v>
      </c>
      <c r="D50" s="186"/>
      <c r="E50" s="186"/>
      <c r="F50" s="186"/>
      <c r="G50" s="186"/>
      <c r="H50" s="186"/>
      <c r="I50" s="18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3" t="s">
        <v>271</v>
      </c>
      <c r="B52" s="164"/>
      <c r="C52" s="185" t="s">
        <v>359</v>
      </c>
      <c r="D52" s="186"/>
      <c r="E52" s="186"/>
      <c r="F52" s="186"/>
      <c r="G52" s="186"/>
      <c r="H52" s="186"/>
      <c r="I52" s="151"/>
      <c r="J52" s="10"/>
      <c r="K52" s="10"/>
      <c r="L52" s="10"/>
    </row>
    <row r="53" spans="1:12" ht="12.75">
      <c r="A53" s="108"/>
      <c r="B53" s="20"/>
      <c r="C53" s="190" t="s">
        <v>272</v>
      </c>
      <c r="D53" s="190"/>
      <c r="E53" s="190"/>
      <c r="F53" s="190"/>
      <c r="G53" s="190"/>
      <c r="H53" s="19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97" t="s">
        <v>273</v>
      </c>
      <c r="C55" s="198"/>
      <c r="D55" s="198"/>
      <c r="E55" s="198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9" t="s">
        <v>303</v>
      </c>
      <c r="C56" s="200"/>
      <c r="D56" s="200"/>
      <c r="E56" s="200"/>
      <c r="F56" s="200"/>
      <c r="G56" s="200"/>
      <c r="H56" s="200"/>
      <c r="I56" s="201"/>
      <c r="J56" s="10"/>
      <c r="K56" s="10"/>
      <c r="L56" s="10"/>
    </row>
    <row r="57" spans="1:12" ht="12.75">
      <c r="A57" s="108"/>
      <c r="B57" s="199" t="s">
        <v>304</v>
      </c>
      <c r="C57" s="200"/>
      <c r="D57" s="200"/>
      <c r="E57" s="200"/>
      <c r="F57" s="200"/>
      <c r="G57" s="200"/>
      <c r="H57" s="200"/>
      <c r="I57" s="110"/>
      <c r="J57" s="10"/>
      <c r="K57" s="10"/>
      <c r="L57" s="10"/>
    </row>
    <row r="58" spans="1:12" ht="12.75">
      <c r="A58" s="108"/>
      <c r="B58" s="199" t="s">
        <v>305</v>
      </c>
      <c r="C58" s="200"/>
      <c r="D58" s="200"/>
      <c r="E58" s="200"/>
      <c r="F58" s="200"/>
      <c r="G58" s="200"/>
      <c r="H58" s="200"/>
      <c r="I58" s="201"/>
      <c r="J58" s="10"/>
      <c r="K58" s="10"/>
      <c r="L58" s="10"/>
    </row>
    <row r="59" spans="1:12" ht="12.75">
      <c r="A59" s="108"/>
      <c r="B59" s="199" t="s">
        <v>306</v>
      </c>
      <c r="C59" s="200"/>
      <c r="D59" s="200"/>
      <c r="E59" s="200"/>
      <c r="F59" s="200"/>
      <c r="G59" s="200"/>
      <c r="H59" s="200"/>
      <c r="I59" s="201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91" t="s">
        <v>276</v>
      </c>
      <c r="H62" s="192"/>
      <c r="I62" s="19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94"/>
      <c r="H63" s="19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1">
      <selection activeCell="K84" sqref="K84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1" width="11.00390625" style="52" customWidth="1"/>
    <col min="12" max="16384" width="9.140625" style="52" customWidth="1"/>
  </cols>
  <sheetData>
    <row r="1" spans="1:11" ht="12.75" customHeight="1">
      <c r="A1" s="240" t="s">
        <v>153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369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>
      <c r="A3" s="243" t="s">
        <v>334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22.5">
      <c r="A4" s="246" t="s">
        <v>59</v>
      </c>
      <c r="B4" s="247"/>
      <c r="C4" s="247"/>
      <c r="D4" s="247"/>
      <c r="E4" s="247"/>
      <c r="F4" s="247"/>
      <c r="G4" s="247"/>
      <c r="H4" s="248"/>
      <c r="I4" s="58" t="s">
        <v>277</v>
      </c>
      <c r="J4" s="59" t="s">
        <v>315</v>
      </c>
      <c r="K4" s="60" t="s">
        <v>316</v>
      </c>
    </row>
    <row r="5" spans="1:11" ht="12.75">
      <c r="A5" s="236">
        <v>1</v>
      </c>
      <c r="B5" s="236"/>
      <c r="C5" s="236"/>
      <c r="D5" s="236"/>
      <c r="E5" s="236"/>
      <c r="F5" s="236"/>
      <c r="G5" s="236"/>
      <c r="H5" s="236"/>
      <c r="I5" s="57">
        <v>2</v>
      </c>
      <c r="J5" s="56">
        <v>3</v>
      </c>
      <c r="K5" s="56">
        <v>4</v>
      </c>
    </row>
    <row r="6" spans="1:11" ht="12.75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9"/>
    </row>
    <row r="7" spans="1:11" ht="12.75">
      <c r="A7" s="211" t="s">
        <v>60</v>
      </c>
      <c r="B7" s="212"/>
      <c r="C7" s="212"/>
      <c r="D7" s="212"/>
      <c r="E7" s="212"/>
      <c r="F7" s="212"/>
      <c r="G7" s="212"/>
      <c r="H7" s="230"/>
      <c r="I7" s="3">
        <v>1</v>
      </c>
      <c r="J7" s="6"/>
      <c r="K7" s="6"/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53">
        <f>J9+J16+J26+J35+J39</f>
        <v>25510512</v>
      </c>
      <c r="K8" s="53">
        <f>K9+K16+K26+K35+K39</f>
        <v>24734806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53"/>
      <c r="K9" s="53"/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/>
      <c r="K11" s="7"/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 ht="12.75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 ht="12.75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/>
      <c r="K14" s="7"/>
    </row>
    <row r="15" spans="1:11" ht="12.75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/>
      <c r="K15" s="7"/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3">
        <f>SUM(J17:J25)</f>
        <v>25099292</v>
      </c>
      <c r="K16" s="53">
        <f>K17+K18+K20</f>
        <v>24323586</v>
      </c>
    </row>
    <row r="17" spans="1:11" ht="12.75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7062771</v>
      </c>
      <c r="K17" s="7">
        <v>7062771</v>
      </c>
    </row>
    <row r="18" spans="1:11" ht="12.75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17907845</v>
      </c>
      <c r="K18" s="7">
        <v>17102415</v>
      </c>
    </row>
    <row r="19" spans="1:11" ht="12.75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/>
      <c r="K19" s="7"/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128676</v>
      </c>
      <c r="K20" s="7">
        <v>158400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/>
      <c r="K22" s="7"/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/>
      <c r="K23" s="7"/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/>
      <c r="K24" s="7"/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/>
      <c r="K25" s="7"/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3">
        <f>SUM(J27:J34)</f>
        <v>411220</v>
      </c>
      <c r="K26" s="53">
        <f>K27+K33</f>
        <v>411220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22320</v>
      </c>
      <c r="K27" s="7">
        <v>22320</v>
      </c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/>
      <c r="K28" s="7"/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/>
      <c r="K29" s="7"/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/>
      <c r="K31" s="7"/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/>
      <c r="K32" s="7"/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>
        <v>388900</v>
      </c>
      <c r="K33" s="7">
        <v>388900</v>
      </c>
    </row>
    <row r="34" spans="1:11" ht="12.75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/>
      <c r="K34" s="7"/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3">
        <f>SUM(J36:J38)</f>
        <v>0</v>
      </c>
      <c r="K35" s="53"/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/>
      <c r="K37" s="7"/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/>
      <c r="K38" s="7"/>
    </row>
    <row r="39" spans="1:11" ht="12.75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/>
      <c r="K39" s="7"/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53">
        <f>J41+J49+J56+J64</f>
        <v>12616458</v>
      </c>
      <c r="K40" s="53">
        <f>K41+K49+K56+K64</f>
        <v>12276305</v>
      </c>
    </row>
    <row r="41" spans="1:11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3">
        <f>SUM(J42:J48)</f>
        <v>1761130</v>
      </c>
      <c r="K41" s="53">
        <f>K42+K45</f>
        <v>1167755</v>
      </c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184</v>
      </c>
      <c r="K42" s="7">
        <v>184</v>
      </c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/>
      <c r="K43" s="7"/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/>
      <c r="K44" s="7"/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1760946</v>
      </c>
      <c r="K45" s="7">
        <v>1167571</v>
      </c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/>
      <c r="K46" s="7"/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/>
      <c r="K47" s="7"/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3">
        <f>SUM(J50:J55)</f>
        <v>3563347</v>
      </c>
      <c r="K49" s="53">
        <f>K50+K51+K52+K53+K54+K55</f>
        <v>3494268</v>
      </c>
    </row>
    <row r="50" spans="1:11" ht="12.75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/>
      <c r="K50" s="7"/>
    </row>
    <row r="51" spans="1:11" ht="12.75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3314230</v>
      </c>
      <c r="K51" s="7">
        <v>3157598</v>
      </c>
    </row>
    <row r="52" spans="1:11" ht="12.75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/>
    </row>
    <row r="53" spans="1:11" ht="12.75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2275</v>
      </c>
      <c r="K53" s="7">
        <v>2275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95842</v>
      </c>
      <c r="K54" s="7">
        <v>183640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151000</v>
      </c>
      <c r="K55" s="7">
        <v>150755</v>
      </c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3">
        <f>SUM(J57:J63)</f>
        <v>5968655</v>
      </c>
      <c r="K56" s="53">
        <f>K57+K58+K59+K60+K61+K62+K63</f>
        <v>7536098</v>
      </c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130005</v>
      </c>
      <c r="K58" s="7">
        <v>130005</v>
      </c>
    </row>
    <row r="59" spans="1:11" ht="12.75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/>
      <c r="K59" s="7"/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/>
      <c r="K60" s="7"/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79508</v>
      </c>
      <c r="K61" s="7">
        <v>33632</v>
      </c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506879</v>
      </c>
      <c r="K62" s="7">
        <v>1377879</v>
      </c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>
        <v>5252263</v>
      </c>
      <c r="K63" s="7">
        <v>5994582</v>
      </c>
    </row>
    <row r="64" spans="1:11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1323326</v>
      </c>
      <c r="K64" s="7">
        <v>78184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/>
      <c r="K65" s="7"/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53">
        <f>J8+J40+J65</f>
        <v>38126970</v>
      </c>
      <c r="K66" s="53">
        <f>K7+K8+K40+K65</f>
        <v>37011111</v>
      </c>
    </row>
    <row r="67" spans="1:11" ht="12.75">
      <c r="A67" s="231" t="s">
        <v>91</v>
      </c>
      <c r="B67" s="232"/>
      <c r="C67" s="232"/>
      <c r="D67" s="232"/>
      <c r="E67" s="232"/>
      <c r="F67" s="232"/>
      <c r="G67" s="232"/>
      <c r="H67" s="233"/>
      <c r="I67" s="4">
        <v>61</v>
      </c>
      <c r="J67" s="8">
        <v>1242783</v>
      </c>
      <c r="K67" s="8">
        <v>73647</v>
      </c>
    </row>
    <row r="68" spans="1:11" ht="12.75">
      <c r="A68" s="207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11" t="s">
        <v>191</v>
      </c>
      <c r="B69" s="212"/>
      <c r="C69" s="212"/>
      <c r="D69" s="212"/>
      <c r="E69" s="212"/>
      <c r="F69" s="212"/>
      <c r="G69" s="212"/>
      <c r="H69" s="230"/>
      <c r="I69" s="3">
        <v>62</v>
      </c>
      <c r="J69" s="54">
        <f>J70+J71+J72+J78+J79+J82+J85</f>
        <v>16794351</v>
      </c>
      <c r="K69" s="54">
        <f>K70+K71+K72+K78+K79+K82+K85</f>
        <v>18970075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33513861</v>
      </c>
      <c r="K70" s="7">
        <v>33493861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1673668</v>
      </c>
      <c r="K71" s="7">
        <v>1673668</v>
      </c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3">
        <f>J73+J74-J75+J76+J77</f>
        <v>0</v>
      </c>
      <c r="K72" s="53"/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/>
      <c r="K73" s="7"/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/>
      <c r="K74" s="7"/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/>
      <c r="K75" s="7"/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/>
      <c r="K77" s="7"/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/>
      <c r="K78" s="7"/>
    </row>
    <row r="79" spans="1:11" ht="12.75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3">
        <f>J80-J81</f>
        <v>-18818313</v>
      </c>
      <c r="K79" s="53">
        <f>K80-K81</f>
        <v>-16934935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/>
      <c r="K80" s="7"/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18818313</v>
      </c>
      <c r="K81" s="7">
        <v>16934935</v>
      </c>
    </row>
    <row r="82" spans="1:11" ht="12.75">
      <c r="A82" s="229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3">
        <v>425135</v>
      </c>
      <c r="K82" s="53">
        <f>K83-K84</f>
        <v>737481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425135</v>
      </c>
      <c r="K83" s="7">
        <v>737481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/>
      <c r="K84" s="7"/>
    </row>
    <row r="85" spans="1:11" ht="12.75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/>
      <c r="K85" s="7"/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53">
        <f>SUM(J87:J89)</f>
        <v>0</v>
      </c>
      <c r="K86" s="53"/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/>
      <c r="K87" s="7"/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/>
      <c r="K89" s="7"/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53">
        <f>SUM(J91:J99)</f>
        <v>864349</v>
      </c>
      <c r="K90" s="53">
        <f>K91+K92+K93+K94+K95+K96+K97+K98+K99</f>
        <v>917319</v>
      </c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/>
      <c r="K91" s="7"/>
    </row>
    <row r="92" spans="1:11" ht="12.75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/>
      <c r="K92" s="7"/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/>
      <c r="K93" s="7"/>
    </row>
    <row r="94" spans="1:11" ht="12.75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/>
    </row>
    <row r="95" spans="1:11" ht="12.75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 ht="12.75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>
        <v>864349</v>
      </c>
      <c r="K98" s="7">
        <v>917319</v>
      </c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/>
      <c r="K99" s="7"/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3">
        <f>SUM(J101:J112)</f>
        <v>20468270</v>
      </c>
      <c r="K100" s="53">
        <f>K101+K102+K103+K104+K105+K106+K107+K108+K109+K110+K111+K112</f>
        <v>17123717</v>
      </c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301785</v>
      </c>
      <c r="K101" s="7"/>
    </row>
    <row r="102" spans="1:11" ht="12.75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8195208</v>
      </c>
      <c r="K102" s="7">
        <v>8452407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/>
      <c r="K103" s="7"/>
    </row>
    <row r="104" spans="1:11" ht="12.75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/>
      <c r="K104" s="7"/>
    </row>
    <row r="105" spans="1:11" ht="12.75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5415699</v>
      </c>
      <c r="K105" s="7">
        <v>5105385</v>
      </c>
    </row>
    <row r="106" spans="1:11" ht="12.75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/>
      <c r="K106" s="7"/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/>
      <c r="K107" s="7"/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307199</v>
      </c>
      <c r="K108" s="7">
        <v>206877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1325350</v>
      </c>
      <c r="K109" s="7">
        <v>295331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/>
      <c r="K110" s="7"/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4923029</v>
      </c>
      <c r="K112" s="7">
        <v>3063717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/>
      <c r="K113" s="7"/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3">
        <f>J69+J86+J90+J100+J113</f>
        <v>38126970</v>
      </c>
      <c r="K114" s="53">
        <f>K113+K100+K90+K86+K69</f>
        <v>37011111</v>
      </c>
    </row>
    <row r="115" spans="1:11" ht="12.75">
      <c r="A115" s="204" t="s">
        <v>57</v>
      </c>
      <c r="B115" s="205"/>
      <c r="C115" s="205"/>
      <c r="D115" s="205"/>
      <c r="E115" s="205"/>
      <c r="F115" s="205"/>
      <c r="G115" s="205"/>
      <c r="H115" s="206"/>
      <c r="I115" s="2">
        <v>108</v>
      </c>
      <c r="J115" s="8">
        <v>1242783</v>
      </c>
      <c r="K115" s="8">
        <v>73647</v>
      </c>
    </row>
    <row r="116" spans="1:11" ht="12.75">
      <c r="A116" s="207" t="s">
        <v>307</v>
      </c>
      <c r="B116" s="208"/>
      <c r="C116" s="208"/>
      <c r="D116" s="208"/>
      <c r="E116" s="208"/>
      <c r="F116" s="208"/>
      <c r="G116" s="208"/>
      <c r="H116" s="208"/>
      <c r="I116" s="209"/>
      <c r="J116" s="209"/>
      <c r="K116" s="210"/>
    </row>
    <row r="117" spans="1:11" ht="12.75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308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02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9:K84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4">
      <selection activeCell="M73" sqref="M7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40" t="s">
        <v>154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2.75" customHeight="1">
      <c r="A2" s="249" t="s">
        <v>370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63" t="s">
        <v>352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23.25">
      <c r="A4" s="264" t="s">
        <v>59</v>
      </c>
      <c r="B4" s="264"/>
      <c r="C4" s="264"/>
      <c r="D4" s="264"/>
      <c r="E4" s="264"/>
      <c r="F4" s="264"/>
      <c r="G4" s="264"/>
      <c r="H4" s="264"/>
      <c r="I4" s="58" t="s">
        <v>278</v>
      </c>
      <c r="J4" s="265" t="s">
        <v>315</v>
      </c>
      <c r="K4" s="265"/>
      <c r="L4" s="265" t="s">
        <v>316</v>
      </c>
      <c r="M4" s="265"/>
    </row>
    <row r="5" spans="1:13" ht="22.5">
      <c r="A5" s="264"/>
      <c r="B5" s="264"/>
      <c r="C5" s="264"/>
      <c r="D5" s="264"/>
      <c r="E5" s="264"/>
      <c r="F5" s="264"/>
      <c r="G5" s="264"/>
      <c r="H5" s="264"/>
      <c r="I5" s="58"/>
      <c r="J5" s="60" t="s">
        <v>311</v>
      </c>
      <c r="K5" s="60" t="s">
        <v>312</v>
      </c>
      <c r="L5" s="60" t="s">
        <v>311</v>
      </c>
      <c r="M5" s="60" t="s">
        <v>312</v>
      </c>
    </row>
    <row r="6" spans="1:13" ht="12.75">
      <c r="A6" s="265">
        <v>1</v>
      </c>
      <c r="B6" s="265"/>
      <c r="C6" s="265"/>
      <c r="D6" s="265"/>
      <c r="E6" s="265"/>
      <c r="F6" s="265"/>
      <c r="G6" s="265"/>
      <c r="H6" s="26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1" t="s">
        <v>26</v>
      </c>
      <c r="B7" s="212"/>
      <c r="C7" s="212"/>
      <c r="D7" s="212"/>
      <c r="E7" s="212"/>
      <c r="F7" s="212"/>
      <c r="G7" s="212"/>
      <c r="H7" s="230"/>
      <c r="I7" s="3">
        <v>111</v>
      </c>
      <c r="J7" s="54">
        <v>5448230</v>
      </c>
      <c r="K7" s="54">
        <v>2602186</v>
      </c>
      <c r="L7" s="7">
        <v>4905513</v>
      </c>
      <c r="M7" s="7">
        <v>2409684</v>
      </c>
    </row>
    <row r="8" spans="1:13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5404535</v>
      </c>
      <c r="K8" s="7">
        <v>2558491</v>
      </c>
      <c r="L8" s="7">
        <v>4880766</v>
      </c>
      <c r="M8" s="7">
        <v>2399701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43695</v>
      </c>
      <c r="K9" s="7">
        <v>43695</v>
      </c>
      <c r="L9" s="7">
        <v>24747</v>
      </c>
      <c r="M9" s="7">
        <v>9983</v>
      </c>
    </row>
    <row r="10" spans="1:13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3">
        <v>6531662</v>
      </c>
      <c r="K10" s="53">
        <v>3279747</v>
      </c>
      <c r="L10" s="53">
        <v>7445596</v>
      </c>
      <c r="M10" s="53">
        <v>4063650</v>
      </c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/>
      <c r="K11" s="7"/>
      <c r="L11" s="7"/>
      <c r="M11" s="7"/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3">
        <v>2830636</v>
      </c>
      <c r="K12" s="53">
        <v>1469669</v>
      </c>
      <c r="L12" s="53">
        <v>3196982</v>
      </c>
      <c r="M12" s="53">
        <v>1833212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1192579</v>
      </c>
      <c r="K13" s="7">
        <v>654334</v>
      </c>
      <c r="L13" s="7">
        <v>971692</v>
      </c>
      <c r="M13" s="7">
        <v>486341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564219</v>
      </c>
      <c r="K14" s="7">
        <v>208884</v>
      </c>
      <c r="L14" s="7">
        <v>715955</v>
      </c>
      <c r="M14" s="7">
        <v>331663</v>
      </c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1073838</v>
      </c>
      <c r="K15" s="7">
        <v>606423</v>
      </c>
      <c r="L15" s="7">
        <v>1509335</v>
      </c>
      <c r="M15" s="7">
        <v>1015208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3">
        <v>2452380</v>
      </c>
      <c r="K16" s="53">
        <v>122406</v>
      </c>
      <c r="L16" s="53">
        <v>2261164</v>
      </c>
      <c r="M16" s="53">
        <v>1049890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1536409</v>
      </c>
      <c r="K17" s="7">
        <v>772127</v>
      </c>
      <c r="L17" s="7">
        <v>1453607</v>
      </c>
      <c r="M17" s="7">
        <v>675819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566336</v>
      </c>
      <c r="K18" s="7">
        <v>282047</v>
      </c>
      <c r="L18" s="7">
        <v>507506</v>
      </c>
      <c r="M18" s="7">
        <v>234753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349635</v>
      </c>
      <c r="K19" s="7">
        <v>168232</v>
      </c>
      <c r="L19" s="7">
        <v>300051</v>
      </c>
      <c r="M19" s="7">
        <v>139318</v>
      </c>
    </row>
    <row r="20" spans="1:13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858184</v>
      </c>
      <c r="K20" s="7">
        <v>415620</v>
      </c>
      <c r="L20" s="7">
        <v>841111</v>
      </c>
      <c r="M20" s="7">
        <v>418753</v>
      </c>
    </row>
    <row r="21" spans="1:13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/>
      <c r="K21" s="7"/>
      <c r="L21" s="7">
        <v>621439</v>
      </c>
      <c r="M21" s="7">
        <v>240229</v>
      </c>
    </row>
    <row r="22" spans="1:13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3"/>
      <c r="K22" s="53"/>
      <c r="L22" s="53"/>
      <c r="M22" s="53"/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/>
      <c r="K23" s="7"/>
      <c r="L23" s="7"/>
      <c r="M23" s="7"/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/>
      <c r="K24" s="7"/>
      <c r="L24" s="7">
        <v>430698</v>
      </c>
      <c r="M24" s="7">
        <v>430698</v>
      </c>
    </row>
    <row r="25" spans="1:13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/>
      <c r="K25" s="7"/>
      <c r="L25" s="7"/>
      <c r="M25" s="7"/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>
        <v>390462</v>
      </c>
      <c r="K26" s="7">
        <v>390462</v>
      </c>
      <c r="L26" s="7">
        <v>94202</v>
      </c>
      <c r="M26" s="7">
        <v>90868</v>
      </c>
    </row>
    <row r="27" spans="1:13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3">
        <v>4569</v>
      </c>
      <c r="K27" s="53">
        <v>2721</v>
      </c>
      <c r="L27" s="53">
        <v>924562</v>
      </c>
      <c r="M27" s="53">
        <v>922152</v>
      </c>
    </row>
    <row r="28" spans="1:13" ht="12.75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/>
      <c r="K28" s="7"/>
      <c r="L28" s="7"/>
      <c r="M28" s="7"/>
    </row>
    <row r="29" spans="1:13" ht="12.75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4569</v>
      </c>
      <c r="K29" s="7">
        <v>2721</v>
      </c>
      <c r="L29" s="7">
        <v>3696</v>
      </c>
      <c r="M29" s="7">
        <v>1286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/>
      <c r="K30" s="7"/>
      <c r="L30" s="7"/>
      <c r="M30" s="7"/>
    </row>
    <row r="31" spans="1:13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/>
      <c r="K31" s="7"/>
      <c r="L31" s="7"/>
      <c r="M31" s="7"/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/>
      <c r="K32" s="7"/>
      <c r="L32" s="7">
        <v>920866</v>
      </c>
      <c r="M32" s="7">
        <v>920866</v>
      </c>
    </row>
    <row r="33" spans="1:13" ht="12.75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3">
        <v>232079</v>
      </c>
      <c r="K33" s="53">
        <v>159760</v>
      </c>
      <c r="L33" s="53">
        <v>372612</v>
      </c>
      <c r="M33" s="53">
        <v>347952</v>
      </c>
    </row>
    <row r="34" spans="1:13" ht="12.75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/>
      <c r="K34" s="7"/>
      <c r="L34" s="7"/>
      <c r="M34" s="7"/>
    </row>
    <row r="35" spans="1:13" ht="12.75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232079</v>
      </c>
      <c r="K35" s="7">
        <v>159760</v>
      </c>
      <c r="L35" s="7">
        <v>367533</v>
      </c>
      <c r="M35" s="7">
        <v>342873</v>
      </c>
    </row>
    <row r="36" spans="1:13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/>
      <c r="K36" s="7"/>
      <c r="L36" s="7"/>
      <c r="M36" s="7"/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/>
      <c r="K37" s="7"/>
      <c r="L37" s="7">
        <v>5079</v>
      </c>
      <c r="M37" s="7">
        <v>5079</v>
      </c>
    </row>
    <row r="38" spans="1:13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/>
      <c r="K38" s="7"/>
      <c r="L38" s="7"/>
      <c r="M38" s="7"/>
    </row>
    <row r="39" spans="1:13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/>
      <c r="K39" s="7"/>
      <c r="L39" s="7"/>
      <c r="M39" s="7"/>
    </row>
    <row r="40" spans="1:13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>
        <v>6338000</v>
      </c>
      <c r="K40" s="7">
        <v>1338000</v>
      </c>
      <c r="L40" s="7">
        <v>2873131</v>
      </c>
      <c r="M40" s="7">
        <v>1865846</v>
      </c>
    </row>
    <row r="41" spans="1:13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>
        <v>671347</v>
      </c>
      <c r="K41" s="7">
        <v>150808</v>
      </c>
      <c r="L41" s="7">
        <v>147517</v>
      </c>
      <c r="M41" s="7">
        <v>847</v>
      </c>
    </row>
    <row r="42" spans="1:13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80</v>
      </c>
      <c r="J42" s="53">
        <v>11790799</v>
      </c>
      <c r="K42" s="53">
        <v>3942907</v>
      </c>
      <c r="L42" s="53">
        <v>8703206</v>
      </c>
      <c r="M42" s="53">
        <v>5197682</v>
      </c>
    </row>
    <row r="43" spans="1:13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3">
        <v>7435088</v>
      </c>
      <c r="K43" s="53">
        <v>3590315</v>
      </c>
      <c r="L43" s="53">
        <v>7965725</v>
      </c>
      <c r="M43" s="53">
        <v>4412449</v>
      </c>
    </row>
    <row r="44" spans="1:13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3"/>
      <c r="K44" s="53"/>
      <c r="L44" s="53"/>
      <c r="M44" s="53"/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3">
        <v>4355711</v>
      </c>
      <c r="K45" s="53">
        <v>352592</v>
      </c>
      <c r="L45" s="53">
        <v>737481</v>
      </c>
      <c r="M45" s="53">
        <v>785233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3"/>
      <c r="K46" s="53"/>
      <c r="L46" s="53"/>
      <c r="M46" s="53"/>
    </row>
    <row r="47" spans="1:13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/>
      <c r="K47" s="7"/>
      <c r="L47" s="7"/>
      <c r="M47" s="7"/>
    </row>
    <row r="48" spans="1:13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3">
        <v>4355711</v>
      </c>
      <c r="K48" s="53">
        <v>352592</v>
      </c>
      <c r="L48" s="53">
        <v>737481</v>
      </c>
      <c r="M48" s="53">
        <v>785233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3"/>
      <c r="K49" s="53"/>
      <c r="L49" s="53"/>
      <c r="M49" s="53"/>
    </row>
    <row r="50" spans="1:13" ht="12.75">
      <c r="A50" s="260" t="s">
        <v>220</v>
      </c>
      <c r="B50" s="261"/>
      <c r="C50" s="261"/>
      <c r="D50" s="261"/>
      <c r="E50" s="261"/>
      <c r="F50" s="261"/>
      <c r="G50" s="261"/>
      <c r="H50" s="262"/>
      <c r="I50" s="2">
        <v>154</v>
      </c>
      <c r="J50" s="61"/>
      <c r="K50" s="61"/>
      <c r="L50" s="61"/>
      <c r="M50" s="61"/>
    </row>
    <row r="51" spans="1:13" ht="12.75" customHeight="1">
      <c r="A51" s="207" t="s">
        <v>309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55"/>
      <c r="J52" s="55">
        <v>4355711</v>
      </c>
      <c r="K52" s="134">
        <v>352592</v>
      </c>
      <c r="L52" s="55">
        <v>737481</v>
      </c>
      <c r="M52" s="62">
        <v>785233</v>
      </c>
    </row>
    <row r="53" spans="1:13" ht="12.75">
      <c r="A53" s="257" t="s">
        <v>234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/>
      <c r="K53" s="7"/>
      <c r="L53" s="7"/>
      <c r="M53" s="7"/>
    </row>
    <row r="54" spans="1:13" ht="12.75">
      <c r="A54" s="257" t="s">
        <v>235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/>
      <c r="K54" s="8"/>
      <c r="L54" s="8"/>
      <c r="M54" s="8"/>
    </row>
    <row r="55" spans="1:13" ht="12.75" customHeight="1">
      <c r="A55" s="207" t="s">
        <v>189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</row>
    <row r="56" spans="1:13" ht="12.75">
      <c r="A56" s="211" t="s">
        <v>204</v>
      </c>
      <c r="B56" s="212"/>
      <c r="C56" s="212"/>
      <c r="D56" s="212"/>
      <c r="E56" s="212"/>
      <c r="F56" s="212"/>
      <c r="G56" s="212"/>
      <c r="H56" s="230"/>
      <c r="I56" s="9">
        <v>157</v>
      </c>
      <c r="J56" s="6">
        <v>4355711</v>
      </c>
      <c r="K56" s="6">
        <v>352592</v>
      </c>
      <c r="L56" s="6">
        <v>737481</v>
      </c>
      <c r="M56" s="6">
        <v>785233</v>
      </c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3"/>
      <c r="K57" s="53"/>
      <c r="L57" s="53"/>
      <c r="M57" s="53"/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/>
      <c r="K58" s="7"/>
      <c r="L58" s="7"/>
      <c r="M58" s="7"/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/>
      <c r="K59" s="7"/>
      <c r="L59" s="7"/>
      <c r="M59" s="7"/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/>
      <c r="K60" s="7"/>
      <c r="L60" s="7"/>
      <c r="M60" s="7"/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/>
      <c r="K61" s="7"/>
      <c r="L61" s="7"/>
      <c r="M61" s="7"/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/>
      <c r="K62" s="7"/>
      <c r="L62" s="7"/>
      <c r="M62" s="7"/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/>
      <c r="K63" s="7"/>
      <c r="L63" s="7"/>
      <c r="M63" s="7"/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/>
      <c r="K64" s="7"/>
      <c r="L64" s="7"/>
      <c r="M64" s="7"/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/>
      <c r="K65" s="7"/>
      <c r="L65" s="7"/>
      <c r="M65" s="7"/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3"/>
      <c r="K66" s="53"/>
      <c r="L66" s="53"/>
      <c r="M66" s="53"/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61">
        <f>J56+J66</f>
        <v>4355711</v>
      </c>
      <c r="K67" s="61">
        <f>K56+K66</f>
        <v>352592</v>
      </c>
      <c r="L67" s="61">
        <f>L56+L66</f>
        <v>737481</v>
      </c>
      <c r="M67" s="61">
        <v>785233</v>
      </c>
    </row>
    <row r="68" spans="1:13" ht="12.75" customHeight="1">
      <c r="A68" s="253" t="s">
        <v>310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188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57" t="s">
        <v>234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/>
      <c r="K70" s="7"/>
      <c r="L70" s="7"/>
      <c r="M70" s="7"/>
    </row>
    <row r="71" spans="1:13" ht="12.75">
      <c r="A71" s="250" t="s">
        <v>235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47 L47 K58:L65 K57:M57 K56:L56 J56:J6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8:M32 J34:J45 L42:L45 J46:L46 J28:J32 J13:J21 J23:J26 J8:J9 J7:K7 J10:M10 K16 K37:K45 L13:M21 J12:M12 J33:M33 L23:L26 J27:M27 M42:M46 J22:M22 L34:M41 L7:M9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K53" sqref="K5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365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353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66" t="s">
        <v>278</v>
      </c>
      <c r="J4" s="67" t="s">
        <v>315</v>
      </c>
      <c r="K4" s="67" t="s">
        <v>316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8">
        <v>2</v>
      </c>
      <c r="J5" s="69" t="s">
        <v>280</v>
      </c>
      <c r="K5" s="69" t="s">
        <v>281</v>
      </c>
    </row>
    <row r="6" spans="1:11" ht="12.75">
      <c r="A6" s="207" t="s">
        <v>156</v>
      </c>
      <c r="B6" s="208"/>
      <c r="C6" s="208"/>
      <c r="D6" s="208"/>
      <c r="E6" s="208"/>
      <c r="F6" s="208"/>
      <c r="G6" s="208"/>
      <c r="H6" s="208"/>
      <c r="I6" s="266"/>
      <c r="J6" s="266"/>
      <c r="K6" s="267"/>
    </row>
    <row r="7" spans="1:11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7">
        <v>425135</v>
      </c>
      <c r="K7" s="7">
        <v>737481</v>
      </c>
    </row>
    <row r="8" spans="1:11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1709128</v>
      </c>
      <c r="K8" s="7">
        <v>841111</v>
      </c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7"/>
      <c r="K9" s="7"/>
    </row>
    <row r="10" spans="1:11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7">
        <v>2175732</v>
      </c>
      <c r="K10" s="7">
        <v>57017</v>
      </c>
    </row>
    <row r="11" spans="1:11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7">
        <v>329366</v>
      </c>
      <c r="K11" s="7">
        <v>593375</v>
      </c>
    </row>
    <row r="12" spans="1:11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7"/>
      <c r="K12" s="7"/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53">
        <f>SUM(J7:J12)</f>
        <v>4639361</v>
      </c>
      <c r="K13" s="53">
        <f>SUM(K7:K12)</f>
        <v>2228984</v>
      </c>
    </row>
    <row r="14" spans="1:11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7">
        <v>2147950</v>
      </c>
      <c r="K14" s="7">
        <v>1849588</v>
      </c>
    </row>
    <row r="15" spans="1:11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7"/>
      <c r="K15" s="7"/>
    </row>
    <row r="16" spans="1:11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7"/>
      <c r="K16" s="7"/>
    </row>
    <row r="17" spans="1:11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7">
        <v>882213</v>
      </c>
      <c r="K17" s="7"/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3">
        <f>SUM(J14:J17)</f>
        <v>3030163</v>
      </c>
      <c r="K18" s="53">
        <f>SUM(K14:K17)</f>
        <v>1849588</v>
      </c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53">
        <f>IF(J13&gt;J18,J13-J18,0)</f>
        <v>1609198</v>
      </c>
      <c r="K19" s="53">
        <v>379396</v>
      </c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64">
        <f>IF(J18&gt;J13,J18-J13,0)</f>
        <v>0</v>
      </c>
      <c r="K20" s="53"/>
    </row>
    <row r="21" spans="1:11" ht="12.75">
      <c r="A21" s="207" t="s">
        <v>159</v>
      </c>
      <c r="B21" s="208"/>
      <c r="C21" s="208"/>
      <c r="D21" s="208"/>
      <c r="E21" s="208"/>
      <c r="F21" s="208"/>
      <c r="G21" s="208"/>
      <c r="H21" s="208"/>
      <c r="I21" s="266"/>
      <c r="J21" s="266"/>
      <c r="K21" s="267"/>
    </row>
    <row r="22" spans="1:11" ht="12.75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7">
        <v>3026</v>
      </c>
      <c r="K22" s="7"/>
    </row>
    <row r="23" spans="1:11" ht="12.75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7"/>
      <c r="K23" s="7"/>
    </row>
    <row r="24" spans="1:11" ht="12.75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7"/>
      <c r="K24" s="7"/>
    </row>
    <row r="25" spans="1:11" ht="12.75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7"/>
      <c r="K25" s="7"/>
    </row>
    <row r="26" spans="1:11" ht="12.75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7">
        <v>651526</v>
      </c>
      <c r="K26" s="7"/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53">
        <f>SUM(J22:J26)</f>
        <v>654552</v>
      </c>
      <c r="K27" s="53">
        <f>SUM(K22:K26)</f>
        <v>0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7"/>
      <c r="K28" s="7">
        <v>65405</v>
      </c>
    </row>
    <row r="29" spans="1:11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7">
        <v>334650</v>
      </c>
      <c r="K29" s="7"/>
    </row>
    <row r="30" spans="1:11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7">
        <v>474293</v>
      </c>
      <c r="K30" s="7">
        <v>1567443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53">
        <f>SUM(J28:J30)</f>
        <v>808943</v>
      </c>
      <c r="K31" s="53">
        <f>SUM(K28:K30)</f>
        <v>1632848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53">
        <f>IF(J27&gt;J31,J27-J31,0)</f>
        <v>0</v>
      </c>
      <c r="K32" s="53"/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53">
        <f>IF(J31&gt;J27,J31-J27,0)</f>
        <v>154391</v>
      </c>
      <c r="K33" s="53">
        <v>1632848</v>
      </c>
    </row>
    <row r="34" spans="1:11" ht="12.75">
      <c r="A34" s="207" t="s">
        <v>160</v>
      </c>
      <c r="B34" s="208"/>
      <c r="C34" s="208"/>
      <c r="D34" s="208"/>
      <c r="E34" s="208"/>
      <c r="F34" s="208"/>
      <c r="G34" s="208"/>
      <c r="H34" s="208"/>
      <c r="I34" s="266"/>
      <c r="J34" s="266"/>
      <c r="K34" s="267"/>
    </row>
    <row r="35" spans="1:11" ht="12.75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/>
      <c r="K35" s="7"/>
    </row>
    <row r="36" spans="1:11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7">
        <v>569923</v>
      </c>
      <c r="K36" s="7">
        <v>52970</v>
      </c>
    </row>
    <row r="37" spans="1:11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7"/>
      <c r="K37" s="7"/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53">
        <f>SUM(J35:J37)</f>
        <v>569923</v>
      </c>
      <c r="K38" s="53">
        <f>SUM(K36:K37)</f>
        <v>52970</v>
      </c>
    </row>
    <row r="39" spans="1:11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7">
        <v>720090</v>
      </c>
      <c r="K39" s="7">
        <v>44586</v>
      </c>
    </row>
    <row r="40" spans="1:11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7"/>
      <c r="K40" s="7"/>
    </row>
    <row r="41" spans="1:11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7"/>
      <c r="K41" s="7"/>
    </row>
    <row r="42" spans="1:11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7"/>
      <c r="K42" s="7"/>
    </row>
    <row r="43" spans="1:11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7"/>
      <c r="K43" s="7"/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53">
        <f>SUM(J39:J43)</f>
        <v>720090</v>
      </c>
      <c r="K44" s="53">
        <f>SUM(K39:K43)</f>
        <v>44586</v>
      </c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53">
        <f>IF(J38&gt;J44,J38-J44,0)</f>
        <v>0</v>
      </c>
      <c r="K45" s="53">
        <v>8384</v>
      </c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53">
        <f>IF(J44&gt;J38,J44-J38,0)</f>
        <v>150167</v>
      </c>
      <c r="K46" s="53"/>
    </row>
    <row r="47" spans="1:11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53">
        <f>IF(J19-J20+J32-J33+J45-J46&gt;0,J19-J20+J32-J33+J45-J46,0)</f>
        <v>1304640</v>
      </c>
      <c r="K47" s="53"/>
    </row>
    <row r="48" spans="1:11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53">
        <f>IF(J20-J19+J33-J32+J46-J45&gt;0,J20-J19+J33-J32+J46-J45,0)</f>
        <v>0</v>
      </c>
      <c r="K48" s="53">
        <v>1245068</v>
      </c>
    </row>
    <row r="49" spans="1:11" ht="12.75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7">
        <v>18613</v>
      </c>
      <c r="K49" s="7">
        <v>1323252</v>
      </c>
    </row>
    <row r="50" spans="1:11" ht="12.75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7">
        <v>1304639</v>
      </c>
      <c r="K50" s="7"/>
    </row>
    <row r="51" spans="1:11" ht="12.75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7"/>
      <c r="K51" s="7">
        <v>1245068</v>
      </c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1">
        <f>J49+J50-J51</f>
        <v>1323252</v>
      </c>
      <c r="K52" s="61">
        <v>78184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28:K30 J22:K26 J14:K17 J7:K12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2" t="s">
        <v>197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66" t="s">
        <v>278</v>
      </c>
      <c r="J4" s="67" t="s">
        <v>315</v>
      </c>
      <c r="K4" s="67" t="s">
        <v>316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72">
        <v>2</v>
      </c>
      <c r="J5" s="73" t="s">
        <v>280</v>
      </c>
      <c r="K5" s="73" t="s">
        <v>281</v>
      </c>
    </row>
    <row r="6" spans="1:11" ht="12.75">
      <c r="A6" s="207" t="s">
        <v>156</v>
      </c>
      <c r="B6" s="208"/>
      <c r="C6" s="208"/>
      <c r="D6" s="208"/>
      <c r="E6" s="208"/>
      <c r="F6" s="208"/>
      <c r="G6" s="208"/>
      <c r="H6" s="208"/>
      <c r="I6" s="266"/>
      <c r="J6" s="266"/>
      <c r="K6" s="267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8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1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7" t="s">
        <v>159</v>
      </c>
      <c r="B22" s="208"/>
      <c r="C22" s="208"/>
      <c r="D22" s="208"/>
      <c r="E22" s="208"/>
      <c r="F22" s="208"/>
      <c r="G22" s="208"/>
      <c r="H22" s="208"/>
      <c r="I22" s="266"/>
      <c r="J22" s="266"/>
      <c r="K22" s="267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317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318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7" t="s">
        <v>160</v>
      </c>
      <c r="B35" s="208"/>
      <c r="C35" s="208"/>
      <c r="D35" s="208"/>
      <c r="E35" s="208"/>
      <c r="F35" s="208"/>
      <c r="G35" s="208"/>
      <c r="H35" s="208"/>
      <c r="I35" s="266">
        <v>0</v>
      </c>
      <c r="J35" s="266"/>
      <c r="K35" s="267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31" t="s">
        <v>177</v>
      </c>
      <c r="B53" s="232"/>
      <c r="C53" s="232"/>
      <c r="D53" s="232"/>
      <c r="E53" s="232"/>
      <c r="F53" s="232"/>
      <c r="G53" s="232"/>
      <c r="H53" s="23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3">
      <selection activeCell="K9" sqref="K9"/>
    </sheetView>
  </sheetViews>
  <sheetFormatPr defaultColWidth="9.140625" defaultRowHeight="12.75"/>
  <cols>
    <col min="1" max="3" width="9.140625" style="76" customWidth="1"/>
    <col min="4" max="4" width="14.28125" style="76" customWidth="1"/>
    <col min="5" max="5" width="5.140625" style="76" customWidth="1"/>
    <col min="6" max="6" width="11.57421875" style="76" customWidth="1"/>
    <col min="7" max="16384" width="9.140625" style="76" customWidth="1"/>
  </cols>
  <sheetData>
    <row r="1" spans="1:12" ht="12.75">
      <c r="A1" s="297" t="s">
        <v>279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75"/>
    </row>
    <row r="2" spans="1:12" ht="15.75">
      <c r="A2" s="42"/>
      <c r="B2" s="74"/>
      <c r="C2" s="282" t="s">
        <v>366</v>
      </c>
      <c r="D2" s="282"/>
      <c r="E2" s="77"/>
      <c r="F2" s="43" t="s">
        <v>367</v>
      </c>
      <c r="G2" s="283"/>
      <c r="H2" s="284"/>
      <c r="I2" s="74"/>
      <c r="J2" s="74"/>
      <c r="K2" s="74"/>
      <c r="L2" s="78"/>
    </row>
    <row r="3" spans="1:11" ht="23.25">
      <c r="A3" s="285" t="s">
        <v>59</v>
      </c>
      <c r="B3" s="285"/>
      <c r="C3" s="285"/>
      <c r="D3" s="285"/>
      <c r="E3" s="285"/>
      <c r="F3" s="285"/>
      <c r="G3" s="285"/>
      <c r="H3" s="285"/>
      <c r="I3" s="81" t="s">
        <v>302</v>
      </c>
      <c r="J3" s="82" t="s">
        <v>150</v>
      </c>
      <c r="K3" s="82" t="s">
        <v>151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84">
        <v>2</v>
      </c>
      <c r="J4" s="83" t="s">
        <v>280</v>
      </c>
      <c r="K4" s="83" t="s">
        <v>281</v>
      </c>
    </row>
    <row r="5" spans="1:11" ht="12.75">
      <c r="A5" s="287" t="s">
        <v>282</v>
      </c>
      <c r="B5" s="288"/>
      <c r="C5" s="288"/>
      <c r="D5" s="288"/>
      <c r="E5" s="288"/>
      <c r="F5" s="288"/>
      <c r="G5" s="288"/>
      <c r="H5" s="288"/>
      <c r="I5" s="44">
        <v>1</v>
      </c>
      <c r="J5" s="45">
        <v>33513861</v>
      </c>
      <c r="K5" s="45">
        <v>33493861</v>
      </c>
    </row>
    <row r="6" spans="1:11" ht="12.75">
      <c r="A6" s="287" t="s">
        <v>283</v>
      </c>
      <c r="B6" s="288"/>
      <c r="C6" s="288"/>
      <c r="D6" s="288"/>
      <c r="E6" s="288"/>
      <c r="F6" s="288"/>
      <c r="G6" s="288"/>
      <c r="H6" s="288"/>
      <c r="I6" s="44">
        <v>2</v>
      </c>
      <c r="J6" s="46">
        <v>1673668</v>
      </c>
      <c r="K6" s="46">
        <v>1673668</v>
      </c>
    </row>
    <row r="7" spans="1:11" ht="12.75">
      <c r="A7" s="287" t="s">
        <v>284</v>
      </c>
      <c r="B7" s="288"/>
      <c r="C7" s="288"/>
      <c r="D7" s="288"/>
      <c r="E7" s="288"/>
      <c r="F7" s="288"/>
      <c r="G7" s="288"/>
      <c r="H7" s="288"/>
      <c r="I7" s="44">
        <v>3</v>
      </c>
      <c r="J7" s="46"/>
      <c r="K7" s="46"/>
    </row>
    <row r="8" spans="1:11" ht="12.75">
      <c r="A8" s="287" t="s">
        <v>285</v>
      </c>
      <c r="B8" s="288"/>
      <c r="C8" s="288"/>
      <c r="D8" s="288"/>
      <c r="E8" s="288"/>
      <c r="F8" s="288"/>
      <c r="G8" s="288"/>
      <c r="H8" s="288"/>
      <c r="I8" s="44">
        <v>4</v>
      </c>
      <c r="J8" s="46">
        <v>-18818313</v>
      </c>
      <c r="K8" s="46">
        <v>-16934935</v>
      </c>
    </row>
    <row r="9" spans="1:11" ht="12.75">
      <c r="A9" s="287" t="s">
        <v>286</v>
      </c>
      <c r="B9" s="288"/>
      <c r="C9" s="288"/>
      <c r="D9" s="288"/>
      <c r="E9" s="288"/>
      <c r="F9" s="288"/>
      <c r="G9" s="288"/>
      <c r="H9" s="288"/>
      <c r="I9" s="44">
        <v>5</v>
      </c>
      <c r="J9" s="46">
        <v>425135</v>
      </c>
      <c r="K9" s="46">
        <v>737481</v>
      </c>
    </row>
    <row r="10" spans="1:11" ht="12.75">
      <c r="A10" s="287" t="s">
        <v>287</v>
      </c>
      <c r="B10" s="288"/>
      <c r="C10" s="288"/>
      <c r="D10" s="288"/>
      <c r="E10" s="288"/>
      <c r="F10" s="288"/>
      <c r="G10" s="288"/>
      <c r="H10" s="288"/>
      <c r="I10" s="44">
        <v>6</v>
      </c>
      <c r="J10" s="46"/>
      <c r="K10" s="46"/>
    </row>
    <row r="11" spans="1:11" ht="12.75">
      <c r="A11" s="287" t="s">
        <v>288</v>
      </c>
      <c r="B11" s="288"/>
      <c r="C11" s="288"/>
      <c r="D11" s="288"/>
      <c r="E11" s="288"/>
      <c r="F11" s="288"/>
      <c r="G11" s="288"/>
      <c r="H11" s="288"/>
      <c r="I11" s="44">
        <v>7</v>
      </c>
      <c r="J11" s="46"/>
      <c r="K11" s="46"/>
    </row>
    <row r="12" spans="1:11" ht="12.75">
      <c r="A12" s="287" t="s">
        <v>289</v>
      </c>
      <c r="B12" s="288"/>
      <c r="C12" s="288"/>
      <c r="D12" s="288"/>
      <c r="E12" s="288"/>
      <c r="F12" s="288"/>
      <c r="G12" s="288"/>
      <c r="H12" s="288"/>
      <c r="I12" s="44">
        <v>8</v>
      </c>
      <c r="J12" s="46"/>
      <c r="K12" s="46"/>
    </row>
    <row r="13" spans="1:11" ht="12.75">
      <c r="A13" s="287" t="s">
        <v>290</v>
      </c>
      <c r="B13" s="288"/>
      <c r="C13" s="288"/>
      <c r="D13" s="288"/>
      <c r="E13" s="288"/>
      <c r="F13" s="288"/>
      <c r="G13" s="288"/>
      <c r="H13" s="288"/>
      <c r="I13" s="44">
        <v>9</v>
      </c>
      <c r="J13" s="46"/>
      <c r="K13" s="46"/>
    </row>
    <row r="14" spans="1:11" ht="12.75">
      <c r="A14" s="289" t="s">
        <v>291</v>
      </c>
      <c r="B14" s="290"/>
      <c r="C14" s="290"/>
      <c r="D14" s="290"/>
      <c r="E14" s="290"/>
      <c r="F14" s="290"/>
      <c r="G14" s="290"/>
      <c r="H14" s="290"/>
      <c r="I14" s="44">
        <v>10</v>
      </c>
      <c r="J14" s="79">
        <f>SUM(J5:J13)</f>
        <v>16794351</v>
      </c>
      <c r="K14" s="79">
        <f>SUM(K5:K13)</f>
        <v>18970075</v>
      </c>
    </row>
    <row r="15" spans="1:11" ht="12.75">
      <c r="A15" s="287" t="s">
        <v>292</v>
      </c>
      <c r="B15" s="288"/>
      <c r="C15" s="288"/>
      <c r="D15" s="288"/>
      <c r="E15" s="288"/>
      <c r="F15" s="288"/>
      <c r="G15" s="288"/>
      <c r="H15" s="288"/>
      <c r="I15" s="44">
        <v>11</v>
      </c>
      <c r="J15" s="46"/>
      <c r="K15" s="46"/>
    </row>
    <row r="16" spans="1:11" ht="12.75">
      <c r="A16" s="287" t="s">
        <v>293</v>
      </c>
      <c r="B16" s="288"/>
      <c r="C16" s="288"/>
      <c r="D16" s="288"/>
      <c r="E16" s="288"/>
      <c r="F16" s="288"/>
      <c r="G16" s="288"/>
      <c r="H16" s="288"/>
      <c r="I16" s="44">
        <v>12</v>
      </c>
      <c r="J16" s="46"/>
      <c r="K16" s="46"/>
    </row>
    <row r="17" spans="1:11" ht="12.75">
      <c r="A17" s="287" t="s">
        <v>294</v>
      </c>
      <c r="B17" s="288"/>
      <c r="C17" s="288"/>
      <c r="D17" s="288"/>
      <c r="E17" s="288"/>
      <c r="F17" s="288"/>
      <c r="G17" s="288"/>
      <c r="H17" s="288"/>
      <c r="I17" s="44">
        <v>13</v>
      </c>
      <c r="J17" s="46"/>
      <c r="K17" s="46"/>
    </row>
    <row r="18" spans="1:11" ht="12.75">
      <c r="A18" s="287" t="s">
        <v>295</v>
      </c>
      <c r="B18" s="288"/>
      <c r="C18" s="288"/>
      <c r="D18" s="288"/>
      <c r="E18" s="288"/>
      <c r="F18" s="288"/>
      <c r="G18" s="288"/>
      <c r="H18" s="288"/>
      <c r="I18" s="44">
        <v>14</v>
      </c>
      <c r="J18" s="46"/>
      <c r="K18" s="46"/>
    </row>
    <row r="19" spans="1:11" ht="12.75">
      <c r="A19" s="287" t="s">
        <v>296</v>
      </c>
      <c r="B19" s="288"/>
      <c r="C19" s="288"/>
      <c r="D19" s="288"/>
      <c r="E19" s="288"/>
      <c r="F19" s="288"/>
      <c r="G19" s="288"/>
      <c r="H19" s="288"/>
      <c r="I19" s="44">
        <v>15</v>
      </c>
      <c r="J19" s="46"/>
      <c r="K19" s="46"/>
    </row>
    <row r="20" spans="1:11" ht="12.75">
      <c r="A20" s="287" t="s">
        <v>297</v>
      </c>
      <c r="B20" s="288"/>
      <c r="C20" s="288"/>
      <c r="D20" s="288"/>
      <c r="E20" s="288"/>
      <c r="F20" s="288"/>
      <c r="G20" s="288"/>
      <c r="H20" s="288"/>
      <c r="I20" s="44">
        <v>16</v>
      </c>
      <c r="J20" s="46"/>
      <c r="K20" s="46"/>
    </row>
    <row r="21" spans="1:11" ht="12.75">
      <c r="A21" s="289" t="s">
        <v>298</v>
      </c>
      <c r="B21" s="290"/>
      <c r="C21" s="290"/>
      <c r="D21" s="290"/>
      <c r="E21" s="290"/>
      <c r="F21" s="290"/>
      <c r="G21" s="290"/>
      <c r="H21" s="290"/>
      <c r="I21" s="44">
        <v>17</v>
      </c>
      <c r="J21" s="80">
        <f>SUM(J15:J20)</f>
        <v>0</v>
      </c>
      <c r="K21" s="80"/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91" t="s">
        <v>299</v>
      </c>
      <c r="B23" s="292"/>
      <c r="C23" s="292"/>
      <c r="D23" s="292"/>
      <c r="E23" s="292"/>
      <c r="F23" s="292"/>
      <c r="G23" s="292"/>
      <c r="H23" s="292"/>
      <c r="I23" s="47">
        <v>18</v>
      </c>
      <c r="J23" s="45"/>
      <c r="K23" s="45"/>
    </row>
    <row r="24" spans="1:11" ht="17.25" customHeight="1">
      <c r="A24" s="293" t="s">
        <v>300</v>
      </c>
      <c r="B24" s="294"/>
      <c r="C24" s="294"/>
      <c r="D24" s="294"/>
      <c r="E24" s="294"/>
      <c r="F24" s="294"/>
      <c r="G24" s="294"/>
      <c r="H24" s="294"/>
      <c r="I24" s="48">
        <v>19</v>
      </c>
      <c r="J24" s="80"/>
      <c r="K24" s="80"/>
    </row>
    <row r="25" spans="1:11" ht="30" customHeight="1">
      <c r="A25" s="295" t="s">
        <v>301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110" zoomScaleSheetLayoutView="110" zoomScalePageLayoutView="0" workbookViewId="0" topLeftCell="A30">
      <selection activeCell="H35" sqref="H35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3" t="s">
        <v>335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" customHeight="1">
      <c r="A3" s="131" t="s">
        <v>340</v>
      </c>
      <c r="B3" s="131"/>
      <c r="C3" s="39"/>
      <c r="D3" s="39"/>
      <c r="E3" s="39"/>
      <c r="F3" s="39"/>
      <c r="G3" s="39"/>
      <c r="H3" s="39"/>
      <c r="I3" s="39"/>
      <c r="J3" s="39"/>
    </row>
    <row r="4" spans="1:10" ht="12.75" customHeight="1" hidden="1">
      <c r="A4" s="304"/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 hidden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 hidden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 hidden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 hidden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 hidden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 hidden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>
      <c r="A11" s="305" t="s">
        <v>336</v>
      </c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40" t="s">
        <v>337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 t="s">
        <v>338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 t="s">
        <v>360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 t="s">
        <v>368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 t="s">
        <v>339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 t="s">
        <v>375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 t="s">
        <v>380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 t="s">
        <v>381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 t="s">
        <v>382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 t="s">
        <v>383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 t="s">
        <v>341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 t="s">
        <v>342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5">
      <c r="A25" s="40" t="s">
        <v>374</v>
      </c>
      <c r="B25" s="40"/>
      <c r="C25" s="40"/>
      <c r="D25" s="40"/>
      <c r="E25" s="40"/>
      <c r="F25" s="40"/>
      <c r="G25" s="40"/>
      <c r="H25" s="40"/>
      <c r="I25" s="41"/>
      <c r="J25" s="40"/>
    </row>
    <row r="26" spans="1:10" ht="12.75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2.75">
      <c r="A27" s="40" t="s">
        <v>364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5" ht="12.75">
      <c r="A28" s="128" t="s">
        <v>343</v>
      </c>
      <c r="E28" t="s">
        <v>361</v>
      </c>
    </row>
    <row r="29" spans="1:6" ht="12.75">
      <c r="A29" s="128" t="s">
        <v>355</v>
      </c>
      <c r="D29" s="129"/>
      <c r="E29" s="130">
        <v>515</v>
      </c>
      <c r="F29" t="s">
        <v>356</v>
      </c>
    </row>
    <row r="30" spans="1:6" ht="12.75">
      <c r="A30" s="128" t="s">
        <v>357</v>
      </c>
      <c r="E30" s="130">
        <v>436</v>
      </c>
      <c r="F30" t="s">
        <v>358</v>
      </c>
    </row>
    <row r="31" spans="1:6" ht="12.75">
      <c r="A31" s="128" t="s">
        <v>344</v>
      </c>
      <c r="E31" s="130">
        <v>45204</v>
      </c>
      <c r="F31" t="s">
        <v>362</v>
      </c>
    </row>
    <row r="33" ht="12.75">
      <c r="A33" s="128" t="s">
        <v>345</v>
      </c>
    </row>
    <row r="35" spans="1:3" ht="12.75">
      <c r="A35" s="128" t="s">
        <v>346</v>
      </c>
      <c r="C35" t="s">
        <v>372</v>
      </c>
    </row>
    <row r="36" spans="1:3" ht="12.75">
      <c r="A36" t="s">
        <v>347</v>
      </c>
      <c r="C36" t="s">
        <v>373</v>
      </c>
    </row>
    <row r="37" spans="1:3" ht="12.75">
      <c r="A37" s="128" t="s">
        <v>347</v>
      </c>
      <c r="C37" t="s">
        <v>376</v>
      </c>
    </row>
    <row r="39" ht="12.75">
      <c r="A39" s="128" t="s">
        <v>354</v>
      </c>
    </row>
    <row r="41" spans="1:6" ht="12.75">
      <c r="A41" s="132" t="s">
        <v>348</v>
      </c>
      <c r="B41" s="132"/>
      <c r="C41" s="132"/>
      <c r="D41" s="132"/>
      <c r="E41" s="132"/>
      <c r="F41" s="132"/>
    </row>
    <row r="43" ht="12.75">
      <c r="A43" s="133" t="s">
        <v>349</v>
      </c>
    </row>
    <row r="44" ht="12.75">
      <c r="A44" s="133" t="s">
        <v>384</v>
      </c>
    </row>
    <row r="45" ht="12.75">
      <c r="A45" s="133" t="s">
        <v>350</v>
      </c>
    </row>
    <row r="46" ht="12.75">
      <c r="A46" s="133" t="s">
        <v>351</v>
      </c>
    </row>
    <row r="47" ht="12.75">
      <c r="A47" s="133" t="s">
        <v>371</v>
      </c>
    </row>
    <row r="48" ht="12.75">
      <c r="A48" s="133" t="s">
        <v>363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2013-07-30T10:55:41Z</cp:lastPrinted>
  <dcterms:created xsi:type="dcterms:W3CDTF">2008-10-17T11:51:54Z</dcterms:created>
  <dcterms:modified xsi:type="dcterms:W3CDTF">2013-07-30T11:50:05Z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