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<sst xmlns="http://schemas.openxmlformats.org/spreadsheetml/2006/main" count="393" uniqueCount="344">
  <si>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</si>
  <si>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</si>
  <si>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</si>
  <si>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</si>
  <si>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</si>
  <si>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</si>
  <si>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</si>
  <si>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</si>
  <si>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</si>
  <si>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</si>
  <si>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</si>
  <si>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</si>
  <si>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</si>
  <si>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</si>
  <si>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</si>
  <si>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</si>
  <si>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</si>
  <si>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</si>
  <si>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</si>
  <si>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</si>
  <si>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</si>
  <si>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</si>
  <si>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</si>
  <si>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</si>
  <si>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</si>
  <si>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</si>
  <si>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</si>
  <si>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</si>
  <si>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</si>
  <si>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</si>
  <si>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</si>
  <si>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</si>
  <si>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</si>
  <si>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</si>
  <si>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</si>
  <si>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</si>
  <si>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</si>
  <si>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</si>
  <si>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</si>
  <si>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</si>
  <si>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</si>
  <si>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</si>
  <si>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</si>
  <si>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</si>
  <si>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</si>
  <si>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</si>
  <si>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</si>
  <si>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</si>
  <si>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</si>
  <si>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</si>
  <si>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</si>
  <si>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</si>
  <si>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</si>
  <si>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</si>
  <si>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</si>
  <si>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</si>
  <si>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</si>
  <si>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</si>
  <si>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</si>
  <si>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</si>
  <si>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</si>
  <si>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</si>
  <si>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</si>
  <si>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</si>
  <si>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</si>
  <si>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</si>
  <si>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</si>
  <si>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</si>
  <si>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</si>
  <si>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</si>
  <si>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</si>
  <si>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</si>
  <si>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</si>
  <si>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</si>
  <si>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</si>
  <si>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</si>
  <si>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</si>
  <si>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</si>
  <si>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</si>
  <si>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</si>
  <si>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</si>
  <si>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</si>
  <si>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</si>
  <si>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</si>
  <si>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</si>
  <si>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</si>
  <si>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</si>
  <si>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</si>
  <si>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</si>
  <si>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</si>
  <si>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</si>
  <si>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</si>
  <si>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</si>
  <si>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</si>
  <si>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</si>
  <si>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</si>
  <si>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</si>
  <si>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</si>
  <si>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</si>
  <si>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</si>
  <si>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</si>
  <si>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</si>
  <si>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</si>
  <si>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</si>
  <si>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</si>
  <si>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</si>
  <si>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</si>
  <si>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</si>
  <si>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</si>
  <si>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</si>
  <si>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</si>
  <si>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</si>
  <si>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</si>
  <si>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</si>
  <si>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</si>
  <si>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</si>
  <si>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</si>
  <si>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</si>
  <si>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</si>
  <si>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</si>
  <si>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</si>
  <si>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</si>
  <si>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</si>
  <si>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</si>
  <si>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</si>
  <si>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</si>
  <si>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</si>
  <si>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</si>
  <si>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</si>
  <si>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</si>
  <si>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</si>
  <si>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</si>
  <si>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</si>
  <si>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</si>
  <si>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</si>
  <si>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</si>
  <si>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</si>
  <si>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</si>
  <si>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</si>
  <si>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</si>
  <si>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</si>
  <si>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</si>
  <si>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</si>
  <si>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</si>
  <si>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</si>
  <si>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</si>
  <si>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</si>
  <si>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</si>
  <si>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</si>
  <si>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</si>
  <si>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</si>
  <si>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</si>
  <si>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</si>
  <si>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</si>
  <si>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</si>
  <si>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</si>
  <si>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</si>
  <si>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</si>
  <si>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</si>
  <si>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</si>
  <si>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</si>
  <si>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</si>
  <si>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</si>
  <si>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</si>
  <si>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</si>
  <si>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</si>
  <si>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</si>
  <si>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</si>
  <si>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</si>
  <si>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</si>
  <si>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</si>
  <si>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</si>
  <si>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</si>
  <si>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</si>
  <si>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</si>
  <si>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</si>
  <si>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</si>
  <si>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</si>
  <si>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</si>
  <si>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</si>
  <si>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</si>
  <si>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</si>
  <si>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</si>
  <si>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</si>
  <si>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</si>
  <si>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</si>
  <si>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</si>
  <si>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</si>
  <si>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</si>
  <si>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</si>
  <si>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</si>
  <si>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</si>
  <si>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</si>
  <si>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</si>
  <si>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</si>
  <si>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</si>
  <si>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</si>
  <si>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</si>
  <si>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</si>
  <si>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</si>
  <si>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</si>
  <si>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</si>
  <si>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</si>
  <si>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</si>
  <si>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</si>
  <si>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</si>
  <si>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</si>
  <si>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</si>
  <si>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</si>
  <si>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</si>
  <si>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</si>
  <si>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</si>
  <si>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</si>
  <si>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</si>
  <si>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</si>
  <si>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</si>
  <si>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</si>
  <si>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</si>
  <si>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</si>
  <si>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</si>
  <si>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</si>
  <si>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</si>
  <si>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</si>
  <si>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</si>
  <si>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</si>
  <si>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</si>
  <si>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</si>
  <si>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</si>
  <si>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</si>
  <si>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</si>
  <si>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</si>
  <si>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</si>
  <si>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</si>
  <si>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</si>
  <si>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</si>
  <si>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</si>
  <si>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</si>
  <si>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</si>
  <si>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</si>
  <si>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</si>
  <si>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</si>
  <si>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</si>
  <si>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</si>
  <si>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</si>
  <si>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</si>
  <si>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</si>
  <si>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</si>
  <si>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</si>
  <si>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</si>
  <si>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</si>
  <si>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</si>
  <si>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</si>
  <si>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</si>
  <si>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</si>
  <si>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</si>
  <si>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</si>
  <si>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</si>
  <si>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</si>
  <si>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</si>
  <si>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</si>
  <si>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</si>
  <si>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</si>
  <si>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</si>
  <si>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</si>
  <si>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</si>
  <si>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</si>
  <si>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</si>
  <si>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</si>
  <si>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</si>
  <si>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</si>
  <si>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</si>
  <si>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</si>
  <si>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</si>
  <si>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</si>
  <si>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</si>
  <si>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</si>
  <si>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</si>
  <si>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</si>
  <si>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</si>
  <si>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</si>
  <si>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</si>
  <si>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</si>
  <si>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</si>
  <si>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</si>
  <si>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</si>
  <si>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</si>
  <si>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</si>
  <si>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</si>
  <si>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</si>
  <si>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</si>
  <si>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</si>
  <si>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</si>
  <si>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</si>
  <si>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</si>
  <si>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</si>
  <si>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</si>
  <si>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</si>
  <si>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</si>
  <si>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</si>
  <si>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</si>
  <si>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</si>
  <si>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</si>
  <si>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</si>
  <si>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</si>
  <si>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</si>
  <si>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</si>
  <si>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</si>
  <si>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</si>
  <si>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</si>
  <si>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</si>
  <si>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</si>
  <si>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</si>
  <si>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</si>
  <si>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</si>
  <si>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</si>
  <si>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</si>
  <si>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</si>
  <si>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</si>
  <si>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</si>
  <si>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</si>
  <si>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</si>
  <si>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</si>
  <si>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</si>
  <si>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</si>
  <si>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31.12.2013.</t>
  </si>
  <si>
    <t>03125050</t>
  </si>
  <si>
    <t>060012593</t>
  </si>
  <si>
    <t>57001982985</t>
  </si>
  <si>
    <t>KOTEKS d.d.</t>
  </si>
  <si>
    <t>SPLIT</t>
  </si>
  <si>
    <t>Kralja Zvonimira 14</t>
  </si>
  <si>
    <t>kuprava@koteks.hr</t>
  </si>
  <si>
    <t>www.koteks.hr</t>
  </si>
  <si>
    <t>Splitsko-dalmatinska županija</t>
  </si>
  <si>
    <t>NE</t>
  </si>
  <si>
    <t>4719</t>
  </si>
  <si>
    <t>Rubić Mira</t>
  </si>
  <si>
    <t>0980388 646</t>
  </si>
  <si>
    <t>racunovodstvo@koteks.hr</t>
  </si>
  <si>
    <t>Goran Sapunar</t>
  </si>
  <si>
    <t>31,12.2013.</t>
  </si>
  <si>
    <t>01.01.2013. do 31.12.2013.</t>
  </si>
  <si>
    <t>u razdoblju 01.01.2013__.__.____. do __.31.12.2013.__.____.</t>
  </si>
  <si>
    <t>Obveznik: ____KOTEKS d.d._________________________________________________________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</si>
</sst>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5" fillId="0" borderId="0" xfId="52" applyFont="1" applyBorder="1" applyAlignment="1" applyProtection="1">
      <alignment horizontal="right" vertical="center" wrapText="1"/>
      <protection hidden="1"/>
    </xf>
    <xf numFmtId="0" fontId="15" fillId="0" borderId="0" xfId="52" applyFont="1" applyAlignment="1" applyProtection="1">
      <alignment horizontal="right"/>
      <protection hidden="1"/>
    </xf>
    <xf numFmtId="0" fontId="15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7">
      <alignment vertical="top"/>
      <protection/>
    </xf>
    <xf numFmtId="0" fontId="12" fillId="0" borderId="0" xfId="57" applyAlignment="1">
      <alignment/>
      <protection/>
    </xf>
    <xf numFmtId="0" fontId="19" fillId="0" borderId="0" xfId="57" applyFont="1" applyAlignment="1">
      <alignment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/>
      <protection hidden="1"/>
    </xf>
    <xf numFmtId="0" fontId="12" fillId="0" borderId="0" xfId="52" applyAlignment="1">
      <alignment/>
      <protection/>
    </xf>
    <xf numFmtId="0" fontId="16" fillId="0" borderId="0" xfId="52" applyFont="1" applyAlignment="1" applyProtection="1">
      <alignment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9" xfId="52" applyFont="1" applyFill="1" applyBorder="1" applyAlignment="1" applyProtection="1">
      <alignment horizontal="left" vertical="center" wrapText="1"/>
      <protection hidden="1"/>
    </xf>
    <xf numFmtId="0" fontId="14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9" xfId="52" applyFont="1" applyBorder="1" applyAlignment="1" applyProtection="1">
      <alignment horizontal="right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9" xfId="52" applyFont="1" applyBorder="1" applyAlignment="1" applyProtection="1">
      <alignment horizontal="right" wrapText="1"/>
      <protection hidden="1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5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5" xfId="52" applyFont="1" applyBorder="1" applyAlignment="1">
      <alignment horizontal="left" vertical="center"/>
      <protection/>
    </xf>
    <xf numFmtId="0" fontId="3" fillId="0" borderId="28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ill="1" applyBorder="1" applyAlignment="1" applyProtection="1">
      <alignment/>
      <protection hidden="1" locked="0"/>
    </xf>
    <xf numFmtId="0" fontId="2" fillId="0" borderId="25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5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9" xfId="52" applyFont="1" applyBorder="1" applyAlignment="1" applyProtection="1">
      <alignment horizontal="right" wrapText="1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13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0" fontId="20" fillId="0" borderId="0" xfId="52" applyFont="1" applyAlignment="1" applyProtection="1">
      <alignment horizontal="left"/>
      <protection hidden="1"/>
    </xf>
    <xf numFmtId="0" fontId="9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6" fillId="0" borderId="0" xfId="51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57" applyFont="1" applyFill="1" applyBorder="1" applyAlignment="1" applyProtection="1">
      <alignment horizontal="center" vertical="center"/>
      <protection hidden="1"/>
    </xf>
    <xf numFmtId="14" fontId="9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57" applyFont="1" applyAlignment="1">
      <alignment/>
      <protection/>
    </xf>
    <xf numFmtId="0" fontId="18" fillId="0" borderId="0" xfId="57" applyFont="1" applyBorder="1" applyAlignment="1">
      <alignment horizontal="justify" vertical="top" wrapText="1"/>
      <protection/>
    </xf>
    <xf numFmtId="0" fontId="12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prava@koteks.hr" TargetMode="External" /><Relationship Id="rId2" Type="http://schemas.openxmlformats.org/officeDocument/2006/relationships/hyperlink" Target="http://www.koteks.hr/" TargetMode="External" /><Relationship Id="rId3" Type="http://schemas.openxmlformats.org/officeDocument/2006/relationships/hyperlink" Target="mailto:racunovodstvo@kotek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4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2" t="s">
        <v>256</v>
      </c>
      <c r="B1" s="162"/>
      <c r="C1" s="16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3" t="s">
        <v>257</v>
      </c>
      <c r="B2" s="123"/>
      <c r="C2" s="123"/>
      <c r="D2" s="124"/>
      <c r="E2" s="24">
        <v>41275</v>
      </c>
      <c r="F2" s="25"/>
      <c r="G2" s="26" t="s">
        <v>258</v>
      </c>
      <c r="H2" s="24" t="s">
        <v>324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25" t="s">
        <v>259</v>
      </c>
      <c r="B4" s="125"/>
      <c r="C4" s="125"/>
      <c r="D4" s="125"/>
      <c r="E4" s="125"/>
      <c r="F4" s="125"/>
      <c r="G4" s="125"/>
      <c r="H4" s="125"/>
      <c r="I4" s="125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21" t="s">
        <v>325</v>
      </c>
      <c r="D6" s="122"/>
      <c r="E6" s="128"/>
      <c r="F6" s="128"/>
      <c r="G6" s="128"/>
      <c r="H6" s="128"/>
      <c r="I6" s="39"/>
      <c r="J6" s="22"/>
      <c r="K6" s="22"/>
      <c r="L6" s="22"/>
    </row>
    <row r="7" spans="1:12" ht="12.75">
      <c r="A7" s="40"/>
      <c r="B7" s="40"/>
      <c r="C7" s="31"/>
      <c r="D7" s="31"/>
      <c r="E7" s="128"/>
      <c r="F7" s="128"/>
      <c r="G7" s="128"/>
      <c r="H7" s="128"/>
      <c r="I7" s="39"/>
      <c r="J7" s="22"/>
      <c r="K7" s="22"/>
      <c r="L7" s="22"/>
    </row>
    <row r="8" spans="1:12" ht="12.75">
      <c r="A8" s="129" t="s">
        <v>261</v>
      </c>
      <c r="B8" s="130"/>
      <c r="C8" s="121" t="s">
        <v>326</v>
      </c>
      <c r="D8" s="122"/>
      <c r="E8" s="128"/>
      <c r="F8" s="128"/>
      <c r="G8" s="128"/>
      <c r="H8" s="128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18" t="s">
        <v>262</v>
      </c>
      <c r="B10" s="119"/>
      <c r="C10" s="121" t="s">
        <v>327</v>
      </c>
      <c r="D10" s="122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20"/>
      <c r="B11" s="120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31" t="s">
        <v>328</v>
      </c>
      <c r="D12" s="136"/>
      <c r="E12" s="136"/>
      <c r="F12" s="136"/>
      <c r="G12" s="136"/>
      <c r="H12" s="136"/>
      <c r="I12" s="137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38">
        <v>21000</v>
      </c>
      <c r="D14" s="139"/>
      <c r="E14" s="31"/>
      <c r="F14" s="131" t="s">
        <v>329</v>
      </c>
      <c r="G14" s="136"/>
      <c r="H14" s="136"/>
      <c r="I14" s="137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31" t="s">
        <v>330</v>
      </c>
      <c r="D16" s="136"/>
      <c r="E16" s="136"/>
      <c r="F16" s="136"/>
      <c r="G16" s="136"/>
      <c r="H16" s="136"/>
      <c r="I16" s="137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40" t="s">
        <v>331</v>
      </c>
      <c r="D18" s="141"/>
      <c r="E18" s="141"/>
      <c r="F18" s="141"/>
      <c r="G18" s="141"/>
      <c r="H18" s="141"/>
      <c r="I18" s="142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40" t="s">
        <v>332</v>
      </c>
      <c r="D20" s="141"/>
      <c r="E20" s="141"/>
      <c r="F20" s="141"/>
      <c r="G20" s="141"/>
      <c r="H20" s="141"/>
      <c r="I20" s="142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409</v>
      </c>
      <c r="D22" s="131"/>
      <c r="E22" s="132"/>
      <c r="F22" s="133"/>
      <c r="G22" s="134"/>
      <c r="H22" s="135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17</v>
      </c>
      <c r="D24" s="131" t="s">
        <v>333</v>
      </c>
      <c r="E24" s="132"/>
      <c r="F24" s="132"/>
      <c r="G24" s="133"/>
      <c r="H24" s="38" t="s">
        <v>270</v>
      </c>
      <c r="I24" s="48">
        <v>30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334</v>
      </c>
      <c r="D26" s="50"/>
      <c r="E26" s="22"/>
      <c r="F26" s="51"/>
      <c r="G26" s="126" t="s">
        <v>273</v>
      </c>
      <c r="H26" s="127"/>
      <c r="I26" s="52" t="s">
        <v>335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6" t="s">
        <v>274</v>
      </c>
      <c r="B28" s="147"/>
      <c r="C28" s="148"/>
      <c r="D28" s="148"/>
      <c r="E28" s="149" t="s">
        <v>275</v>
      </c>
      <c r="F28" s="150"/>
      <c r="G28" s="150"/>
      <c r="H28" s="151" t="s">
        <v>276</v>
      </c>
      <c r="I28" s="151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3"/>
      <c r="B30" s="144"/>
      <c r="C30" s="144"/>
      <c r="D30" s="145"/>
      <c r="E30" s="143"/>
      <c r="F30" s="144"/>
      <c r="G30" s="144"/>
      <c r="H30" s="121"/>
      <c r="I30" s="122"/>
      <c r="J30" s="22"/>
      <c r="K30" s="22"/>
      <c r="L30" s="22"/>
    </row>
    <row r="31" spans="1:12" ht="12.75">
      <c r="A31" s="45"/>
      <c r="B31" s="45"/>
      <c r="C31" s="43"/>
      <c r="D31" s="152"/>
      <c r="E31" s="152"/>
      <c r="F31" s="152"/>
      <c r="G31" s="153"/>
      <c r="H31" s="31"/>
      <c r="I31" s="57"/>
      <c r="J31" s="22"/>
      <c r="K31" s="22"/>
      <c r="L31" s="22"/>
    </row>
    <row r="32" spans="1:12" ht="12.75">
      <c r="A32" s="143"/>
      <c r="B32" s="144"/>
      <c r="C32" s="144"/>
      <c r="D32" s="145"/>
      <c r="E32" s="143"/>
      <c r="F32" s="144"/>
      <c r="G32" s="144"/>
      <c r="H32" s="121"/>
      <c r="I32" s="122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3"/>
      <c r="B34" s="144"/>
      <c r="C34" s="144"/>
      <c r="D34" s="145"/>
      <c r="E34" s="143"/>
      <c r="F34" s="144"/>
      <c r="G34" s="144"/>
      <c r="H34" s="121"/>
      <c r="I34" s="122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3"/>
      <c r="B36" s="144"/>
      <c r="C36" s="144"/>
      <c r="D36" s="145"/>
      <c r="E36" s="143"/>
      <c r="F36" s="144"/>
      <c r="G36" s="144"/>
      <c r="H36" s="121"/>
      <c r="I36" s="122"/>
      <c r="J36" s="22"/>
      <c r="K36" s="22"/>
      <c r="L36" s="22"/>
    </row>
    <row r="37" spans="1:12" ht="12.75">
      <c r="A37" s="59"/>
      <c r="B37" s="59"/>
      <c r="C37" s="155"/>
      <c r="D37" s="156"/>
      <c r="E37" s="31"/>
      <c r="F37" s="155"/>
      <c r="G37" s="156"/>
      <c r="H37" s="31"/>
      <c r="I37" s="31"/>
      <c r="J37" s="22"/>
      <c r="K37" s="22"/>
      <c r="L37" s="22"/>
    </row>
    <row r="38" spans="1:12" ht="12.75">
      <c r="A38" s="143"/>
      <c r="B38" s="144"/>
      <c r="C38" s="144"/>
      <c r="D38" s="145"/>
      <c r="E38" s="143"/>
      <c r="F38" s="144"/>
      <c r="G38" s="144"/>
      <c r="H38" s="121"/>
      <c r="I38" s="122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3"/>
      <c r="B40" s="144"/>
      <c r="C40" s="144"/>
      <c r="D40" s="145"/>
      <c r="E40" s="143"/>
      <c r="F40" s="144"/>
      <c r="G40" s="144"/>
      <c r="H40" s="121"/>
      <c r="I40" s="122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57" t="s">
        <v>277</v>
      </c>
      <c r="B44" s="158"/>
      <c r="C44" s="121"/>
      <c r="D44" s="122"/>
      <c r="E44" s="32"/>
      <c r="F44" s="131"/>
      <c r="G44" s="144"/>
      <c r="H44" s="144"/>
      <c r="I44" s="145"/>
      <c r="J44" s="22"/>
      <c r="K44" s="22"/>
      <c r="L44" s="22"/>
    </row>
    <row r="45" spans="1:12" ht="12.75">
      <c r="A45" s="59"/>
      <c r="B45" s="59"/>
      <c r="C45" s="155"/>
      <c r="D45" s="156"/>
      <c r="E45" s="31"/>
      <c r="F45" s="155"/>
      <c r="G45" s="163"/>
      <c r="H45" s="67"/>
      <c r="I45" s="67"/>
      <c r="J45" s="22"/>
      <c r="K45" s="22"/>
      <c r="L45" s="22"/>
    </row>
    <row r="46" spans="1:12" ht="12.75">
      <c r="A46" s="157" t="s">
        <v>278</v>
      </c>
      <c r="B46" s="158"/>
      <c r="C46" s="131" t="s">
        <v>336</v>
      </c>
      <c r="D46" s="154"/>
      <c r="E46" s="154"/>
      <c r="F46" s="154"/>
      <c r="G46" s="154"/>
      <c r="H46" s="154"/>
      <c r="I46" s="154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57" t="s">
        <v>280</v>
      </c>
      <c r="B48" s="158"/>
      <c r="C48" s="159" t="s">
        <v>337</v>
      </c>
      <c r="D48" s="160"/>
      <c r="E48" s="161"/>
      <c r="F48" s="32"/>
      <c r="G48" s="38" t="s">
        <v>281</v>
      </c>
      <c r="H48" s="159"/>
      <c r="I48" s="161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57" t="s">
        <v>266</v>
      </c>
      <c r="B50" s="158"/>
      <c r="C50" s="166" t="s">
        <v>338</v>
      </c>
      <c r="D50" s="160"/>
      <c r="E50" s="160"/>
      <c r="F50" s="160"/>
      <c r="G50" s="160"/>
      <c r="H50" s="160"/>
      <c r="I50" s="161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59" t="s">
        <v>339</v>
      </c>
      <c r="D52" s="160"/>
      <c r="E52" s="160"/>
      <c r="F52" s="160"/>
      <c r="G52" s="160"/>
      <c r="H52" s="160"/>
      <c r="I52" s="137"/>
      <c r="J52" s="22"/>
      <c r="K52" s="22"/>
      <c r="L52" s="22"/>
    </row>
    <row r="53" spans="1:12" ht="12.75">
      <c r="A53" s="69"/>
      <c r="B53" s="69"/>
      <c r="C53" s="169" t="s">
        <v>283</v>
      </c>
      <c r="D53" s="169"/>
      <c r="E53" s="169"/>
      <c r="F53" s="169"/>
      <c r="G53" s="169"/>
      <c r="H53" s="169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67" t="s">
        <v>284</v>
      </c>
      <c r="C55" s="168"/>
      <c r="D55" s="168"/>
      <c r="E55" s="168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73" t="s">
        <v>317</v>
      </c>
      <c r="I56" s="173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73"/>
      <c r="I57" s="173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73"/>
      <c r="I58" s="173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73"/>
      <c r="I59" s="173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73"/>
      <c r="I60" s="173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70" t="s">
        <v>287</v>
      </c>
      <c r="H63" s="171"/>
      <c r="I63" s="172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64"/>
      <c r="H64" s="16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prava@koteks.hr"/>
    <hyperlink ref="C20" r:id="rId2" display="www.koteks.hr"/>
    <hyperlink ref="C50" r:id="rId3" display="racunovodstvo@kotek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76">
      <selection activeCell="K86" sqref="K86"/>
    </sheetView>
  </sheetViews>
  <sheetFormatPr defaultColWidth="9.140625" defaultRowHeight="12.75"/>
  <cols>
    <col min="10" max="10" width="9.8515625" style="0" customWidth="1"/>
    <col min="11" max="11" width="10.57421875" style="0" customWidth="1"/>
  </cols>
  <sheetData>
    <row r="1" spans="1:11" ht="12.75">
      <c r="A1" s="205" t="s">
        <v>159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340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</row>
    <row r="4" spans="1:11" ht="12.75">
      <c r="A4" s="212" t="s">
        <v>328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34.5" thickBot="1">
      <c r="A5" s="215" t="s">
        <v>61</v>
      </c>
      <c r="B5" s="216"/>
      <c r="C5" s="216"/>
      <c r="D5" s="216"/>
      <c r="E5" s="216"/>
      <c r="F5" s="216"/>
      <c r="G5" s="216"/>
      <c r="H5" s="217"/>
      <c r="I5" s="77" t="s">
        <v>288</v>
      </c>
      <c r="J5" s="78" t="s">
        <v>115</v>
      </c>
      <c r="K5" s="79" t="s">
        <v>116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1" ht="12.75">
      <c r="A8" s="183" t="s">
        <v>62</v>
      </c>
      <c r="B8" s="184"/>
      <c r="C8" s="184"/>
      <c r="D8" s="184"/>
      <c r="E8" s="184"/>
      <c r="F8" s="184"/>
      <c r="G8" s="184"/>
      <c r="H8" s="204"/>
      <c r="I8" s="6">
        <v>1</v>
      </c>
      <c r="J8" s="11"/>
      <c r="K8" s="11"/>
    </row>
    <row r="9" spans="1:11" ht="12.75">
      <c r="A9" s="193" t="s">
        <v>13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25495512</v>
      </c>
      <c r="K9" s="12">
        <f>K10+K17+K27+K36+K40</f>
        <v>23899198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25099292</v>
      </c>
      <c r="K17" s="12">
        <f>SUM(K18:K26)</f>
        <v>23504428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7062771</v>
      </c>
      <c r="K18" s="13">
        <v>7062771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17907845</v>
      </c>
      <c r="K19" s="13">
        <v>16276316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/>
      <c r="K20" s="13"/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128676</v>
      </c>
      <c r="K21" s="13">
        <v>165341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/>
      <c r="K23" s="13"/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/>
      <c r="K26" s="13"/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396220</v>
      </c>
      <c r="K27" s="12">
        <f>SUM(K28:K35)</f>
        <v>394770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7320</v>
      </c>
      <c r="K28" s="13">
        <v>7320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/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388900</v>
      </c>
      <c r="K34" s="13">
        <v>387450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/>
      <c r="K38" s="13"/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3" t="s">
        <v>248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12505044</v>
      </c>
      <c r="K41" s="12">
        <f>K42+K50+K57+K65</f>
        <v>12682365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1761130</v>
      </c>
      <c r="K42" s="12">
        <f>SUM(K43:K49)</f>
        <v>843608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184</v>
      </c>
      <c r="K43" s="13">
        <v>184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1760946</v>
      </c>
      <c r="K46" s="13">
        <v>843424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3551130</v>
      </c>
      <c r="K50" s="12">
        <f>SUM(K51:K56)</f>
        <v>2516424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/>
      <c r="K51" s="13"/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3303003</v>
      </c>
      <c r="K52" s="13">
        <v>2273193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/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2275</v>
      </c>
      <c r="K54" s="13"/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94852</v>
      </c>
      <c r="K55" s="13">
        <v>93231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151000</v>
      </c>
      <c r="K56" s="13">
        <v>150000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5869532</v>
      </c>
      <c r="K57" s="12">
        <f>SUM(K58:K64)</f>
        <v>9028832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30882</v>
      </c>
      <c r="K59" s="13">
        <v>30882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79508</v>
      </c>
      <c r="K62" s="13">
        <v>82121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506879</v>
      </c>
      <c r="K63" s="13">
        <v>658751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5252263</v>
      </c>
      <c r="K64" s="13">
        <v>8257078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1323252</v>
      </c>
      <c r="K65" s="13">
        <v>293501</v>
      </c>
    </row>
    <row r="66" spans="1:11" ht="12.75">
      <c r="A66" s="193" t="s">
        <v>58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/>
      <c r="K66" s="13"/>
    </row>
    <row r="67" spans="1:11" ht="12.75">
      <c r="A67" s="193" t="s">
        <v>249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38000556</v>
      </c>
      <c r="K67" s="12">
        <f>K8+K9+K41+K66</f>
        <v>36581563</v>
      </c>
    </row>
    <row r="68" spans="1:11" ht="12.75">
      <c r="A68" s="199" t="s">
        <v>93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1242783</v>
      </c>
      <c r="K68" s="14">
        <v>73086</v>
      </c>
    </row>
    <row r="69" spans="1:11" ht="12.75">
      <c r="A69" s="179" t="s">
        <v>60</v>
      </c>
      <c r="B69" s="202"/>
      <c r="C69" s="202"/>
      <c r="D69" s="202"/>
      <c r="E69" s="202"/>
      <c r="F69" s="202"/>
      <c r="G69" s="202"/>
      <c r="H69" s="202"/>
      <c r="I69" s="202"/>
      <c r="J69" s="202"/>
      <c r="K69" s="203"/>
    </row>
    <row r="70" spans="1:11" ht="12.75">
      <c r="A70" s="183" t="s">
        <v>199</v>
      </c>
      <c r="B70" s="184"/>
      <c r="C70" s="184"/>
      <c r="D70" s="184"/>
      <c r="E70" s="184"/>
      <c r="F70" s="184"/>
      <c r="G70" s="184"/>
      <c r="H70" s="204"/>
      <c r="I70" s="6">
        <v>62</v>
      </c>
      <c r="J70" s="20">
        <f>J71+J72+J73+J79+J80+J83+J86</f>
        <v>18438018</v>
      </c>
      <c r="K70" s="20">
        <f>K71+K72+K73+K79+K80+K83+K86</f>
        <v>18341955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33473350</v>
      </c>
      <c r="K71" s="13">
        <v>33473350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1673668</v>
      </c>
      <c r="K72" s="13">
        <v>1673668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/>
      <c r="K74" s="13"/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/>
      <c r="K78" s="13"/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-17134135</v>
      </c>
      <c r="K80" s="12">
        <f>K81-K82</f>
        <v>-16709000</v>
      </c>
    </row>
    <row r="81" spans="1:11" ht="12.75">
      <c r="A81" s="196" t="s">
        <v>175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176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>
        <v>17134135</v>
      </c>
      <c r="K82" s="13">
        <v>16709000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425135</v>
      </c>
      <c r="K83" s="12">
        <f>K84-K85</f>
        <v>-96063</v>
      </c>
    </row>
    <row r="84" spans="1:11" ht="12.75">
      <c r="A84" s="196" t="s">
        <v>177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425135</v>
      </c>
      <c r="K84" s="13"/>
    </row>
    <row r="85" spans="1:12" ht="12.75">
      <c r="A85" s="196" t="s">
        <v>178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>
        <v>96063</v>
      </c>
      <c r="L85">
        <v>63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3" t="s">
        <v>19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/>
      <c r="K88" s="13"/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/>
      <c r="K90" s="13"/>
    </row>
    <row r="91" spans="1:11" ht="12.75">
      <c r="A91" s="193" t="s">
        <v>20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864349</v>
      </c>
      <c r="K91" s="12">
        <f>SUM(K92:K100)</f>
        <v>939360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/>
      <c r="K94" s="13"/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864349</v>
      </c>
      <c r="K99" s="13">
        <v>939360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3" t="s">
        <v>21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18698189</v>
      </c>
      <c r="K101" s="12">
        <f>SUM(K102:K113)</f>
        <v>17300248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/>
      <c r="K102" s="13"/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8195208</v>
      </c>
      <c r="K103" s="13">
        <v>8600095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/>
      <c r="K104" s="13">
        <v>2292334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>
        <v>54867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5323572</v>
      </c>
      <c r="K106" s="13">
        <v>4886227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/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287199</v>
      </c>
      <c r="K109" s="13">
        <v>99106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491475</v>
      </c>
      <c r="K110" s="13">
        <v>295148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4400735</v>
      </c>
      <c r="K113" s="13">
        <v>1072471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/>
      <c r="K114" s="13"/>
    </row>
    <row r="115" spans="1:11" ht="12.75">
      <c r="A115" s="193" t="s">
        <v>25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38000556</v>
      </c>
      <c r="K115" s="12">
        <f>K70+K87+K91+K101+K114</f>
        <v>36581563</v>
      </c>
    </row>
    <row r="116" spans="1:11" ht="12.75">
      <c r="A116" s="176" t="s">
        <v>59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>
        <v>1242783</v>
      </c>
      <c r="K116" s="14">
        <v>73086</v>
      </c>
    </row>
    <row r="117" spans="1:11" ht="12.75">
      <c r="A117" s="179" t="s">
        <v>289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193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90" t="s">
        <v>9</v>
      </c>
      <c r="B120" s="191"/>
      <c r="C120" s="191"/>
      <c r="D120" s="191"/>
      <c r="E120" s="191"/>
      <c r="F120" s="191"/>
      <c r="G120" s="191"/>
      <c r="H120" s="19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102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47">
      <selection activeCell="K57" sqref="K57"/>
    </sheetView>
  </sheetViews>
  <sheetFormatPr defaultColWidth="9.140625" defaultRowHeight="12.75"/>
  <cols>
    <col min="8" max="8" width="4.421875" style="0" customWidth="1"/>
    <col min="10" max="10" width="10.28125" style="0" customWidth="1"/>
    <col min="11" max="11" width="11.00390625" style="0" customWidth="1"/>
  </cols>
  <sheetData>
    <row r="1" spans="1:11" ht="12.75">
      <c r="A1" s="205" t="s">
        <v>160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2.75">
      <c r="A2" s="209" t="s">
        <v>341</v>
      </c>
      <c r="B2" s="210"/>
      <c r="C2" s="210"/>
      <c r="D2" s="210"/>
      <c r="E2" s="210"/>
      <c r="F2" s="210"/>
      <c r="G2" s="210"/>
      <c r="H2" s="210"/>
      <c r="I2" s="210"/>
      <c r="J2" s="210"/>
      <c r="K2" s="20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33" t="s">
        <v>328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61</v>
      </c>
      <c r="B5" s="236"/>
      <c r="C5" s="236"/>
      <c r="D5" s="236"/>
      <c r="E5" s="236"/>
      <c r="F5" s="236"/>
      <c r="G5" s="236"/>
      <c r="H5" s="236"/>
      <c r="I5" s="77" t="s">
        <v>290</v>
      </c>
      <c r="J5" s="79" t="s">
        <v>156</v>
      </c>
      <c r="K5" s="79" t="s">
        <v>157</v>
      </c>
    </row>
    <row r="6" spans="1:11" ht="12.75">
      <c r="A6" s="218">
        <v>1</v>
      </c>
      <c r="B6" s="218"/>
      <c r="C6" s="218"/>
      <c r="D6" s="218"/>
      <c r="E6" s="218"/>
      <c r="F6" s="218"/>
      <c r="G6" s="218"/>
      <c r="H6" s="218"/>
      <c r="I6" s="81">
        <v>2</v>
      </c>
      <c r="J6" s="80">
        <v>3</v>
      </c>
      <c r="K6" s="80">
        <v>4</v>
      </c>
    </row>
    <row r="7" spans="1:11" ht="12.75">
      <c r="A7" s="183" t="s">
        <v>26</v>
      </c>
      <c r="B7" s="184"/>
      <c r="C7" s="184"/>
      <c r="D7" s="184"/>
      <c r="E7" s="184"/>
      <c r="F7" s="184"/>
      <c r="G7" s="184"/>
      <c r="H7" s="204"/>
      <c r="I7" s="6">
        <v>111</v>
      </c>
      <c r="J7" s="20">
        <f>SUM(J8:J9)</f>
        <v>11476924</v>
      </c>
      <c r="K7" s="20">
        <f>SUM(K8:K9)</f>
        <v>9418933</v>
      </c>
    </row>
    <row r="8" spans="1:11" ht="12.75">
      <c r="A8" s="193" t="s">
        <v>158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11436479</v>
      </c>
      <c r="K8" s="13">
        <v>9404998</v>
      </c>
    </row>
    <row r="9" spans="1:11" ht="12.75">
      <c r="A9" s="193" t="s">
        <v>106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40445</v>
      </c>
      <c r="K9" s="13">
        <v>13935</v>
      </c>
    </row>
    <row r="10" spans="1:11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16432951</v>
      </c>
      <c r="K10" s="12">
        <f>K11+K12+K16+K20+K21+K22+K25+K26</f>
        <v>15368855</v>
      </c>
    </row>
    <row r="11" spans="1:11" ht="12.75">
      <c r="A11" s="193" t="s">
        <v>107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/>
      <c r="K11" s="13"/>
    </row>
    <row r="12" spans="1:11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5873324</v>
      </c>
      <c r="K12" s="12">
        <f>SUM(K13:K15)</f>
        <v>5270447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2636864</v>
      </c>
      <c r="K13" s="13">
        <v>1729825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1116074</v>
      </c>
      <c r="K14" s="13">
        <v>1094441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2120386</v>
      </c>
      <c r="K15" s="13">
        <v>2446181</v>
      </c>
    </row>
    <row r="16" spans="1:11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4863718</v>
      </c>
      <c r="K16" s="12">
        <f>SUM(K17:K19)</f>
        <v>3837101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3095600</v>
      </c>
      <c r="K17" s="13">
        <v>2412694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1098514</v>
      </c>
      <c r="K18" s="13">
        <v>849867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669604</v>
      </c>
      <c r="K19" s="13">
        <v>574540</v>
      </c>
    </row>
    <row r="20" spans="1:11" ht="12.75">
      <c r="A20" s="193" t="s">
        <v>108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1709128</v>
      </c>
      <c r="K20" s="13">
        <v>1666796</v>
      </c>
    </row>
    <row r="21" spans="1:11" ht="12.75">
      <c r="A21" s="193" t="s">
        <v>109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842412</v>
      </c>
      <c r="K21" s="13">
        <v>1934905</v>
      </c>
    </row>
    <row r="22" spans="1:11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1604562</v>
      </c>
      <c r="K22" s="12">
        <f>SUM(K23:K24)</f>
        <v>1642574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>
        <v>2250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1604562</v>
      </c>
      <c r="K24" s="13">
        <v>1640324</v>
      </c>
    </row>
    <row r="25" spans="1:11" ht="12.75">
      <c r="A25" s="193" t="s">
        <v>110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/>
      <c r="K25" s="13"/>
    </row>
    <row r="26" spans="1:11" ht="12.75">
      <c r="A26" s="193" t="s">
        <v>52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1539807</v>
      </c>
      <c r="K26" s="13">
        <v>1017032</v>
      </c>
    </row>
    <row r="27" spans="1:11" ht="12.75">
      <c r="A27" s="193" t="s">
        <v>221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57469</v>
      </c>
      <c r="K27" s="12">
        <f>SUM(K28:K32)</f>
        <v>996139</v>
      </c>
    </row>
    <row r="28" spans="1:11" ht="12.75">
      <c r="A28" s="193" t="s">
        <v>235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/>
      <c r="K28" s="13"/>
    </row>
    <row r="29" spans="1:11" ht="12.75">
      <c r="A29" s="193" t="s">
        <v>161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32522</v>
      </c>
      <c r="K29" s="13">
        <v>47543</v>
      </c>
    </row>
    <row r="30" spans="1:11" ht="12.75">
      <c r="A30" s="193" t="s">
        <v>145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231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146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>
        <v>24947</v>
      </c>
      <c r="K32" s="13">
        <v>948596</v>
      </c>
    </row>
    <row r="33" spans="1:11" ht="12.75">
      <c r="A33" s="193" t="s">
        <v>222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342960</v>
      </c>
      <c r="K33" s="12">
        <f>SUM(K34:K37)</f>
        <v>1322892</v>
      </c>
    </row>
    <row r="34" spans="1:11" ht="12.75">
      <c r="A34" s="193" t="s">
        <v>68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/>
      <c r="K34" s="13"/>
    </row>
    <row r="35" spans="1:11" ht="12.75">
      <c r="A35" s="193" t="s">
        <v>67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283534</v>
      </c>
      <c r="K35" s="13">
        <v>1285386</v>
      </c>
    </row>
    <row r="36" spans="1:11" ht="12.75">
      <c r="A36" s="193" t="s">
        <v>232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69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>
        <v>59426</v>
      </c>
      <c r="K37" s="13">
        <v>37506</v>
      </c>
    </row>
    <row r="38" spans="1:11" ht="12.75">
      <c r="A38" s="193" t="s">
        <v>203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204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233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>
        <v>6338000</v>
      </c>
      <c r="K40" s="13">
        <v>6328129</v>
      </c>
    </row>
    <row r="41" spans="1:11" ht="12.75">
      <c r="A41" s="193" t="s">
        <v>234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>
        <v>671347</v>
      </c>
      <c r="K41" s="13">
        <v>147517</v>
      </c>
    </row>
    <row r="42" spans="1:11" ht="12.75">
      <c r="A42" s="193" t="s">
        <v>223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17872393</v>
      </c>
      <c r="K42" s="12">
        <f>K7+K27+K38+K40</f>
        <v>16743201</v>
      </c>
    </row>
    <row r="43" spans="1:11" ht="12.75">
      <c r="A43" s="193" t="s">
        <v>224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17447258</v>
      </c>
      <c r="K43" s="12">
        <f>K10+K33+K39+K41</f>
        <v>16839264</v>
      </c>
    </row>
    <row r="44" spans="1:11" ht="12.75">
      <c r="A44" s="193" t="s">
        <v>244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425135</v>
      </c>
      <c r="K44" s="12">
        <f>K42-K43</f>
        <v>-96063</v>
      </c>
    </row>
    <row r="45" spans="1:11" ht="12.75">
      <c r="A45" s="196" t="s">
        <v>226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425135</v>
      </c>
      <c r="K45" s="12">
        <f>IF(K42&gt;K43,K42-K43,0)</f>
        <v>0</v>
      </c>
    </row>
    <row r="46" spans="1:11" ht="12.75">
      <c r="A46" s="196" t="s">
        <v>227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96063</v>
      </c>
    </row>
    <row r="47" spans="1:11" ht="12.75">
      <c r="A47" s="193" t="s">
        <v>225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/>
      <c r="K47" s="13"/>
    </row>
    <row r="48" spans="1:11" ht="12.75">
      <c r="A48" s="193" t="s">
        <v>245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425135</v>
      </c>
      <c r="K48" s="12">
        <f>K44-K47</f>
        <v>-96063</v>
      </c>
    </row>
    <row r="49" spans="1:11" ht="12.75">
      <c r="A49" s="196" t="s">
        <v>200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425135</v>
      </c>
      <c r="K49" s="12">
        <f>IF(K48&gt;0,K48,0)</f>
        <v>0</v>
      </c>
    </row>
    <row r="50" spans="1:11" ht="12.75">
      <c r="A50" s="230" t="s">
        <v>228</v>
      </c>
      <c r="B50" s="231"/>
      <c r="C50" s="231"/>
      <c r="D50" s="231"/>
      <c r="E50" s="231"/>
      <c r="F50" s="231"/>
      <c r="G50" s="231"/>
      <c r="H50" s="232"/>
      <c r="I50" s="5">
        <v>154</v>
      </c>
      <c r="J50" s="18">
        <f>IF(J48&lt;0,-J48,0)</f>
        <v>0</v>
      </c>
      <c r="K50" s="18">
        <f>IF(K48&lt;0,-K48,0)</f>
        <v>96063</v>
      </c>
    </row>
    <row r="51" spans="1:11" ht="12.75">
      <c r="A51" s="179" t="s">
        <v>120</v>
      </c>
      <c r="B51" s="180"/>
      <c r="C51" s="180"/>
      <c r="D51" s="180"/>
      <c r="E51" s="180"/>
      <c r="F51" s="180"/>
      <c r="G51" s="180"/>
      <c r="H51" s="180"/>
      <c r="I51" s="228"/>
      <c r="J51" s="228"/>
      <c r="K51" s="229"/>
    </row>
    <row r="52" spans="1:11" ht="12.75">
      <c r="A52" s="183" t="s">
        <v>194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22" t="s">
        <v>242</v>
      </c>
      <c r="B53" s="223"/>
      <c r="C53" s="223"/>
      <c r="D53" s="223"/>
      <c r="E53" s="223"/>
      <c r="F53" s="223"/>
      <c r="G53" s="223"/>
      <c r="H53" s="224"/>
      <c r="I53" s="4">
        <v>155</v>
      </c>
      <c r="J53" s="13"/>
      <c r="K53" s="13"/>
    </row>
    <row r="54" spans="1:11" ht="12.75">
      <c r="A54" s="222" t="s">
        <v>243</v>
      </c>
      <c r="B54" s="223"/>
      <c r="C54" s="223"/>
      <c r="D54" s="223"/>
      <c r="E54" s="223"/>
      <c r="F54" s="223"/>
      <c r="G54" s="223"/>
      <c r="H54" s="224"/>
      <c r="I54" s="4">
        <v>156</v>
      </c>
      <c r="J54" s="14"/>
      <c r="K54" s="14"/>
    </row>
    <row r="55" spans="1:11" ht="12.75">
      <c r="A55" s="179" t="s">
        <v>197</v>
      </c>
      <c r="B55" s="180"/>
      <c r="C55" s="180"/>
      <c r="D55" s="180"/>
      <c r="E55" s="180"/>
      <c r="F55" s="180"/>
      <c r="G55" s="180"/>
      <c r="H55" s="180"/>
      <c r="I55" s="228"/>
      <c r="J55" s="228"/>
      <c r="K55" s="229"/>
    </row>
    <row r="56" spans="1:11" ht="12.75">
      <c r="A56" s="183" t="s">
        <v>212</v>
      </c>
      <c r="B56" s="184"/>
      <c r="C56" s="184"/>
      <c r="D56" s="184"/>
      <c r="E56" s="184"/>
      <c r="F56" s="184"/>
      <c r="G56" s="184"/>
      <c r="H56" s="204"/>
      <c r="I56" s="21">
        <v>157</v>
      </c>
      <c r="J56" s="11">
        <v>425135</v>
      </c>
      <c r="K56" s="11">
        <v>96063</v>
      </c>
    </row>
    <row r="57" spans="1:11" ht="12.75">
      <c r="A57" s="193" t="s">
        <v>229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236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237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238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239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240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241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230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201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202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425135</v>
      </c>
      <c r="K67" s="18">
        <f>K56+K66</f>
        <v>96063</v>
      </c>
    </row>
    <row r="68" spans="1:11" ht="12.75">
      <c r="A68" s="179" t="s">
        <v>196</v>
      </c>
      <c r="B68" s="180"/>
      <c r="C68" s="180"/>
      <c r="D68" s="180"/>
      <c r="E68" s="180"/>
      <c r="F68" s="180"/>
      <c r="G68" s="180"/>
      <c r="H68" s="180"/>
      <c r="I68" s="228"/>
      <c r="J68" s="228"/>
      <c r="K68" s="229"/>
    </row>
    <row r="69" spans="1:11" ht="12.75">
      <c r="A69" s="183" t="s">
        <v>195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22" t="s">
        <v>242</v>
      </c>
      <c r="B70" s="223"/>
      <c r="C70" s="223"/>
      <c r="D70" s="223"/>
      <c r="E70" s="223"/>
      <c r="F70" s="223"/>
      <c r="G70" s="223"/>
      <c r="H70" s="224"/>
      <c r="I70" s="4">
        <v>169</v>
      </c>
      <c r="J70" s="13"/>
      <c r="K70" s="13"/>
    </row>
    <row r="71" spans="1:11" ht="12.75">
      <c r="A71" s="225" t="s">
        <v>243</v>
      </c>
      <c r="B71" s="226"/>
      <c r="C71" s="226"/>
      <c r="D71" s="226"/>
      <c r="E71" s="226"/>
      <c r="F71" s="226"/>
      <c r="G71" s="226"/>
      <c r="H71" s="227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30">
      <selection activeCell="K55" sqref="K55"/>
    </sheetView>
  </sheetViews>
  <sheetFormatPr defaultColWidth="9.140625" defaultRowHeight="12.75"/>
  <sheetData>
    <row r="1" spans="1:11" ht="12.75">
      <c r="A1" s="241" t="s">
        <v>170</v>
      </c>
      <c r="B1" s="242"/>
      <c r="C1" s="242"/>
      <c r="D1" s="242"/>
      <c r="E1" s="242"/>
      <c r="F1" s="242"/>
      <c r="G1" s="242"/>
      <c r="H1" s="242"/>
      <c r="I1" s="242"/>
      <c r="J1" s="243"/>
      <c r="K1" s="207"/>
    </row>
    <row r="2" spans="1:11" ht="12.75">
      <c r="A2" s="245" t="s">
        <v>342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7" t="s">
        <v>343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425135</v>
      </c>
      <c r="K8" s="13">
        <v>-96063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1709128</v>
      </c>
      <c r="K9" s="13">
        <v>1666796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2175732</v>
      </c>
      <c r="K11" s="13">
        <v>1034706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329366</v>
      </c>
      <c r="K12" s="13">
        <v>917522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/>
      <c r="K13" s="13"/>
    </row>
    <row r="14" spans="1:11" ht="12.75">
      <c r="A14" s="193" t="s">
        <v>163</v>
      </c>
      <c r="B14" s="194"/>
      <c r="C14" s="194"/>
      <c r="D14" s="194"/>
      <c r="E14" s="194"/>
      <c r="F14" s="194"/>
      <c r="G14" s="194"/>
      <c r="H14" s="194"/>
      <c r="I14" s="4">
        <v>7</v>
      </c>
      <c r="J14" s="9">
        <f>SUM(J8:J13)</f>
        <v>4639361</v>
      </c>
      <c r="K14" s="12">
        <f>SUM(K8:K13)</f>
        <v>3522961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2147950</v>
      </c>
      <c r="K15" s="13">
        <v>3690275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882213</v>
      </c>
      <c r="K18" s="13"/>
    </row>
    <row r="19" spans="1:11" ht="12.75">
      <c r="A19" s="193" t="s">
        <v>164</v>
      </c>
      <c r="B19" s="194"/>
      <c r="C19" s="194"/>
      <c r="D19" s="194"/>
      <c r="E19" s="194"/>
      <c r="F19" s="194"/>
      <c r="G19" s="194"/>
      <c r="H19" s="194"/>
      <c r="I19" s="4">
        <v>12</v>
      </c>
      <c r="J19" s="9">
        <f>SUM(J15:J18)</f>
        <v>3030163</v>
      </c>
      <c r="K19" s="12">
        <f>SUM(K15:K18)</f>
        <v>3690275</v>
      </c>
    </row>
    <row r="20" spans="1:11" ht="12.75">
      <c r="A20" s="193" t="s">
        <v>36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IF(J14&gt;J19,J14-J19,0)</f>
        <v>1609198</v>
      </c>
      <c r="K20" s="12">
        <f>IF(K14&gt;K19,K14-K19,0)</f>
        <v>0</v>
      </c>
    </row>
    <row r="21" spans="1:11" ht="12.75">
      <c r="A21" s="193" t="s">
        <v>37</v>
      </c>
      <c r="B21" s="194"/>
      <c r="C21" s="194"/>
      <c r="D21" s="194"/>
      <c r="E21" s="194"/>
      <c r="F21" s="194"/>
      <c r="G21" s="194"/>
      <c r="H21" s="194"/>
      <c r="I21" s="4">
        <v>14</v>
      </c>
      <c r="J21" s="9">
        <f>IF(J19&gt;J14,J19-J14,0)</f>
        <v>0</v>
      </c>
      <c r="K21" s="12">
        <f>IF(K19&gt;K14,K19-K14,0)</f>
        <v>167314</v>
      </c>
    </row>
    <row r="22" spans="1:11" ht="12.75">
      <c r="A22" s="237" t="s">
        <v>165</v>
      </c>
      <c r="B22" s="238"/>
      <c r="C22" s="238"/>
      <c r="D22" s="238"/>
      <c r="E22" s="238"/>
      <c r="F22" s="238"/>
      <c r="G22" s="238"/>
      <c r="H22" s="238"/>
      <c r="I22" s="239"/>
      <c r="J22" s="239"/>
      <c r="K22" s="240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3026</v>
      </c>
      <c r="K23" s="13">
        <v>1450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651526</v>
      </c>
      <c r="K27" s="13"/>
    </row>
    <row r="28" spans="1:11" ht="12.75">
      <c r="A28" s="193" t="s">
        <v>174</v>
      </c>
      <c r="B28" s="194"/>
      <c r="C28" s="194"/>
      <c r="D28" s="194"/>
      <c r="E28" s="194"/>
      <c r="F28" s="194"/>
      <c r="G28" s="194"/>
      <c r="H28" s="194"/>
      <c r="I28" s="4">
        <v>20</v>
      </c>
      <c r="J28" s="9">
        <f>SUM(J23:J27)</f>
        <v>654552</v>
      </c>
      <c r="K28" s="12">
        <f>SUM(K23:K27)</f>
        <v>1450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/>
      <c r="K29" s="13">
        <v>71932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334650</v>
      </c>
      <c r="K30" s="13"/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474293</v>
      </c>
      <c r="K31" s="13">
        <v>3159300</v>
      </c>
    </row>
    <row r="32" spans="1:11" ht="12.75">
      <c r="A32" s="193" t="s">
        <v>5</v>
      </c>
      <c r="B32" s="194"/>
      <c r="C32" s="194"/>
      <c r="D32" s="194"/>
      <c r="E32" s="194"/>
      <c r="F32" s="194"/>
      <c r="G32" s="194"/>
      <c r="H32" s="194"/>
      <c r="I32" s="4">
        <v>24</v>
      </c>
      <c r="J32" s="9">
        <f>SUM(J29:J31)</f>
        <v>808943</v>
      </c>
      <c r="K32" s="12">
        <f>SUM(K29:K31)</f>
        <v>3231232</v>
      </c>
    </row>
    <row r="33" spans="1:11" ht="12.75">
      <c r="A33" s="193" t="s">
        <v>38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3" t="s">
        <v>39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IF(J32&gt;J28,J32-J28,0)</f>
        <v>154391</v>
      </c>
      <c r="K34" s="12">
        <f>IF(K32&gt;K28,K32-K28,0)</f>
        <v>3229782</v>
      </c>
    </row>
    <row r="35" spans="1:11" ht="12.75">
      <c r="A35" s="237" t="s">
        <v>166</v>
      </c>
      <c r="B35" s="238"/>
      <c r="C35" s="238"/>
      <c r="D35" s="238"/>
      <c r="E35" s="238"/>
      <c r="F35" s="238"/>
      <c r="G35" s="238"/>
      <c r="H35" s="238"/>
      <c r="I35" s="239"/>
      <c r="J35" s="239"/>
      <c r="K35" s="240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/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569923</v>
      </c>
      <c r="K37" s="13">
        <v>2367345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3" t="s">
        <v>70</v>
      </c>
      <c r="B39" s="194"/>
      <c r="C39" s="194"/>
      <c r="D39" s="194"/>
      <c r="E39" s="194"/>
      <c r="F39" s="194"/>
      <c r="G39" s="194"/>
      <c r="H39" s="194"/>
      <c r="I39" s="4">
        <v>30</v>
      </c>
      <c r="J39" s="9">
        <f>SUM(J36:J38)</f>
        <v>569923</v>
      </c>
      <c r="K39" s="12">
        <f>SUM(K36:K38)</f>
        <v>2367345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720090</v>
      </c>
      <c r="K40" s="13"/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93" t="s">
        <v>71</v>
      </c>
      <c r="B45" s="194"/>
      <c r="C45" s="194"/>
      <c r="D45" s="194"/>
      <c r="E45" s="194"/>
      <c r="F45" s="194"/>
      <c r="G45" s="194"/>
      <c r="H45" s="194"/>
      <c r="I45" s="4">
        <v>36</v>
      </c>
      <c r="J45" s="9">
        <f>SUM(J40:J44)</f>
        <v>720090</v>
      </c>
      <c r="K45" s="12">
        <f>SUM(K40:K44)</f>
        <v>0</v>
      </c>
    </row>
    <row r="46" spans="1:11" ht="12.75">
      <c r="A46" s="193" t="s">
        <v>17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IF(J39&gt;J45,J39-J45,0)</f>
        <v>0</v>
      </c>
      <c r="K46" s="12">
        <f>IF(K39&gt;K45,K39-K45,0)</f>
        <v>2367345</v>
      </c>
    </row>
    <row r="47" spans="1:11" ht="12.75">
      <c r="A47" s="193" t="s">
        <v>18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IF(J45&gt;J39,J45-J39,0)</f>
        <v>150167</v>
      </c>
      <c r="K47" s="12">
        <f>IF(K45&gt;K39,K45-K39,0)</f>
        <v>0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1304640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1029751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18613</v>
      </c>
      <c r="K50" s="13">
        <v>1323252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1304639</v>
      </c>
      <c r="K51" s="13">
        <v>1029751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/>
      <c r="K52" s="13"/>
    </row>
    <row r="53" spans="1:11" ht="12.75">
      <c r="A53" s="190" t="s">
        <v>184</v>
      </c>
      <c r="B53" s="191"/>
      <c r="C53" s="191"/>
      <c r="D53" s="191"/>
      <c r="E53" s="191"/>
      <c r="F53" s="191"/>
      <c r="G53" s="191"/>
      <c r="H53" s="191"/>
      <c r="I53" s="7">
        <v>44</v>
      </c>
      <c r="J53" s="10">
        <f>J50+J51-J52</f>
        <v>1323252</v>
      </c>
      <c r="K53" s="18">
        <v>293501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1" t="s">
        <v>205</v>
      </c>
      <c r="B1" s="242"/>
      <c r="C1" s="242"/>
      <c r="D1" s="242"/>
      <c r="E1" s="242"/>
      <c r="F1" s="242"/>
      <c r="G1" s="242"/>
      <c r="H1" s="242"/>
      <c r="I1" s="242"/>
      <c r="J1" s="243"/>
      <c r="K1" s="256"/>
    </row>
    <row r="2" spans="1:11" ht="12.75">
      <c r="A2" s="245" t="s">
        <v>6</v>
      </c>
      <c r="B2" s="246"/>
      <c r="C2" s="246"/>
      <c r="D2" s="246"/>
      <c r="E2" s="246"/>
      <c r="F2" s="246"/>
      <c r="G2" s="246"/>
      <c r="H2" s="246"/>
      <c r="I2" s="246"/>
      <c r="J2" s="243"/>
      <c r="K2" s="244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7" t="s">
        <v>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87" t="s">
        <v>290</v>
      </c>
      <c r="J5" s="88" t="s">
        <v>156</v>
      </c>
      <c r="K5" s="88" t="s">
        <v>157</v>
      </c>
    </row>
    <row r="6" spans="1:11" ht="12.75">
      <c r="A6" s="251">
        <v>1</v>
      </c>
      <c r="B6" s="251"/>
      <c r="C6" s="251"/>
      <c r="D6" s="251"/>
      <c r="E6" s="251"/>
      <c r="F6" s="251"/>
      <c r="G6" s="251"/>
      <c r="H6" s="251"/>
      <c r="I6" s="89">
        <v>2</v>
      </c>
      <c r="J6" s="90" t="s">
        <v>294</v>
      </c>
      <c r="K6" s="90" t="s">
        <v>295</v>
      </c>
    </row>
    <row r="7" spans="1:11" ht="12.75">
      <c r="A7" s="237" t="s">
        <v>162</v>
      </c>
      <c r="B7" s="238"/>
      <c r="C7" s="238"/>
      <c r="D7" s="238"/>
      <c r="E7" s="238"/>
      <c r="F7" s="238"/>
      <c r="G7" s="238"/>
      <c r="H7" s="238"/>
      <c r="I7" s="239"/>
      <c r="J7" s="239"/>
      <c r="K7" s="240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93" t="s">
        <v>206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93" t="s">
        <v>47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3" t="s">
        <v>111</v>
      </c>
      <c r="B21" s="252"/>
      <c r="C21" s="252"/>
      <c r="D21" s="252"/>
      <c r="E21" s="252"/>
      <c r="F21" s="252"/>
      <c r="G21" s="252"/>
      <c r="H21" s="253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199" t="s">
        <v>112</v>
      </c>
      <c r="B22" s="254"/>
      <c r="C22" s="254"/>
      <c r="D22" s="254"/>
      <c r="E22" s="254"/>
      <c r="F22" s="254"/>
      <c r="G22" s="254"/>
      <c r="H22" s="255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37" t="s">
        <v>165</v>
      </c>
      <c r="B23" s="238"/>
      <c r="C23" s="238"/>
      <c r="D23" s="238"/>
      <c r="E23" s="238"/>
      <c r="F23" s="238"/>
      <c r="G23" s="238"/>
      <c r="H23" s="238"/>
      <c r="I23" s="239"/>
      <c r="J23" s="239"/>
      <c r="K23" s="240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93" t="s">
        <v>119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93" t="s">
        <v>50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3" t="s">
        <v>113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114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37" t="s">
        <v>166</v>
      </c>
      <c r="B36" s="238"/>
      <c r="C36" s="238"/>
      <c r="D36" s="238"/>
      <c r="E36" s="238"/>
      <c r="F36" s="238"/>
      <c r="G36" s="238"/>
      <c r="H36" s="238"/>
      <c r="I36" s="239">
        <v>0</v>
      </c>
      <c r="J36" s="239"/>
      <c r="K36" s="240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93" t="s">
        <v>51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93" t="s">
        <v>154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3" t="s">
        <v>168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169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3" t="s">
        <v>155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3" t="s">
        <v>15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167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/>
      <c r="K51" s="13"/>
    </row>
    <row r="52" spans="1:11" ht="12.75">
      <c r="A52" s="193" t="s">
        <v>182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/>
      <c r="K52" s="13"/>
    </row>
    <row r="53" spans="1:11" ht="12.75">
      <c r="A53" s="193" t="s">
        <v>183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184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10" zoomScaleSheetLayoutView="110" zoomScalePageLayoutView="0" workbookViewId="0" topLeftCell="A3">
      <selection activeCell="K21" sqref="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1.421875" style="98" customWidth="1"/>
    <col min="11" max="11" width="10.57421875" style="98" customWidth="1"/>
    <col min="12" max="16384" width="9.140625" style="98" customWidth="1"/>
  </cols>
  <sheetData>
    <row r="1" spans="1:12" ht="12.75">
      <c r="A1" s="272" t="s">
        <v>292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97"/>
    </row>
    <row r="2" spans="1:12" ht="15.75">
      <c r="A2" s="95"/>
      <c r="B2" s="96"/>
      <c r="C2" s="259" t="s">
        <v>293</v>
      </c>
      <c r="D2" s="259"/>
      <c r="E2" s="100">
        <v>41275</v>
      </c>
      <c r="F2" s="99" t="s">
        <v>258</v>
      </c>
      <c r="G2" s="260">
        <v>41639</v>
      </c>
      <c r="H2" s="261"/>
      <c r="I2" s="96"/>
      <c r="J2" s="96"/>
      <c r="K2" s="96"/>
      <c r="L2" s="101"/>
    </row>
    <row r="3" spans="1:11" ht="24" thickBot="1">
      <c r="A3" s="262" t="s">
        <v>61</v>
      </c>
      <c r="B3" s="262"/>
      <c r="C3" s="262"/>
      <c r="D3" s="262"/>
      <c r="E3" s="262"/>
      <c r="F3" s="262"/>
      <c r="G3" s="262"/>
      <c r="H3" s="262"/>
      <c r="I3" s="102" t="s">
        <v>316</v>
      </c>
      <c r="J3" s="103" t="s">
        <v>156</v>
      </c>
      <c r="K3" s="103" t="s">
        <v>157</v>
      </c>
    </row>
    <row r="4" spans="1:11" ht="12.75">
      <c r="A4" s="263">
        <v>1</v>
      </c>
      <c r="B4" s="263"/>
      <c r="C4" s="263"/>
      <c r="D4" s="263"/>
      <c r="E4" s="263"/>
      <c r="F4" s="263"/>
      <c r="G4" s="263"/>
      <c r="H4" s="263"/>
      <c r="I4" s="105">
        <v>2</v>
      </c>
      <c r="J4" s="104" t="s">
        <v>294</v>
      </c>
      <c r="K4" s="104" t="s">
        <v>295</v>
      </c>
    </row>
    <row r="5" spans="1:11" ht="12.75">
      <c r="A5" s="257" t="s">
        <v>296</v>
      </c>
      <c r="B5" s="258"/>
      <c r="C5" s="258"/>
      <c r="D5" s="258"/>
      <c r="E5" s="258"/>
      <c r="F5" s="258"/>
      <c r="G5" s="258"/>
      <c r="H5" s="258"/>
      <c r="I5" s="106">
        <v>1</v>
      </c>
      <c r="J5" s="107">
        <v>33473350</v>
      </c>
      <c r="K5" s="107">
        <v>33473350</v>
      </c>
    </row>
    <row r="6" spans="1:11" ht="12.75">
      <c r="A6" s="257" t="s">
        <v>297</v>
      </c>
      <c r="B6" s="258"/>
      <c r="C6" s="258"/>
      <c r="D6" s="258"/>
      <c r="E6" s="258"/>
      <c r="F6" s="258"/>
      <c r="G6" s="258"/>
      <c r="H6" s="258"/>
      <c r="I6" s="106">
        <v>2</v>
      </c>
      <c r="J6" s="108">
        <v>1673668</v>
      </c>
      <c r="K6" s="108">
        <v>1673668</v>
      </c>
    </row>
    <row r="7" spans="1:11" ht="12.75">
      <c r="A7" s="257" t="s">
        <v>298</v>
      </c>
      <c r="B7" s="258"/>
      <c r="C7" s="258"/>
      <c r="D7" s="258"/>
      <c r="E7" s="258"/>
      <c r="F7" s="258"/>
      <c r="G7" s="258"/>
      <c r="H7" s="258"/>
      <c r="I7" s="106">
        <v>3</v>
      </c>
      <c r="J7" s="108"/>
      <c r="K7" s="108"/>
    </row>
    <row r="8" spans="1:11" ht="12.75">
      <c r="A8" s="257" t="s">
        <v>299</v>
      </c>
      <c r="B8" s="258"/>
      <c r="C8" s="258"/>
      <c r="D8" s="258"/>
      <c r="E8" s="258"/>
      <c r="F8" s="258"/>
      <c r="G8" s="258"/>
      <c r="H8" s="258"/>
      <c r="I8" s="106">
        <v>4</v>
      </c>
      <c r="J8" s="108">
        <v>-17134135</v>
      </c>
      <c r="K8" s="108">
        <v>-16709000</v>
      </c>
    </row>
    <row r="9" spans="1:11" ht="12.75">
      <c r="A9" s="257" t="s">
        <v>300</v>
      </c>
      <c r="B9" s="258"/>
      <c r="C9" s="258"/>
      <c r="D9" s="258"/>
      <c r="E9" s="258"/>
      <c r="F9" s="258"/>
      <c r="G9" s="258"/>
      <c r="H9" s="258"/>
      <c r="I9" s="106">
        <v>5</v>
      </c>
      <c r="J9" s="108">
        <v>425135</v>
      </c>
      <c r="K9" s="108">
        <v>-96063</v>
      </c>
    </row>
    <row r="10" spans="1:11" ht="12.75">
      <c r="A10" s="257" t="s">
        <v>301</v>
      </c>
      <c r="B10" s="258"/>
      <c r="C10" s="258"/>
      <c r="D10" s="258"/>
      <c r="E10" s="258"/>
      <c r="F10" s="258"/>
      <c r="G10" s="258"/>
      <c r="H10" s="258"/>
      <c r="I10" s="106">
        <v>6</v>
      </c>
      <c r="J10" s="108"/>
      <c r="K10" s="108"/>
    </row>
    <row r="11" spans="1:11" ht="12.75">
      <c r="A11" s="257" t="s">
        <v>302</v>
      </c>
      <c r="B11" s="258"/>
      <c r="C11" s="258"/>
      <c r="D11" s="258"/>
      <c r="E11" s="258"/>
      <c r="F11" s="258"/>
      <c r="G11" s="258"/>
      <c r="H11" s="258"/>
      <c r="I11" s="106">
        <v>7</v>
      </c>
      <c r="J11" s="108"/>
      <c r="K11" s="108"/>
    </row>
    <row r="12" spans="1:11" ht="12.75">
      <c r="A12" s="257" t="s">
        <v>303</v>
      </c>
      <c r="B12" s="258"/>
      <c r="C12" s="258"/>
      <c r="D12" s="258"/>
      <c r="E12" s="258"/>
      <c r="F12" s="258"/>
      <c r="G12" s="258"/>
      <c r="H12" s="258"/>
      <c r="I12" s="106">
        <v>8</v>
      </c>
      <c r="J12" s="108"/>
      <c r="K12" s="108"/>
    </row>
    <row r="13" spans="1:11" ht="12.75">
      <c r="A13" s="257" t="s">
        <v>304</v>
      </c>
      <c r="B13" s="258"/>
      <c r="C13" s="258"/>
      <c r="D13" s="258"/>
      <c r="E13" s="258"/>
      <c r="F13" s="258"/>
      <c r="G13" s="258"/>
      <c r="H13" s="258"/>
      <c r="I13" s="106">
        <v>9</v>
      </c>
      <c r="J13" s="108"/>
      <c r="K13" s="108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6">
        <v>10</v>
      </c>
      <c r="J14" s="109">
        <f>SUM(J5:J13)</f>
        <v>18438018</v>
      </c>
      <c r="K14" s="109">
        <f>SUM(K5:K13)</f>
        <v>18341955</v>
      </c>
    </row>
    <row r="15" spans="1:11" ht="12.75">
      <c r="A15" s="257" t="s">
        <v>306</v>
      </c>
      <c r="B15" s="258"/>
      <c r="C15" s="258"/>
      <c r="D15" s="258"/>
      <c r="E15" s="258"/>
      <c r="F15" s="258"/>
      <c r="G15" s="258"/>
      <c r="H15" s="258"/>
      <c r="I15" s="106">
        <v>11</v>
      </c>
      <c r="J15" s="108"/>
      <c r="K15" s="108"/>
    </row>
    <row r="16" spans="1:11" ht="12.75">
      <c r="A16" s="257" t="s">
        <v>307</v>
      </c>
      <c r="B16" s="258"/>
      <c r="C16" s="258"/>
      <c r="D16" s="258"/>
      <c r="E16" s="258"/>
      <c r="F16" s="258"/>
      <c r="G16" s="258"/>
      <c r="H16" s="258"/>
      <c r="I16" s="106">
        <v>12</v>
      </c>
      <c r="J16" s="108"/>
      <c r="K16" s="108"/>
    </row>
    <row r="17" spans="1:11" ht="12.75">
      <c r="A17" s="257" t="s">
        <v>308</v>
      </c>
      <c r="B17" s="258"/>
      <c r="C17" s="258"/>
      <c r="D17" s="258"/>
      <c r="E17" s="258"/>
      <c r="F17" s="258"/>
      <c r="G17" s="258"/>
      <c r="H17" s="258"/>
      <c r="I17" s="106">
        <v>13</v>
      </c>
      <c r="J17" s="108"/>
      <c r="K17" s="108"/>
    </row>
    <row r="18" spans="1:11" ht="12.75">
      <c r="A18" s="257" t="s">
        <v>309</v>
      </c>
      <c r="B18" s="258"/>
      <c r="C18" s="258"/>
      <c r="D18" s="258"/>
      <c r="E18" s="258"/>
      <c r="F18" s="258"/>
      <c r="G18" s="258"/>
      <c r="H18" s="258"/>
      <c r="I18" s="106">
        <v>14</v>
      </c>
      <c r="J18" s="108"/>
      <c r="K18" s="108"/>
    </row>
    <row r="19" spans="1:11" ht="12.75">
      <c r="A19" s="257" t="s">
        <v>310</v>
      </c>
      <c r="B19" s="258"/>
      <c r="C19" s="258"/>
      <c r="D19" s="258"/>
      <c r="E19" s="258"/>
      <c r="F19" s="258"/>
      <c r="G19" s="258"/>
      <c r="H19" s="258"/>
      <c r="I19" s="106">
        <v>15</v>
      </c>
      <c r="J19" s="108"/>
      <c r="K19" s="108"/>
    </row>
    <row r="20" spans="1:11" ht="12.75">
      <c r="A20" s="257" t="s">
        <v>311</v>
      </c>
      <c r="B20" s="258"/>
      <c r="C20" s="258"/>
      <c r="D20" s="258"/>
      <c r="E20" s="258"/>
      <c r="F20" s="258"/>
      <c r="G20" s="258"/>
      <c r="H20" s="258"/>
      <c r="I20" s="106">
        <v>16</v>
      </c>
      <c r="J20" s="108">
        <v>425135</v>
      </c>
      <c r="K20" s="108">
        <v>-96063</v>
      </c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6">
        <v>17</v>
      </c>
      <c r="J21" s="110">
        <f>SUM(J15:J20)</f>
        <v>425135</v>
      </c>
      <c r="K21" s="110">
        <f>SUM(K15:K20)</f>
        <v>-96063</v>
      </c>
    </row>
    <row r="22" spans="1:11" ht="12.75">
      <c r="A22" s="274"/>
      <c r="B22" s="275"/>
      <c r="C22" s="275"/>
      <c r="D22" s="275"/>
      <c r="E22" s="275"/>
      <c r="F22" s="275"/>
      <c r="G22" s="275"/>
      <c r="H22" s="275"/>
      <c r="I22" s="276"/>
      <c r="J22" s="276"/>
      <c r="K22" s="277"/>
    </row>
    <row r="23" spans="1:11" ht="12.75">
      <c r="A23" s="264" t="s">
        <v>313</v>
      </c>
      <c r="B23" s="265"/>
      <c r="C23" s="265"/>
      <c r="D23" s="265"/>
      <c r="E23" s="265"/>
      <c r="F23" s="265"/>
      <c r="G23" s="265"/>
      <c r="H23" s="265"/>
      <c r="I23" s="111">
        <v>18</v>
      </c>
      <c r="J23" s="107"/>
      <c r="K23" s="107"/>
    </row>
    <row r="24" spans="1:11" ht="23.25" customHeight="1">
      <c r="A24" s="266" t="s">
        <v>314</v>
      </c>
      <c r="B24" s="267"/>
      <c r="C24" s="267"/>
      <c r="D24" s="267"/>
      <c r="E24" s="267"/>
      <c r="F24" s="267"/>
      <c r="G24" s="267"/>
      <c r="H24" s="267"/>
      <c r="I24" s="112">
        <v>19</v>
      </c>
      <c r="J24" s="110"/>
      <c r="K24" s="110"/>
    </row>
    <row r="25" spans="1:11" ht="30" customHeight="1">
      <c r="A25" s="270" t="s">
        <v>315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 </cp:lastModifiedBy>
  <cp:lastPrinted>2014-02-28T11:59:19Z</cp:lastPrinted>
  <dcterms:created xsi:type="dcterms:W3CDTF">2008-10-17T11:51:54Z</dcterms:created>
  <dcterms:modified xsi:type="dcterms:W3CDTF">2014-02-28T12:02:27Z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