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76" windowWidth="15480" windowHeight="116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<sst xmlns="http://schemas.openxmlformats.org/spreadsheetml/2006/main" count="395" uniqueCount="347">
  <si>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</si>
  <si>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</si>
  <si>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</si>
  <si>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</si>
  <si>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</si>
  <si>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</si>
  <si>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</si>
  <si>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</si>
  <si>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</si>
  <si>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</si>
  <si>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</si>
  <si>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</si>
  <si>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</si>
  <si>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</si>
  <si>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</si>
  <si>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</si>
  <si>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</si>
  <si>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</si>
  <si>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</si>
  <si>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</si>
  <si>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</si>
  <si>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</si>
  <si>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</si>
  <si>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</si>
  <si>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</si>
  <si>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</si>
  <si>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</si>
  <si>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</si>
  <si>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</si>
  <si>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</si>
  <si>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</si>
  <si>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</si>
  <si>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</si>
  <si>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</si>
  <si>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</si>
  <si>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</si>
  <si>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</si>
  <si>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</si>
  <si>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</si>
  <si>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</si>
  <si>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</si>
  <si>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</si>
  <si>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</si>
  <si>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</si>
  <si>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</si>
  <si>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</si>
  <si>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</si>
  <si>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</si>
  <si>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</si>
  <si>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</si>
  <si>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</si>
  <si>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</si>
  <si>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</si>
  <si>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</si>
  <si>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</si>
  <si>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</si>
  <si>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</si>
  <si>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</si>
  <si>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</si>
  <si>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</si>
  <si>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</si>
  <si>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</si>
  <si>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</si>
  <si>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</si>
  <si>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</si>
  <si>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</si>
  <si>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</si>
  <si>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</si>
  <si>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</si>
  <si>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</si>
  <si>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</si>
  <si>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</si>
  <si>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</si>
  <si>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</si>
  <si>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</si>
  <si>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</si>
  <si>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</si>
  <si>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</si>
  <si>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</si>
  <si>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</si>
  <si>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</si>
  <si>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</si>
  <si>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</si>
  <si>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</si>
  <si>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</si>
  <si>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</si>
  <si>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</si>
  <si>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</si>
  <si>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</si>
  <si>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</si>
  <si>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</si>
  <si>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</si>
  <si>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</si>
  <si>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</si>
  <si>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</si>
  <si>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</si>
  <si>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</si>
  <si>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</si>
  <si>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</si>
  <si>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</si>
  <si>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</si>
  <si>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</si>
  <si>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</si>
  <si>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</si>
  <si>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</si>
  <si>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</si>
  <si>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</si>
  <si>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</si>
  <si>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</si>
  <si>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</si>
  <si>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</si>
  <si>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</si>
  <si>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</si>
  <si>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</si>
  <si>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</si>
  <si>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</si>
  <si>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</si>
  <si>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</si>
  <si>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</si>
  <si>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</si>
  <si>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</si>
  <si>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</si>
  <si>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</si>
  <si>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</si>
  <si>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</si>
  <si>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</si>
  <si>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</si>
  <si>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</si>
  <si>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</si>
  <si>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</si>
  <si>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</si>
  <si>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</si>
  <si>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</si>
  <si>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</si>
  <si>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</si>
  <si>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</si>
  <si>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</si>
  <si>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</si>
  <si>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</si>
  <si>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</si>
  <si>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</si>
  <si>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</si>
  <si>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</si>
  <si>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</si>
  <si>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</si>
  <si>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</si>
  <si>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</si>
  <si>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</si>
  <si>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</si>
  <si>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</si>
  <si>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</si>
  <si>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</si>
  <si>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</si>
  <si>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</si>
  <si>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</si>
  <si>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</si>
  <si>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</si>
  <si>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</si>
  <si>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</si>
  <si>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</si>
  <si>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</si>
  <si>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</si>
  <si>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</si>
  <si>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</si>
  <si>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</si>
  <si>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</si>
  <si>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</si>
  <si>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</si>
  <si>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</si>
  <si>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</si>
  <si>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</si>
  <si>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</si>
  <si>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</si>
  <si>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</si>
  <si>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</si>
  <si>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</si>
  <si>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</si>
  <si>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</si>
  <si>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</si>
  <si>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</si>
  <si>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</si>
  <si>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</si>
  <si>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</si>
  <si>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</si>
  <si>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</si>
  <si>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</si>
  <si>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</si>
  <si>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</si>
  <si>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</si>
  <si>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</si>
  <si>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</si>
  <si>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</si>
  <si>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</si>
  <si>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</si>
  <si>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</si>
  <si>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</si>
  <si>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</si>
  <si>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</si>
  <si>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</si>
  <si>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</si>
  <si>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</si>
  <si>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</si>
  <si>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</si>
  <si>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</si>
  <si>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</si>
  <si>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</si>
  <si>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</si>
  <si>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</si>
  <si>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</si>
  <si>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</si>
  <si>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</si>
  <si>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</si>
  <si>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</si>
  <si>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</si>
  <si>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</si>
  <si>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</si>
  <si>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</si>
  <si>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</si>
  <si>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</si>
  <si>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</si>
  <si>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</si>
  <si>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</si>
  <si>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</si>
  <si>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</si>
  <si>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</si>
  <si>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</si>
  <si>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</si>
  <si>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</si>
  <si>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</si>
  <si>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</si>
  <si>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</si>
  <si>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</si>
  <si>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</si>
  <si>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</si>
  <si>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</si>
  <si>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</si>
  <si>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</si>
  <si>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</si>
  <si>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</si>
  <si>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</si>
  <si>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</si>
  <si>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</si>
  <si>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</si>
  <si>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</si>
  <si>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</si>
  <si>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</si>
  <si>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</si>
  <si>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</si>
  <si>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</si>
  <si>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</si>
  <si>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</si>
  <si>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</si>
  <si>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</si>
  <si>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</si>
  <si>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</si>
  <si>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</si>
  <si>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</si>
  <si>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</si>
  <si>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</si>
  <si>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</si>
  <si>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</si>
  <si>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</si>
  <si>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</si>
  <si>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</si>
  <si>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</si>
  <si>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</si>
  <si>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</si>
  <si>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</si>
  <si>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</si>
  <si>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</si>
  <si>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</si>
  <si>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</si>
  <si>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</si>
  <si>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</si>
  <si>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</si>
  <si>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</si>
  <si>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</si>
  <si>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</si>
  <si>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</si>
  <si>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</si>
  <si>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</si>
  <si>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</si>
  <si>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</si>
  <si>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</si>
  <si>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</si>
  <si>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</si>
  <si>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</si>
  <si>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</si>
  <si>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</si>
  <si>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</si>
  <si>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</si>
  <si>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</si>
  <si>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</si>
  <si>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</si>
  <si>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</si>
  <si>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</si>
  <si>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</si>
  <si>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</si>
  <si>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</si>
  <si>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</si>
  <si>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</si>
  <si>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</si>
  <si>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</si>
  <si>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</si>
  <si>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</si>
  <si>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</si>
  <si>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</si>
  <si>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</si>
  <si>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</si>
  <si>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</si>
  <si>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</si>
  <si>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</si>
  <si>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</si>
  <si>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</si>
  <si>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</si>
  <si>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</si>
  <si>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</si>
  <si>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</si>
  <si>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</si>
  <si>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</si>
  <si>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</si>
  <si>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</si>
  <si>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</si>
  <si>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</si>
  <si>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03125050</t>
  </si>
  <si>
    <t>060012593</t>
  </si>
  <si>
    <t>57001982985</t>
  </si>
  <si>
    <t xml:space="preserve">KOTEKS d.d. </t>
  </si>
  <si>
    <t>SPLIT</t>
  </si>
  <si>
    <t>Kralja Zvonimira 14</t>
  </si>
  <si>
    <t>kuprava@koteks.hr</t>
  </si>
  <si>
    <t>www.koteks.hr</t>
  </si>
  <si>
    <t>DA</t>
  </si>
  <si>
    <t>4719</t>
  </si>
  <si>
    <t>KOTEKS KOŽA d.o.o.</t>
  </si>
  <si>
    <t>01589598</t>
  </si>
  <si>
    <t>MIRA RUBIĆ</t>
  </si>
  <si>
    <t>021/305-128</t>
  </si>
  <si>
    <t>021/524-470</t>
  </si>
  <si>
    <t>racunovodstvo@koteks.hr</t>
  </si>
  <si>
    <t>Goran Sapunar</t>
  </si>
  <si>
    <t>stanje na dan __31,12.2013.</t>
  </si>
  <si>
    <t>Obveznik: ___KOTEKS dd_________________________________________________</t>
  </si>
  <si>
    <t>u razdoblju _01.01.2013._.__.____. do _31.12.2013._.__.____.</t>
  </si>
  <si>
    <t>KOTEKS d.d.</t>
  </si>
  <si>
    <t>Obveznik: ____KOTEKS dd_________________________________________________________</t>
  </si>
  <si>
    <t>u razdoblju 0101.2013. do 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</si>
</sst>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21000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409</v>
      </c>
      <c r="D22" s="131"/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17</v>
      </c>
      <c r="D24" s="131"/>
      <c r="E24" s="132"/>
      <c r="F24" s="132"/>
      <c r="G24" s="133"/>
      <c r="H24" s="38" t="s">
        <v>270</v>
      </c>
      <c r="I24" s="48">
        <v>30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334</v>
      </c>
      <c r="B30" s="144"/>
      <c r="C30" s="144"/>
      <c r="D30" s="145"/>
      <c r="E30" s="143" t="s">
        <v>328</v>
      </c>
      <c r="F30" s="144"/>
      <c r="G30" s="144"/>
      <c r="H30" s="121" t="s">
        <v>335</v>
      </c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 t="s">
        <v>338</v>
      </c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340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4">
      <selection activeCell="L120" sqref="L120"/>
    </sheetView>
  </sheetViews>
  <sheetFormatPr defaultColWidth="9.140625" defaultRowHeight="12.75"/>
  <cols>
    <col min="8" max="8" width="3.140625" style="0" customWidth="1"/>
    <col min="9" max="9" width="6.8515625" style="0" customWidth="1"/>
    <col min="10" max="10" width="10.28125" style="0" customWidth="1"/>
    <col min="11" max="11" width="10.85156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25510512</v>
      </c>
      <c r="K9" s="12">
        <f>K10+K17+K27+K36+K40</f>
        <v>23914198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/>
      <c r="K10" s="12">
        <f>SUM(K11:K16)</f>
        <v>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25099292</v>
      </c>
      <c r="K17" s="12">
        <f>SUM(K18:K26)</f>
        <v>23504428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7062771</v>
      </c>
      <c r="K18" s="13">
        <v>7062771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17907845</v>
      </c>
      <c r="K19" s="13">
        <v>16276316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128676</v>
      </c>
      <c r="K21" s="13">
        <v>165341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411220</v>
      </c>
      <c r="K27" s="12">
        <f>SUM(K28:K35)</f>
        <v>409770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22320</v>
      </c>
      <c r="K28" s="13">
        <v>22320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388900</v>
      </c>
      <c r="K34" s="13">
        <v>387450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12616458</v>
      </c>
      <c r="K41" s="12">
        <f>K42+K50+K57+K65</f>
        <v>12781643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1761130</v>
      </c>
      <c r="K42" s="12">
        <f>SUM(K43:K49)</f>
        <v>843608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184</v>
      </c>
      <c r="K43" s="13">
        <v>184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1760946</v>
      </c>
      <c r="K46" s="13">
        <v>843424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3563347</v>
      </c>
      <c r="K50" s="12">
        <f>SUM(K51:K56)</f>
        <v>2516579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3314230</v>
      </c>
      <c r="K52" s="13">
        <v>2273193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2275</v>
      </c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95842</v>
      </c>
      <c r="K55" s="13">
        <v>93386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151000</v>
      </c>
      <c r="K56" s="13">
        <v>150000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5968655</v>
      </c>
      <c r="K57" s="12">
        <f>SUM(K58:K64)</f>
        <v>9127955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130005</v>
      </c>
      <c r="K59" s="13">
        <v>130005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79508</v>
      </c>
      <c r="K62" s="13">
        <v>82121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506879</v>
      </c>
      <c r="K63" s="13">
        <v>658751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5252263</v>
      </c>
      <c r="K64" s="13">
        <v>8257078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1323326</v>
      </c>
      <c r="K65" s="13">
        <v>293501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38126970</v>
      </c>
      <c r="K67" s="12">
        <f>K8+K9+K41+K66</f>
        <v>36695841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1242783</v>
      </c>
      <c r="K68" s="14">
        <v>73086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16794351</v>
      </c>
      <c r="K70" s="20">
        <f>K71+K72+K73+K79+K80+K83+K86</f>
        <v>18135599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33513861</v>
      </c>
      <c r="K71" s="13">
        <v>33493861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1673668</v>
      </c>
      <c r="K72" s="13">
        <v>1673668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-18773758</v>
      </c>
      <c r="K80" s="12">
        <f>K81-K82</f>
        <v>-16934935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18773758</v>
      </c>
      <c r="K82" s="13">
        <v>16934935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380580</v>
      </c>
      <c r="K83" s="12">
        <f>K84-K85</f>
        <v>-96995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380580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96995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864349</v>
      </c>
      <c r="K91" s="12">
        <f>SUM(K92:K100)</f>
        <v>939360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864349</v>
      </c>
      <c r="K99" s="13">
        <v>939360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20468270</v>
      </c>
      <c r="K101" s="12">
        <f>SUM(K102:K113)</f>
        <v>17620882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301785</v>
      </c>
      <c r="K102" s="13">
        <v>301785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8195208</v>
      </c>
      <c r="K103" s="13">
        <v>8600095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>
        <v>2292334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>
        <v>54867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5415699</v>
      </c>
      <c r="K106" s="13">
        <v>4901077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307199</v>
      </c>
      <c r="K109" s="13">
        <v>99106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1325350</v>
      </c>
      <c r="K110" s="13">
        <v>299147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4923029</v>
      </c>
      <c r="K113" s="13">
        <v>1072471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38126970</v>
      </c>
      <c r="K115" s="12">
        <f>K70+K87+K91+K101+K114</f>
        <v>36695841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1242783</v>
      </c>
      <c r="K116" s="14">
        <v>73086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33473350</v>
      </c>
      <c r="K119" s="13">
        <v>33473350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K72" sqref="K72"/>
    </sheetView>
  </sheetViews>
  <sheetFormatPr defaultColWidth="9.140625" defaultRowHeight="12.75"/>
  <cols>
    <col min="7" max="7" width="4.28125" style="0" customWidth="1"/>
    <col min="8" max="8" width="0.71875" style="0" customWidth="1"/>
    <col min="9" max="9" width="5.28125" style="0" customWidth="1"/>
    <col min="10" max="10" width="9.281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35.2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11476924</v>
      </c>
      <c r="K7" s="20">
        <f>SUM(K8:K9)</f>
        <v>9418933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11436479</v>
      </c>
      <c r="K8" s="13">
        <v>9404998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40445</v>
      </c>
      <c r="K9" s="13">
        <v>13935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16434221</v>
      </c>
      <c r="K10" s="12">
        <f>K11+K12+K16+K20+K21+K22+K25+K26</f>
        <v>15369787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5873324</v>
      </c>
      <c r="K12" s="12">
        <f>SUM(K13:K15)</f>
        <v>5270447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2636864</v>
      </c>
      <c r="K13" s="13">
        <v>1729825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1116074</v>
      </c>
      <c r="K14" s="13">
        <v>1094441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2120386</v>
      </c>
      <c r="K15" s="13">
        <v>2446181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4863718</v>
      </c>
      <c r="K16" s="12">
        <f>SUM(K17:K19)</f>
        <v>3837101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3095600</v>
      </c>
      <c r="K17" s="13">
        <v>2412694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1098514</v>
      </c>
      <c r="K18" s="13">
        <v>849867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669604</v>
      </c>
      <c r="K19" s="13">
        <v>574540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1709128</v>
      </c>
      <c r="K20" s="13">
        <v>1666796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843682</v>
      </c>
      <c r="K21" s="13">
        <v>1935837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1604562</v>
      </c>
      <c r="K22" s="12">
        <f>SUM(K23:K24)</f>
        <v>1642574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>
        <v>2250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1604562</v>
      </c>
      <c r="K24" s="13">
        <v>1640324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1539807</v>
      </c>
      <c r="K26" s="13">
        <v>1017032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57469</v>
      </c>
      <c r="K27" s="12">
        <f>SUM(K28:K32)</f>
        <v>996139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32522</v>
      </c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/>
      <c r="K29" s="13">
        <v>47543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24947</v>
      </c>
      <c r="K32" s="13">
        <v>948596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386245</v>
      </c>
      <c r="K33" s="12">
        <f>SUM(K34:K37)</f>
        <v>1322892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326819</v>
      </c>
      <c r="K35" s="13">
        <v>1285386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59426</v>
      </c>
      <c r="K37" s="13">
        <v>37506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6338000</v>
      </c>
      <c r="K40" s="13">
        <v>6328129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671347</v>
      </c>
      <c r="K41" s="13">
        <v>147517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17872393</v>
      </c>
      <c r="K42" s="12">
        <f>K7+K27+K38+K40</f>
        <v>16743201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17491813</v>
      </c>
      <c r="K43" s="12">
        <f>K10+K33+K39+K41</f>
        <v>16840196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380580</v>
      </c>
      <c r="K44" s="12">
        <f>K42-K43</f>
        <v>-96995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380580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96995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380580</v>
      </c>
      <c r="K48" s="12">
        <f>K44-K47</f>
        <v>-96995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380580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96995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380580</v>
      </c>
      <c r="K56" s="11">
        <v>-96995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380580</v>
      </c>
      <c r="K67" s="18">
        <f>K56+K66</f>
        <v>-96995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3">
      <selection activeCell="K57" sqref="K57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345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380580</v>
      </c>
      <c r="K8" s="13">
        <v>-96995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1709128</v>
      </c>
      <c r="K9" s="13">
        <v>1666796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2175732</v>
      </c>
      <c r="K11" s="13">
        <v>1046768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329366</v>
      </c>
      <c r="K12" s="13">
        <v>917522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4594806</v>
      </c>
      <c r="K14" s="12">
        <f>SUM(K8:K13)</f>
        <v>3534091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2103396</v>
      </c>
      <c r="K15" s="13">
        <v>5544609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882213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2985609</v>
      </c>
      <c r="K19" s="12">
        <f>SUM(K15:K18)</f>
        <v>5544609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1609197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2010518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651526</v>
      </c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3026</v>
      </c>
      <c r="K27" s="13">
        <v>1450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654552</v>
      </c>
      <c r="K28" s="12">
        <f>SUM(K23:K27)</f>
        <v>1450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808943</v>
      </c>
      <c r="K29" s="13">
        <v>71932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154485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808943</v>
      </c>
      <c r="K32" s="12">
        <f>SUM(K29:K31)</f>
        <v>226417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154391</v>
      </c>
      <c r="K34" s="12">
        <f>IF(K32&gt;K28,K32-K28,0)</f>
        <v>224967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>
        <v>1438243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6961678</v>
      </c>
      <c r="K37" s="13">
        <v>2292334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37278</v>
      </c>
      <c r="K38" s="13">
        <v>479898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6998956</v>
      </c>
      <c r="K39" s="12">
        <f>SUM(K36:K38)</f>
        <v>4210475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7149123</v>
      </c>
      <c r="K40" s="13">
        <v>3004815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7149123</v>
      </c>
      <c r="K45" s="12">
        <f>SUM(K40:K44)</f>
        <v>3004815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1205660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150167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1304639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1029825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18687</v>
      </c>
      <c r="K50" s="13">
        <v>1323326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1304639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1029825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1323326</v>
      </c>
      <c r="K53" s="18">
        <f>K50+K51-K52</f>
        <v>293501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4">
      <selection activeCell="K26" sqref="K26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33513861</v>
      </c>
      <c r="K5" s="107">
        <v>33493861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1673668</v>
      </c>
      <c r="K6" s="108">
        <v>1673668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-18773758</v>
      </c>
      <c r="K8" s="108">
        <v>-16934935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380580</v>
      </c>
      <c r="K9" s="108">
        <v>-96995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16794351</v>
      </c>
      <c r="K14" s="109">
        <f>SUM(K5:K13)</f>
        <v>18135599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380580</v>
      </c>
      <c r="K20" s="108">
        <v>-96995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380580</v>
      </c>
      <c r="K21" s="110">
        <f>SUM(K15:K20)</f>
        <v>-96995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>
        <v>33473350</v>
      </c>
      <c r="K23" s="107">
        <v>33473350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2014-03-03T12:16:09Z</cp:lastPrinted>
  <dcterms:created xsi:type="dcterms:W3CDTF">2008-10-17T11:51:54Z</dcterms:created>
  <dcterms:modified xsi:type="dcterms:W3CDTF">2014-03-03T14:16:25Z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