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'Bilješke'!$A$2:$J$53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<sst xmlns="http://schemas.openxmlformats.org/spreadsheetml/2006/main" count="437" uniqueCount="386">
  <si>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</si>
  <si>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</si>
  <si>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</si>
  <si>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</si>
  <si>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</si>
  <si>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</si>
  <si>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</si>
  <si>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</si>
  <si>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</si>
  <si>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</si>
  <si>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</si>
  <si>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</si>
  <si>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</si>
  <si>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</si>
  <si>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</si>
  <si>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</si>
  <si>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</si>
  <si>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</si>
  <si>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</si>
  <si>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</si>
  <si>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</si>
  <si>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</si>
  <si>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</si>
  <si>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</si>
  <si>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</si>
  <si>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</si>
  <si>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</si>
  <si>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</si>
  <si>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</si>
  <si>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</si>
  <si>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</si>
  <si>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</si>
  <si>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</si>
  <si>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</si>
  <si>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</si>
  <si>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</si>
  <si>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</si>
  <si>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</si>
  <si>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</si>
  <si>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</si>
  <si>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</si>
  <si>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</si>
  <si>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</si>
  <si>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</si>
  <si>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</si>
  <si>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</si>
  <si>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</si>
  <si>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</si>
  <si>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</si>
  <si>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</si>
  <si>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</si>
  <si>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</si>
  <si>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</si>
  <si>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</si>
  <si>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</si>
  <si>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</si>
  <si>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</si>
  <si>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</si>
  <si>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</si>
  <si>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</si>
  <si>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</si>
  <si>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</si>
  <si>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</si>
  <si>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</si>
  <si>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</si>
  <si>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</si>
  <si>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</si>
  <si>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</si>
  <si>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</si>
  <si>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</si>
  <si>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</si>
  <si>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</si>
  <si>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</si>
  <si>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</si>
  <si>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</si>
  <si>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</si>
  <si>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</si>
  <si>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</si>
  <si>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</si>
  <si>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</si>
  <si>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</si>
  <si>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</si>
  <si>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</si>
  <si>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</si>
  <si>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</si>
  <si>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</si>
  <si>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</si>
  <si>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</si>
  <si>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</si>
  <si>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</si>
  <si>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</si>
  <si>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</si>
  <si>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</si>
  <si>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</si>
  <si>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</si>
  <si>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</si>
  <si>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</si>
  <si>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</si>
  <si>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</si>
  <si>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</si>
  <si>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</si>
  <si>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</si>
  <si>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</si>
  <si>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</si>
  <si>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</si>
  <si>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</si>
  <si>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</si>
  <si>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</si>
  <si>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</si>
  <si>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</si>
  <si>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</si>
  <si>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</si>
  <si>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</si>
  <si>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</si>
  <si>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</si>
  <si>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</si>
  <si>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</si>
  <si>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</si>
  <si>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</si>
  <si>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</si>
  <si>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</si>
  <si>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</si>
  <si>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</si>
  <si>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</si>
  <si>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</si>
  <si>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</si>
  <si>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</si>
  <si>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</si>
  <si>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</si>
  <si>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</si>
  <si>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</si>
  <si>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</si>
  <si>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</si>
  <si>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</si>
  <si>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</si>
  <si>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</si>
  <si>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</si>
  <si>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</si>
  <si>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</si>
  <si>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</si>
  <si>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</si>
  <si>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</si>
  <si>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</si>
  <si>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</si>
  <si>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</si>
  <si>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</si>
  <si>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</si>
  <si>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</si>
  <si>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</si>
  <si>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</si>
  <si>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</si>
  <si>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</si>
  <si>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</si>
  <si>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</si>
  <si>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</si>
  <si>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</si>
  <si>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</si>
  <si>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</si>
  <si>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</si>
  <si>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</si>
  <si>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</si>
  <si>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</si>
  <si>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</si>
  <si>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</si>
  <si>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</si>
  <si>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</si>
  <si>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</si>
  <si>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</si>
  <si>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</si>
  <si>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</si>
  <si>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</si>
  <si>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</si>
  <si>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</si>
  <si>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</si>
  <si>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</si>
  <si>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</si>
  <si>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</si>
  <si>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</si>
  <si>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</si>
  <si>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</si>
  <si>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</si>
  <si>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</si>
  <si>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</si>
  <si>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</si>
  <si>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</si>
  <si>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</si>
  <si>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</si>
  <si>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</si>
  <si>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</si>
  <si>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</si>
  <si>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</si>
  <si>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</si>
  <si>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</si>
  <si>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</si>
  <si>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</si>
  <si>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</si>
  <si>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</si>
  <si>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</si>
  <si>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</si>
  <si>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</si>
  <si>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</si>
  <si>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</si>
  <si>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</si>
  <si>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</si>
  <si>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</si>
  <si>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</si>
  <si>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</si>
  <si>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</si>
  <si>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</si>
  <si>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</si>
  <si>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</si>
  <si>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</si>
  <si>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</si>
  <si>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</si>
  <si>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</si>
  <si>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</si>
  <si>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</si>
  <si>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</si>
  <si>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</si>
  <si>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</si>
  <si>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</si>
  <si>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</si>
  <si>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</si>
  <si>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</si>
  <si>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</si>
  <si>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</si>
  <si>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</si>
  <si>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</si>
  <si>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</si>
  <si>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</si>
  <si>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</si>
  <si>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</si>
  <si>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</si>
  <si>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</si>
  <si>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</si>
  <si>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</si>
  <si>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</si>
  <si>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</si>
  <si>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</si>
  <si>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</si>
  <si>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</si>
  <si>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</si>
  <si>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</si>
  <si>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</si>
  <si>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</si>
  <si>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</si>
  <si>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</si>
  <si>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</si>
  <si>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</si>
  <si>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</si>
  <si>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</si>
  <si>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</si>
  <si>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</si>
  <si>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</si>
  <si>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</si>
  <si>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</si>
  <si>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</si>
  <si>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</si>
  <si>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</si>
  <si>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</si>
  <si>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</si>
  <si>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</si>
  <si>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</si>
  <si>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</si>
  <si>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</si>
  <si>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</si>
  <si>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</si>
  <si>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</si>
  <si>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</si>
  <si>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</si>
  <si>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</si>
  <si>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</si>
  <si>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</si>
  <si>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</si>
  <si>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</si>
  <si>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</si>
  <si>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</si>
  <si>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</si>
  <si>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</si>
  <si>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</si>
  <si>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</si>
  <si>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</si>
  <si>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</si>
  <si>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</si>
  <si>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</si>
  <si>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</si>
  <si>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</si>
  <si>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</si>
  <si>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</si>
  <si>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</si>
  <si>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</si>
  <si>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</si>
  <si>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</si>
  <si>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</si>
  <si>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</si>
  <si>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</si>
  <si>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</si>
  <si>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</si>
  <si>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</si>
  <si>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</si>
  <si>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</si>
  <si>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</si>
  <si>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</si>
  <si>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</si>
  <si>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</si>
  <si>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</si>
  <si>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</si>
  <si>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</si>
  <si>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</si>
  <si>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</si>
  <si>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</si>
  <si>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</si>
  <si>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</si>
  <si>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</si>
  <si>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</si>
  <si>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</si>
  <si>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</si>
  <si>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</si>
  <si>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</si>
  <si>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</si>
  <si>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</si>
  <si>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</si>
  <si>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</si>
  <si>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</si>
  <si>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</si>
  <si>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</si>
  <si>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</si>
  <si>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</si>
  <si>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</si>
  <si>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</si>
  <si>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DA</t>
  </si>
  <si>
    <t>4719</t>
  </si>
  <si>
    <t>Koža-vuna-tekstil d.o.o.</t>
  </si>
  <si>
    <t>1589598</t>
  </si>
  <si>
    <t>Koteks koža d.o.o.</t>
  </si>
  <si>
    <t>1732145</t>
  </si>
  <si>
    <t>MIRA RUBIĆ</t>
  </si>
  <si>
    <t>021/482 901</t>
  </si>
  <si>
    <t>021/482 928</t>
  </si>
  <si>
    <t>racunovodstvo@koteks.hr</t>
  </si>
  <si>
    <t>do 31.03.2011.</t>
  </si>
  <si>
    <t>Obveznik: _____KOTEKS d.d Split_______________________________________________________</t>
  </si>
  <si>
    <t>Bilješke uz financijske izvještaje Koteks-a d.d.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</si>
  <si>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</si>
  <si>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</si>
  <si>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</si>
  <si>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</si>
  <si>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 xml:space="preserve">I    OPĆI PODACI </t>
  </si>
  <si>
    <t>Konsolidirana financijska izvješća sastavljena su u kunama te su obuhvatila slijedeća društva :</t>
  </si>
  <si>
    <t>poslovni  rezultat iskazan u konsolidiranim izvještajima Koteks-a d.d.</t>
  </si>
  <si>
    <t>Društvo je uvršteno na kotaciju javnih društava na Zagrebačkoj burzi.Temeljni kapital Društva podijeljen</t>
  </si>
  <si>
    <t>je na 669.467 dionica nominalne vrijednosti  50,00 kuna po dionici.</t>
  </si>
  <si>
    <t>2. R.HRVATSKA</t>
  </si>
  <si>
    <t>5. OSTALI DIONIČARI</t>
  </si>
  <si>
    <t>Nadzorni odbor:</t>
  </si>
  <si>
    <t>Koža-vuna-tekstil d.o.o.Split.Društva (kćeri) obuhvaćena konsolidacijim nemaju značajnijeg utjecaja na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</si>
  <si>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</si>
  <si>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</si>
  <si>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</si>
  <si>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</si>
  <si>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</si>
  <si>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</si>
  <si>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</si>
  <si>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</si>
  <si>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Obveznik: ___KOTEKS DD__________________________________________________________</t>
  </si>
  <si>
    <t>u razdoblju _01.01.2012. do _31.03.2012.</t>
  </si>
  <si>
    <t>31.3.2012.</t>
  </si>
  <si>
    <t>u razdoblju 01.01.2012.  do 31.03.2012.</t>
  </si>
  <si>
    <t>Obveznik: ____KOTEKS DD____________</t>
  </si>
  <si>
    <t>Na dan 31.03.2011. Društvo zapošljava 73 zaposlenika.</t>
  </si>
  <si>
    <t>KOTEKS d.d. matica društva,Koteks Koža d.o.o. Split, i</t>
  </si>
  <si>
    <t>Vlasnička struktura Društva na dan 31.03.2012.. g. je slijedeća:</t>
  </si>
  <si>
    <t>Direktor Društva gosp.Goran Sapunar, Društvo zastupa pojedinačno i samostalno.</t>
  </si>
  <si>
    <t>finnacijskog izvještavanja koji su na snazi u Republici Hrvatskoj za 2012.godinu.</t>
  </si>
  <si>
    <t>U financijskim izvještajima za razdoblje .01.01.-31.03.2012. godine primjenjivane su iste računovodstvene</t>
  </si>
  <si>
    <t>politike i metode izračunavanja kao i kod posljednjeg godišnjeg financijskog izvještaja za godinu 2011.</t>
  </si>
  <si>
    <t>1. Kerum d.o.o.                        Broj dionica 603.456         =      90,14%</t>
  </si>
  <si>
    <t>19.285          =      2,88%</t>
  </si>
  <si>
    <t>3.NAJEV RODOLJUB</t>
  </si>
  <si>
    <t xml:space="preserve">    =       0,08%</t>
  </si>
  <si>
    <t>4.ALJINOVIĆ MILKA</t>
  </si>
  <si>
    <t xml:space="preserve">    =      0,07%</t>
  </si>
  <si>
    <t xml:space="preserve">   =        6,83%</t>
  </si>
  <si>
    <t>za razdoblje od 01.01.2012</t>
  </si>
  <si>
    <t>GORAN SAPUNAR</t>
  </si>
  <si>
    <t>Društvo obavlja djelatnost trgovine na veliko i malo tekstilnom robom u Splitu (PC Koteks).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</si>
</sst>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8" fillId="0" borderId="0" xfId="61" applyFont="1">
      <alignment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 vertical="center"/>
      <protection/>
    </xf>
    <xf numFmtId="0" fontId="3" fillId="0" borderId="29" xfId="57" applyFont="1" applyFill="1" applyBorder="1" applyAlignment="1">
      <alignment horizontal="center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1" t="s">
        <v>248</v>
      </c>
      <c r="B1" s="192"/>
      <c r="C1" s="19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9" t="s">
        <v>249</v>
      </c>
      <c r="B2" s="140"/>
      <c r="C2" s="140"/>
      <c r="D2" s="141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2" t="s">
        <v>314</v>
      </c>
      <c r="B4" s="143"/>
      <c r="C4" s="143"/>
      <c r="D4" s="143"/>
      <c r="E4" s="143"/>
      <c r="F4" s="143"/>
      <c r="G4" s="143"/>
      <c r="H4" s="143"/>
      <c r="I4" s="144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251</v>
      </c>
      <c r="B6" s="146"/>
      <c r="C6" s="137" t="s">
        <v>320</v>
      </c>
      <c r="D6" s="138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7" t="s">
        <v>252</v>
      </c>
      <c r="B8" s="148"/>
      <c r="C8" s="137" t="s">
        <v>321</v>
      </c>
      <c r="D8" s="138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4" t="s">
        <v>253</v>
      </c>
      <c r="B10" s="135"/>
      <c r="C10" s="137" t="s">
        <v>322</v>
      </c>
      <c r="D10" s="138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6"/>
      <c r="B11" s="13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5" t="s">
        <v>254</v>
      </c>
      <c r="B12" s="146"/>
      <c r="C12" s="153" t="s">
        <v>323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5" t="s">
        <v>255</v>
      </c>
      <c r="B14" s="146"/>
      <c r="C14" s="156">
        <v>21000</v>
      </c>
      <c r="D14" s="157"/>
      <c r="E14" s="16"/>
      <c r="F14" s="149" t="s">
        <v>324</v>
      </c>
      <c r="G14" s="158"/>
      <c r="H14" s="158"/>
      <c r="I14" s="15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5" t="s">
        <v>256</v>
      </c>
      <c r="B16" s="146"/>
      <c r="C16" s="149" t="s">
        <v>325</v>
      </c>
      <c r="D16" s="158"/>
      <c r="E16" s="158"/>
      <c r="F16" s="158"/>
      <c r="G16" s="158"/>
      <c r="H16" s="158"/>
      <c r="I16" s="15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5" t="s">
        <v>257</v>
      </c>
      <c r="B18" s="146"/>
      <c r="C18" s="160" t="s">
        <v>326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5" t="s">
        <v>258</v>
      </c>
      <c r="B20" s="146"/>
      <c r="C20" s="160" t="s">
        <v>327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5" t="s">
        <v>259</v>
      </c>
      <c r="B22" s="146"/>
      <c r="C22" s="121">
        <v>409</v>
      </c>
      <c r="D22" s="149" t="s">
        <v>328</v>
      </c>
      <c r="E22" s="150"/>
      <c r="F22" s="151"/>
      <c r="G22" s="145"/>
      <c r="H22" s="15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5" t="s">
        <v>260</v>
      </c>
      <c r="B24" s="146"/>
      <c r="C24" s="121">
        <v>17</v>
      </c>
      <c r="D24" s="149" t="s">
        <v>329</v>
      </c>
      <c r="E24" s="150"/>
      <c r="F24" s="150"/>
      <c r="G24" s="151"/>
      <c r="H24" s="51" t="s">
        <v>261</v>
      </c>
      <c r="I24" s="122">
        <v>73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45" t="s">
        <v>262</v>
      </c>
      <c r="B26" s="146"/>
      <c r="C26" s="123" t="s">
        <v>330</v>
      </c>
      <c r="D26" s="25"/>
      <c r="E26" s="33"/>
      <c r="F26" s="24"/>
      <c r="G26" s="165" t="s">
        <v>263</v>
      </c>
      <c r="H26" s="14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 t="s">
        <v>332</v>
      </c>
      <c r="B30" s="150"/>
      <c r="C30" s="150"/>
      <c r="D30" s="151"/>
      <c r="E30" s="153" t="s">
        <v>328</v>
      </c>
      <c r="F30" s="163"/>
      <c r="G30" s="164"/>
      <c r="H30" s="137" t="s">
        <v>333</v>
      </c>
      <c r="I30" s="138"/>
      <c r="J30" s="10"/>
      <c r="K30" s="10"/>
      <c r="L30" s="10"/>
    </row>
    <row r="31" spans="1:12" ht="12.75">
      <c r="A31" s="94"/>
      <c r="B31" s="22"/>
      <c r="C31" s="21"/>
      <c r="D31" s="173"/>
      <c r="E31" s="173"/>
      <c r="F31" s="173"/>
      <c r="G31" s="174"/>
      <c r="H31" s="16"/>
      <c r="I31" s="101"/>
      <c r="J31" s="10"/>
      <c r="K31" s="10"/>
      <c r="L31" s="10"/>
    </row>
    <row r="32" spans="1:12" ht="12.75">
      <c r="A32" s="149" t="s">
        <v>334</v>
      </c>
      <c r="B32" s="150"/>
      <c r="C32" s="150"/>
      <c r="D32" s="151"/>
      <c r="E32" s="153" t="s">
        <v>328</v>
      </c>
      <c r="F32" s="163"/>
      <c r="G32" s="164"/>
      <c r="H32" s="137" t="s">
        <v>335</v>
      </c>
      <c r="I32" s="138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/>
      <c r="B34" s="150"/>
      <c r="C34" s="150"/>
      <c r="D34" s="151"/>
      <c r="E34" s="153"/>
      <c r="F34" s="163"/>
      <c r="G34" s="164"/>
      <c r="H34" s="137"/>
      <c r="I34" s="138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37"/>
      <c r="I36" s="138"/>
      <c r="J36" s="10"/>
      <c r="K36" s="10"/>
      <c r="L36" s="10"/>
    </row>
    <row r="37" spans="1:12" ht="12.75">
      <c r="A37" s="103"/>
      <c r="B37" s="30"/>
      <c r="C37" s="183"/>
      <c r="D37" s="184"/>
      <c r="E37" s="16"/>
      <c r="F37" s="183"/>
      <c r="G37" s="184"/>
      <c r="H37" s="16"/>
      <c r="I37" s="95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37"/>
      <c r="I38" s="138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37"/>
      <c r="I40" s="138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4" t="s">
        <v>267</v>
      </c>
      <c r="B44" s="182"/>
      <c r="C44" s="137"/>
      <c r="D44" s="138"/>
      <c r="E44" s="26"/>
      <c r="F44" s="149"/>
      <c r="G44" s="176"/>
      <c r="H44" s="176"/>
      <c r="I44" s="177"/>
      <c r="J44" s="10"/>
      <c r="K44" s="10"/>
      <c r="L44" s="10"/>
    </row>
    <row r="45" spans="1:12" ht="12.75">
      <c r="A45" s="103"/>
      <c r="B45" s="30"/>
      <c r="C45" s="183"/>
      <c r="D45" s="184"/>
      <c r="E45" s="16"/>
      <c r="F45" s="183"/>
      <c r="G45" s="185"/>
      <c r="H45" s="35"/>
      <c r="I45" s="107"/>
      <c r="J45" s="10"/>
      <c r="K45" s="10"/>
      <c r="L45" s="10"/>
    </row>
    <row r="46" spans="1:12" ht="12.75">
      <c r="A46" s="134" t="s">
        <v>268</v>
      </c>
      <c r="B46" s="182"/>
      <c r="C46" s="149" t="s">
        <v>336</v>
      </c>
      <c r="D46" s="186"/>
      <c r="E46" s="186"/>
      <c r="F46" s="186"/>
      <c r="G46" s="186"/>
      <c r="H46" s="186"/>
      <c r="I46" s="18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4" t="s">
        <v>270</v>
      </c>
      <c r="B48" s="182"/>
      <c r="C48" s="188" t="s">
        <v>337</v>
      </c>
      <c r="D48" s="189"/>
      <c r="E48" s="190"/>
      <c r="F48" s="16"/>
      <c r="G48" s="51" t="s">
        <v>271</v>
      </c>
      <c r="H48" s="188" t="s">
        <v>338</v>
      </c>
      <c r="I48" s="19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4" t="s">
        <v>257</v>
      </c>
      <c r="B50" s="182"/>
      <c r="C50" s="195" t="s">
        <v>339</v>
      </c>
      <c r="D50" s="189"/>
      <c r="E50" s="189"/>
      <c r="F50" s="189"/>
      <c r="G50" s="189"/>
      <c r="H50" s="189"/>
      <c r="I50" s="190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5" t="s">
        <v>272</v>
      </c>
      <c r="B52" s="146"/>
      <c r="C52" s="188" t="s">
        <v>384</v>
      </c>
      <c r="D52" s="189"/>
      <c r="E52" s="189"/>
      <c r="F52" s="189"/>
      <c r="G52" s="189"/>
      <c r="H52" s="189"/>
      <c r="I52" s="159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6" t="s">
        <v>274</v>
      </c>
      <c r="C55" s="197"/>
      <c r="D55" s="197"/>
      <c r="E55" s="19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8" t="s">
        <v>304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8"/>
      <c r="B57" s="198" t="s">
        <v>305</v>
      </c>
      <c r="C57" s="199"/>
      <c r="D57" s="199"/>
      <c r="E57" s="199"/>
      <c r="F57" s="199"/>
      <c r="G57" s="199"/>
      <c r="H57" s="199"/>
      <c r="I57" s="110"/>
      <c r="J57" s="10"/>
      <c r="K57" s="10"/>
      <c r="L57" s="10"/>
    </row>
    <row r="58" spans="1:12" ht="12.75">
      <c r="A58" s="108"/>
      <c r="B58" s="198" t="s">
        <v>306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ht="12.75">
      <c r="A59" s="108"/>
      <c r="B59" s="198" t="s">
        <v>307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3"/>
      <c r="H63" s="19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D31:G31"/>
    <mergeCell ref="E40:G40"/>
    <mergeCell ref="H40:I40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9">
      <selection activeCell="L107" sqref="L107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341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59</v>
      </c>
      <c r="B4" s="241"/>
      <c r="C4" s="241"/>
      <c r="D4" s="241"/>
      <c r="E4" s="241"/>
      <c r="F4" s="241"/>
      <c r="G4" s="241"/>
      <c r="H4" s="242"/>
      <c r="I4" s="58" t="s">
        <v>278</v>
      </c>
      <c r="J4" s="59" t="s">
        <v>316</v>
      </c>
      <c r="K4" s="60" t="s">
        <v>317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6">
        <v>3</v>
      </c>
      <c r="K5" s="56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8" t="s">
        <v>60</v>
      </c>
      <c r="B7" s="219"/>
      <c r="C7" s="219"/>
      <c r="D7" s="219"/>
      <c r="E7" s="219"/>
      <c r="F7" s="219"/>
      <c r="G7" s="219"/>
      <c r="H7" s="233"/>
      <c r="I7" s="3">
        <v>1</v>
      </c>
      <c r="J7" s="6"/>
      <c r="K7" s="6"/>
    </row>
    <row r="8" spans="1:11" ht="12.75">
      <c r="A8" s="201" t="s">
        <v>13</v>
      </c>
      <c r="B8" s="202"/>
      <c r="C8" s="202"/>
      <c r="D8" s="202"/>
      <c r="E8" s="202"/>
      <c r="F8" s="202"/>
      <c r="G8" s="202"/>
      <c r="H8" s="203"/>
      <c r="I8" s="1">
        <v>2</v>
      </c>
      <c r="J8" s="53">
        <f>J9+J16+J26+J35+J39</f>
        <v>29405901</v>
      </c>
      <c r="K8" s="53">
        <f>K9+K16+K26</f>
        <v>26585594</v>
      </c>
    </row>
    <row r="9" spans="1:11" ht="12.75">
      <c r="A9" s="222" t="s">
        <v>205</v>
      </c>
      <c r="B9" s="223"/>
      <c r="C9" s="223"/>
      <c r="D9" s="223"/>
      <c r="E9" s="223"/>
      <c r="F9" s="223"/>
      <c r="G9" s="223"/>
      <c r="H9" s="224"/>
      <c r="I9" s="1">
        <v>3</v>
      </c>
      <c r="J9" s="53">
        <f>SUM(J10:J15)</f>
        <v>6982</v>
      </c>
      <c r="K9" s="53">
        <v>3026</v>
      </c>
    </row>
    <row r="10" spans="1:11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</row>
    <row r="11" spans="1:11" ht="12.75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6982</v>
      </c>
      <c r="K11" s="7">
        <v>3026</v>
      </c>
    </row>
    <row r="12" spans="1:11" ht="12.75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</row>
    <row r="13" spans="1:11" ht="12.75">
      <c r="A13" s="222" t="s">
        <v>208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/>
    </row>
    <row r="14" spans="1:11" ht="12.75">
      <c r="A14" s="222" t="s">
        <v>209</v>
      </c>
      <c r="B14" s="223"/>
      <c r="C14" s="223"/>
      <c r="D14" s="223"/>
      <c r="E14" s="223"/>
      <c r="F14" s="223"/>
      <c r="G14" s="223"/>
      <c r="H14" s="224"/>
      <c r="I14" s="1">
        <v>8</v>
      </c>
      <c r="J14" s="7"/>
      <c r="K14" s="7"/>
    </row>
    <row r="15" spans="1:11" ht="12.75">
      <c r="A15" s="222" t="s">
        <v>210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/>
    </row>
    <row r="16" spans="1:11" ht="12.75">
      <c r="A16" s="222" t="s">
        <v>206</v>
      </c>
      <c r="B16" s="223"/>
      <c r="C16" s="223"/>
      <c r="D16" s="223"/>
      <c r="E16" s="223"/>
      <c r="F16" s="223"/>
      <c r="G16" s="223"/>
      <c r="H16" s="224"/>
      <c r="I16" s="1">
        <v>10</v>
      </c>
      <c r="J16" s="53">
        <f>SUM(J17:J25)</f>
        <v>29227041</v>
      </c>
      <c r="K16" s="53">
        <f>K17+K18+K20</f>
        <v>26505998</v>
      </c>
    </row>
    <row r="17" spans="1:11" ht="12.75">
      <c r="A17" s="222" t="s">
        <v>211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7583310</v>
      </c>
      <c r="K17" s="7">
        <v>7062771</v>
      </c>
    </row>
    <row r="18" spans="1:11" ht="12.75">
      <c r="A18" s="222" t="s">
        <v>247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21349103</v>
      </c>
      <c r="K18" s="7">
        <v>19286997</v>
      </c>
    </row>
    <row r="19" spans="1:11" ht="12.75">
      <c r="A19" s="222" t="s">
        <v>212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/>
      <c r="K19" s="7"/>
    </row>
    <row r="20" spans="1:11" ht="12.75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294628</v>
      </c>
      <c r="K20" s="7">
        <v>156230</v>
      </c>
    </row>
    <row r="21" spans="1:11" ht="12.75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</row>
    <row r="22" spans="1:11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/>
      <c r="K22" s="7"/>
    </row>
    <row r="23" spans="1:11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/>
      <c r="K23" s="7"/>
    </row>
    <row r="24" spans="1:11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/>
      <c r="K24" s="7"/>
    </row>
    <row r="25" spans="1:11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/>
      <c r="K25" s="7"/>
    </row>
    <row r="26" spans="1:11" ht="12.75">
      <c r="A26" s="222" t="s">
        <v>190</v>
      </c>
      <c r="B26" s="223"/>
      <c r="C26" s="223"/>
      <c r="D26" s="223"/>
      <c r="E26" s="223"/>
      <c r="F26" s="223"/>
      <c r="G26" s="223"/>
      <c r="H26" s="224"/>
      <c r="I26" s="1">
        <v>20</v>
      </c>
      <c r="J26" s="53">
        <f>SUM(J27:J34)</f>
        <v>171878</v>
      </c>
      <c r="K26" s="53">
        <f>K27+K33</f>
        <v>76570</v>
      </c>
    </row>
    <row r="27" spans="1:11" ht="12.75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102378</v>
      </c>
      <c r="K27" s="7">
        <v>22320</v>
      </c>
    </row>
    <row r="28" spans="1:11" ht="12.75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/>
      <c r="K28" s="7"/>
    </row>
    <row r="29" spans="1:11" ht="12.75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/>
      <c r="K29" s="7"/>
    </row>
    <row r="30" spans="1:11" ht="12.75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/>
      <c r="K31" s="7"/>
    </row>
    <row r="32" spans="1:11" ht="12.75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/>
      <c r="K32" s="7"/>
    </row>
    <row r="33" spans="1:11" ht="12.75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69500</v>
      </c>
      <c r="K33" s="7">
        <v>54250</v>
      </c>
    </row>
    <row r="34" spans="1:11" ht="12.75">
      <c r="A34" s="222" t="s">
        <v>183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 ht="12.75">
      <c r="A35" s="222" t="s">
        <v>184</v>
      </c>
      <c r="B35" s="223"/>
      <c r="C35" s="223"/>
      <c r="D35" s="223"/>
      <c r="E35" s="223"/>
      <c r="F35" s="223"/>
      <c r="G35" s="223"/>
      <c r="H35" s="224"/>
      <c r="I35" s="1">
        <v>29</v>
      </c>
      <c r="J35" s="53">
        <f>SUM(J36:J38)</f>
        <v>0</v>
      </c>
      <c r="K35" s="53"/>
    </row>
    <row r="36" spans="1:11" ht="12.75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/>
    </row>
    <row r="37" spans="1:11" ht="12.75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/>
      <c r="K37" s="7"/>
    </row>
    <row r="38" spans="1:11" ht="12.75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/>
    </row>
    <row r="39" spans="1:11" ht="12.75">
      <c r="A39" s="222" t="s">
        <v>185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/>
      <c r="K39" s="7"/>
    </row>
    <row r="40" spans="1:11" ht="12.75">
      <c r="A40" s="201" t="s">
        <v>240</v>
      </c>
      <c r="B40" s="202"/>
      <c r="C40" s="202"/>
      <c r="D40" s="202"/>
      <c r="E40" s="202"/>
      <c r="F40" s="202"/>
      <c r="G40" s="202"/>
      <c r="H40" s="203"/>
      <c r="I40" s="1">
        <v>34</v>
      </c>
      <c r="J40" s="53">
        <f>J41+J49+J56+J64</f>
        <v>13545100</v>
      </c>
      <c r="K40" s="53">
        <f>K41+K49+K56+K64</f>
        <v>14300628</v>
      </c>
    </row>
    <row r="41" spans="1:11" ht="12.75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53">
        <f>SUM(J42:J48)</f>
        <v>2864356</v>
      </c>
      <c r="K41" s="53">
        <f>K42+K45</f>
        <v>1786767</v>
      </c>
    </row>
    <row r="42" spans="1:11" ht="12.75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364</v>
      </c>
      <c r="K42" s="7">
        <v>184</v>
      </c>
    </row>
    <row r="43" spans="1:11" ht="12.75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/>
      <c r="K43" s="7"/>
    </row>
    <row r="44" spans="1:11" ht="12.75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/>
      <c r="K44" s="7"/>
    </row>
    <row r="45" spans="1:11" ht="12.75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2863992</v>
      </c>
      <c r="K45" s="7">
        <v>1786583</v>
      </c>
    </row>
    <row r="46" spans="1:11" ht="12.75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/>
      <c r="K46" s="7"/>
    </row>
    <row r="47" spans="1:11" ht="12.75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</row>
    <row r="48" spans="1:11" ht="12.75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/>
    </row>
    <row r="49" spans="1:11" ht="12.75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53">
        <f>SUM(J50:J55)</f>
        <v>5156054</v>
      </c>
      <c r="K49" s="53">
        <f>K51+K53+K54+K55</f>
        <v>6249689</v>
      </c>
    </row>
    <row r="50" spans="1:11" ht="12.75">
      <c r="A50" s="222" t="s">
        <v>200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/>
      <c r="K50" s="7"/>
    </row>
    <row r="51" spans="1:11" ht="12.75">
      <c r="A51" s="222" t="s">
        <v>201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4857081</v>
      </c>
      <c r="K51" s="7">
        <v>5963385</v>
      </c>
    </row>
    <row r="52" spans="1:11" ht="12.75">
      <c r="A52" s="222" t="s">
        <v>202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/>
      <c r="K52" s="7"/>
    </row>
    <row r="53" spans="1:11" ht="12.75">
      <c r="A53" s="222" t="s">
        <v>203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33959</v>
      </c>
      <c r="K53" s="7">
        <v>14724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113814</v>
      </c>
      <c r="K54" s="7">
        <v>120580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151200</v>
      </c>
      <c r="K55" s="7">
        <v>151000</v>
      </c>
    </row>
    <row r="56" spans="1:11" ht="12.75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53">
        <f>SUM(J57:J63)</f>
        <v>5493275</v>
      </c>
      <c r="K56" s="53">
        <f>K58+K61+K62+K63</f>
        <v>5954629</v>
      </c>
    </row>
    <row r="57" spans="1:11" ht="12.75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 ht="12.75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30882</v>
      </c>
      <c r="K58" s="7">
        <v>30882</v>
      </c>
    </row>
    <row r="59" spans="1:11" ht="12.75">
      <c r="A59" s="222" t="s">
        <v>242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 ht="12.75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</row>
    <row r="61" spans="1:11" ht="12.75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111006</v>
      </c>
      <c r="K61" s="7">
        <v>65482</v>
      </c>
    </row>
    <row r="62" spans="1:11" ht="12.75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5252264</v>
      </c>
      <c r="K62" s="7">
        <v>5759142</v>
      </c>
    </row>
    <row r="63" spans="1:11" ht="12.75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99123</v>
      </c>
      <c r="K63" s="7">
        <v>99123</v>
      </c>
    </row>
    <row r="64" spans="1:11" ht="12.75">
      <c r="A64" s="222" t="s">
        <v>207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31415</v>
      </c>
      <c r="K64" s="7">
        <v>309543</v>
      </c>
    </row>
    <row r="65" spans="1:11" ht="12.75">
      <c r="A65" s="201" t="s">
        <v>56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860</v>
      </c>
      <c r="K65" s="7">
        <v>0</v>
      </c>
    </row>
    <row r="66" spans="1:11" ht="12.75">
      <c r="A66" s="201" t="s">
        <v>241</v>
      </c>
      <c r="B66" s="202"/>
      <c r="C66" s="202"/>
      <c r="D66" s="202"/>
      <c r="E66" s="202"/>
      <c r="F66" s="202"/>
      <c r="G66" s="202"/>
      <c r="H66" s="203"/>
      <c r="I66" s="1">
        <v>60</v>
      </c>
      <c r="J66" s="53">
        <f>J8+J40+J65</f>
        <v>42951861</v>
      </c>
      <c r="K66" s="53">
        <f>K8+K40</f>
        <v>40886222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>
        <v>11106603</v>
      </c>
      <c r="K67" s="8">
        <v>4778060</v>
      </c>
    </row>
    <row r="68" spans="1:11" ht="12.75">
      <c r="A68" s="214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8" t="s">
        <v>191</v>
      </c>
      <c r="B69" s="219"/>
      <c r="C69" s="219"/>
      <c r="D69" s="219"/>
      <c r="E69" s="219"/>
      <c r="F69" s="219"/>
      <c r="G69" s="219"/>
      <c r="H69" s="233"/>
      <c r="I69" s="3">
        <v>62</v>
      </c>
      <c r="J69" s="54">
        <f>J70+J71+J72+J78+J79+J82+J85</f>
        <v>18307762</v>
      </c>
      <c r="K69" s="54">
        <f>K70+K71+K79+K82</f>
        <v>20416891</v>
      </c>
    </row>
    <row r="70" spans="1:11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34102164</v>
      </c>
      <c r="K70" s="7">
        <v>33513862</v>
      </c>
    </row>
    <row r="71" spans="1:11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>
        <v>1673668</v>
      </c>
      <c r="K71" s="7">
        <v>1673668</v>
      </c>
    </row>
    <row r="72" spans="1:11" ht="12.75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53">
        <f>J73+J74-J75+J76+J77</f>
        <v>0</v>
      </c>
      <c r="K72" s="53"/>
    </row>
    <row r="73" spans="1:11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/>
      <c r="K73" s="7"/>
    </row>
    <row r="74" spans="1:11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/>
      <c r="K74" s="7"/>
    </row>
    <row r="75" spans="1:11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/>
      <c r="K75" s="7"/>
    </row>
    <row r="76" spans="1:11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/>
      <c r="K76" s="7"/>
    </row>
    <row r="77" spans="1:11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/>
      <c r="K77" s="7"/>
    </row>
    <row r="78" spans="1:11" ht="12.75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/>
      <c r="K78" s="7"/>
    </row>
    <row r="79" spans="1:11" ht="12.75">
      <c r="A79" s="222" t="s">
        <v>238</v>
      </c>
      <c r="B79" s="223"/>
      <c r="C79" s="223"/>
      <c r="D79" s="223"/>
      <c r="E79" s="223"/>
      <c r="F79" s="223"/>
      <c r="G79" s="223"/>
      <c r="H79" s="224"/>
      <c r="I79" s="1">
        <v>72</v>
      </c>
      <c r="J79" s="53">
        <f>J80-J81</f>
        <v>-16267565</v>
      </c>
      <c r="K79" s="53">
        <f>K80-K81</f>
        <v>-18773758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/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16267565</v>
      </c>
      <c r="K81" s="7">
        <v>18773758</v>
      </c>
    </row>
    <row r="82" spans="1:11" ht="12.75">
      <c r="A82" s="222" t="s">
        <v>239</v>
      </c>
      <c r="B82" s="223"/>
      <c r="C82" s="223"/>
      <c r="D82" s="223"/>
      <c r="E82" s="223"/>
      <c r="F82" s="223"/>
      <c r="G82" s="223"/>
      <c r="H82" s="224"/>
      <c r="I82" s="1">
        <v>75</v>
      </c>
      <c r="J82" s="53">
        <f>J83-J84</f>
        <v>-1200505</v>
      </c>
      <c r="K82" s="53">
        <v>4003119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/>
      <c r="K83" s="7">
        <v>4003119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1200505</v>
      </c>
      <c r="K84" s="7"/>
    </row>
    <row r="85" spans="1:11" ht="12.75">
      <c r="A85" s="222" t="s">
        <v>173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/>
      <c r="K85" s="7"/>
    </row>
    <row r="86" spans="1:11" ht="12.75">
      <c r="A86" s="201" t="s">
        <v>19</v>
      </c>
      <c r="B86" s="202"/>
      <c r="C86" s="202"/>
      <c r="D86" s="202"/>
      <c r="E86" s="202"/>
      <c r="F86" s="202"/>
      <c r="G86" s="202"/>
      <c r="H86" s="203"/>
      <c r="I86" s="1">
        <v>79</v>
      </c>
      <c r="J86" s="53">
        <f>SUM(J87:J89)</f>
        <v>0</v>
      </c>
      <c r="K86" s="53"/>
    </row>
    <row r="87" spans="1:11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/>
      <c r="K87" s="7"/>
    </row>
    <row r="88" spans="1:11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/>
      <c r="K89" s="7"/>
    </row>
    <row r="90" spans="1:11" ht="12.75">
      <c r="A90" s="201" t="s">
        <v>20</v>
      </c>
      <c r="B90" s="202"/>
      <c r="C90" s="202"/>
      <c r="D90" s="202"/>
      <c r="E90" s="202"/>
      <c r="F90" s="202"/>
      <c r="G90" s="202"/>
      <c r="H90" s="203"/>
      <c r="I90" s="1">
        <v>83</v>
      </c>
      <c r="J90" s="53">
        <f>SUM(J91:J99)</f>
        <v>927663</v>
      </c>
      <c r="K90" s="53">
        <f>K98</f>
        <v>836288</v>
      </c>
    </row>
    <row r="91" spans="1:11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/>
      <c r="K91" s="7"/>
    </row>
    <row r="92" spans="1:11" ht="12.75">
      <c r="A92" s="222" t="s">
        <v>243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/>
      <c r="K92" s="7"/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131199</v>
      </c>
      <c r="K93" s="7"/>
    </row>
    <row r="94" spans="1:11" ht="12.75">
      <c r="A94" s="222" t="s">
        <v>244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</row>
    <row r="95" spans="1:11" ht="12.75">
      <c r="A95" s="222" t="s">
        <v>245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/>
      <c r="K95" s="7"/>
    </row>
    <row r="96" spans="1:11" ht="12.75">
      <c r="A96" s="222" t="s">
        <v>246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</row>
    <row r="97" spans="1:11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/>
    </row>
    <row r="98" spans="1:11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796464</v>
      </c>
      <c r="K98" s="7">
        <v>836288</v>
      </c>
    </row>
    <row r="99" spans="1:11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/>
      <c r="K99" s="7"/>
    </row>
    <row r="100" spans="1:11" ht="12.75">
      <c r="A100" s="201" t="s">
        <v>21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3">
        <f>SUM(J101:J112)</f>
        <v>22430248</v>
      </c>
      <c r="K100" s="53">
        <f>K101+K102+K103+K105+K108+K109+K112</f>
        <v>18999894</v>
      </c>
    </row>
    <row r="101" spans="1:11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6524927</v>
      </c>
      <c r="K101" s="7">
        <v>4719084</v>
      </c>
    </row>
    <row r="102" spans="1:11" ht="12.75">
      <c r="A102" s="222" t="s">
        <v>243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1239281</v>
      </c>
      <c r="K102" s="7">
        <v>1309402</v>
      </c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1357922</v>
      </c>
      <c r="K103" s="7">
        <v>478165</v>
      </c>
    </row>
    <row r="104" spans="1:11" ht="12.75">
      <c r="A104" s="222" t="s">
        <v>244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/>
      <c r="K104" s="7"/>
    </row>
    <row r="105" spans="1:11" ht="12.75">
      <c r="A105" s="222" t="s">
        <v>245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8121654</v>
      </c>
      <c r="K105" s="7">
        <v>6351037</v>
      </c>
    </row>
    <row r="106" spans="1:11" ht="12.75">
      <c r="A106" s="222" t="s">
        <v>246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/>
      <c r="K106" s="7"/>
    </row>
    <row r="107" spans="1:11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/>
      <c r="K107" s="7"/>
    </row>
    <row r="108" spans="1:11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392191</v>
      </c>
      <c r="K108" s="7">
        <v>272275</v>
      </c>
    </row>
    <row r="109" spans="1:11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2013236</v>
      </c>
      <c r="K109" s="7">
        <v>2459507</v>
      </c>
    </row>
    <row r="110" spans="1:11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/>
      <c r="K110" s="7"/>
    </row>
    <row r="111" spans="1:11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</row>
    <row r="112" spans="1:11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2781037</v>
      </c>
      <c r="K112" s="7">
        <v>3410424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1286188</v>
      </c>
      <c r="K113" s="7">
        <v>633149</v>
      </c>
    </row>
    <row r="114" spans="1:11" ht="12.75">
      <c r="A114" s="201" t="s">
        <v>25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3">
        <f>J69+J86+J90+J100+J113</f>
        <v>42951861</v>
      </c>
      <c r="K114" s="53">
        <f>K69+K90+K100+K113</f>
        <v>40886222</v>
      </c>
    </row>
    <row r="115" spans="1:11" ht="12.75">
      <c r="A115" s="211" t="s">
        <v>57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>
        <v>11106603</v>
      </c>
      <c r="K115" s="8">
        <v>4778060</v>
      </c>
    </row>
    <row r="116" spans="1:11" ht="12.75">
      <c r="A116" s="214" t="s">
        <v>308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04" t="s">
        <v>9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8"/>
      <c r="K119" s="8"/>
    </row>
    <row r="120" spans="1:11" ht="12.75">
      <c r="A120" s="207" t="s">
        <v>309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1:11" ht="12.7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:K67 J70:K70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3">
      <selection activeCell="M52" sqref="M5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7" t="s">
        <v>365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3" t="s">
        <v>364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58" t="s">
        <v>279</v>
      </c>
      <c r="J4" s="261" t="s">
        <v>316</v>
      </c>
      <c r="K4" s="261"/>
      <c r="L4" s="261" t="s">
        <v>317</v>
      </c>
      <c r="M4" s="261"/>
    </row>
    <row r="5" spans="1:13" ht="22.5">
      <c r="A5" s="262"/>
      <c r="B5" s="262"/>
      <c r="C5" s="262"/>
      <c r="D5" s="262"/>
      <c r="E5" s="262"/>
      <c r="F5" s="262"/>
      <c r="G5" s="262"/>
      <c r="H5" s="262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8" t="s">
        <v>26</v>
      </c>
      <c r="B7" s="219"/>
      <c r="C7" s="219"/>
      <c r="D7" s="219"/>
      <c r="E7" s="219"/>
      <c r="F7" s="219"/>
      <c r="G7" s="219"/>
      <c r="H7" s="233"/>
      <c r="I7" s="3">
        <v>111</v>
      </c>
      <c r="J7" s="54">
        <v>2793021</v>
      </c>
      <c r="K7" s="54">
        <v>2793021</v>
      </c>
      <c r="L7" s="7">
        <v>2846044</v>
      </c>
      <c r="M7" s="7">
        <v>2846044</v>
      </c>
    </row>
    <row r="8" spans="1:13" ht="12.75">
      <c r="A8" s="201" t="s">
        <v>152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1823378</v>
      </c>
      <c r="K8" s="7">
        <v>1823378</v>
      </c>
      <c r="L8" s="7">
        <v>2846044</v>
      </c>
      <c r="M8" s="7">
        <v>2846044</v>
      </c>
    </row>
    <row r="9" spans="1:13" ht="12.75">
      <c r="A9" s="201" t="s">
        <v>103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969643</v>
      </c>
      <c r="K9" s="7">
        <v>969643</v>
      </c>
      <c r="L9" s="7">
        <v>0</v>
      </c>
      <c r="M9" s="7">
        <v>0</v>
      </c>
    </row>
    <row r="10" spans="1:13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3">
        <v>3901893</v>
      </c>
      <c r="K10" s="53">
        <v>3901893</v>
      </c>
      <c r="L10" s="53">
        <f>L12+L16+L20+L21</f>
        <v>3251915</v>
      </c>
      <c r="M10" s="53">
        <f>M12+M16+M20+M21</f>
        <v>3251915</v>
      </c>
    </row>
    <row r="11" spans="1:13" ht="12.75">
      <c r="A11" s="201" t="s">
        <v>104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/>
      <c r="K11" s="7"/>
      <c r="L11" s="7"/>
      <c r="M11" s="7"/>
    </row>
    <row r="12" spans="1:13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3">
        <v>1436551</v>
      </c>
      <c r="K12" s="53">
        <v>1436551</v>
      </c>
      <c r="L12" s="53">
        <v>1360967</v>
      </c>
      <c r="M12" s="53">
        <v>1360967</v>
      </c>
    </row>
    <row r="13" spans="1:13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457941</v>
      </c>
      <c r="K13" s="7">
        <v>457941</v>
      </c>
      <c r="L13" s="7">
        <v>538245</v>
      </c>
      <c r="M13" s="7">
        <v>538245</v>
      </c>
    </row>
    <row r="14" spans="1:13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442950</v>
      </c>
      <c r="K14" s="7">
        <v>442950</v>
      </c>
      <c r="L14" s="7">
        <v>355334</v>
      </c>
      <c r="M14" s="7">
        <v>355334</v>
      </c>
    </row>
    <row r="15" spans="1:13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535660</v>
      </c>
      <c r="K15" s="7">
        <v>535660</v>
      </c>
      <c r="L15" s="7">
        <v>467415</v>
      </c>
      <c r="M15" s="7">
        <v>467415</v>
      </c>
    </row>
    <row r="16" spans="1:13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3">
        <f>SUM(J17:J19)</f>
        <v>1807001</v>
      </c>
      <c r="K16" s="53">
        <f>SUM(K17:K19)</f>
        <v>1807001</v>
      </c>
      <c r="L16" s="53">
        <v>1229974</v>
      </c>
      <c r="M16" s="53">
        <v>1229974</v>
      </c>
    </row>
    <row r="17" spans="1:13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1124426</v>
      </c>
      <c r="K17" s="7">
        <v>1124426</v>
      </c>
      <c r="L17" s="7">
        <v>764282</v>
      </c>
      <c r="M17" s="7">
        <v>764282</v>
      </c>
    </row>
    <row r="18" spans="1:13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416068</v>
      </c>
      <c r="K18" s="7">
        <v>416068</v>
      </c>
      <c r="L18" s="7">
        <v>284289</v>
      </c>
      <c r="M18" s="7">
        <v>284289</v>
      </c>
    </row>
    <row r="19" spans="1:13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266507</v>
      </c>
      <c r="K19" s="7">
        <v>266507</v>
      </c>
      <c r="L19" s="7">
        <v>181403</v>
      </c>
      <c r="M19" s="7">
        <v>181403</v>
      </c>
    </row>
    <row r="20" spans="1:13" ht="12.75">
      <c r="A20" s="201" t="s">
        <v>105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479538</v>
      </c>
      <c r="K20" s="7">
        <v>479538</v>
      </c>
      <c r="L20" s="7">
        <v>442564</v>
      </c>
      <c r="M20" s="7">
        <v>442564</v>
      </c>
    </row>
    <row r="21" spans="1:13" ht="12.75">
      <c r="A21" s="201" t="s">
        <v>106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178803</v>
      </c>
      <c r="K21" s="7">
        <v>178803</v>
      </c>
      <c r="L21" s="7">
        <v>218410</v>
      </c>
      <c r="M21" s="7">
        <v>218410</v>
      </c>
    </row>
    <row r="22" spans="1:13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3">
        <f>SUM(J23:J24)</f>
        <v>0</v>
      </c>
      <c r="K22" s="53">
        <f>SUM(K23:K24)</f>
        <v>0</v>
      </c>
      <c r="L22" s="53"/>
      <c r="M22" s="53"/>
    </row>
    <row r="23" spans="1:13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/>
      <c r="K23" s="7"/>
      <c r="L23" s="7"/>
      <c r="M23" s="7"/>
    </row>
    <row r="24" spans="1:13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/>
      <c r="K24" s="7"/>
      <c r="L24" s="7"/>
      <c r="M24" s="7"/>
    </row>
    <row r="25" spans="1:13" ht="12.75">
      <c r="A25" s="201" t="s">
        <v>107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/>
      <c r="K25" s="7"/>
      <c r="L25" s="7"/>
      <c r="M25" s="7"/>
    </row>
    <row r="26" spans="1:13" ht="12.75">
      <c r="A26" s="201" t="s">
        <v>50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/>
      <c r="K26" s="7"/>
      <c r="L26" s="7"/>
      <c r="M26" s="7"/>
    </row>
    <row r="27" spans="1:13" ht="12.75">
      <c r="A27" s="201" t="s">
        <v>213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3">
        <f>SUM(J28:J32)</f>
        <v>29268</v>
      </c>
      <c r="K27" s="53">
        <f>SUM(K28:K32)</f>
        <v>29268</v>
      </c>
      <c r="L27" s="53">
        <v>1848</v>
      </c>
      <c r="M27" s="53">
        <v>1848</v>
      </c>
    </row>
    <row r="28" spans="1:13" ht="12.75">
      <c r="A28" s="201" t="s">
        <v>227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/>
      <c r="K28" s="7"/>
      <c r="L28" s="7"/>
      <c r="M28" s="7"/>
    </row>
    <row r="29" spans="1:13" ht="12.75">
      <c r="A29" s="201" t="s">
        <v>155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29268</v>
      </c>
      <c r="K29" s="7">
        <v>29268</v>
      </c>
      <c r="L29" s="7">
        <v>199</v>
      </c>
      <c r="M29" s="7">
        <v>199</v>
      </c>
    </row>
    <row r="30" spans="1:13" ht="12.75">
      <c r="A30" s="201" t="s">
        <v>139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/>
      <c r="K30" s="7"/>
      <c r="L30" s="7"/>
      <c r="M30" s="7"/>
    </row>
    <row r="31" spans="1:13" ht="12.75">
      <c r="A31" s="201" t="s">
        <v>223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 ht="12.75">
      <c r="A32" s="201" t="s">
        <v>140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/>
      <c r="K32" s="7"/>
      <c r="L32" s="7">
        <v>1649</v>
      </c>
      <c r="M32" s="7">
        <v>1649</v>
      </c>
    </row>
    <row r="33" spans="1:13" ht="12.75">
      <c r="A33" s="201" t="s">
        <v>214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3">
        <f>SUM(J34:J37)</f>
        <v>120901</v>
      </c>
      <c r="K33" s="53">
        <f>SUM(K34:K37)</f>
        <v>120901</v>
      </c>
      <c r="L33" s="53">
        <v>72319</v>
      </c>
      <c r="M33" s="53">
        <v>72319</v>
      </c>
    </row>
    <row r="34" spans="1:13" ht="12.75">
      <c r="A34" s="201" t="s">
        <v>66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/>
      <c r="K34" s="7"/>
      <c r="L34" s="7"/>
      <c r="M34" s="7"/>
    </row>
    <row r="35" spans="1:13" ht="12.75">
      <c r="A35" s="201" t="s">
        <v>65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120901</v>
      </c>
      <c r="K35" s="7">
        <v>120901</v>
      </c>
      <c r="L35" s="7">
        <v>72319</v>
      </c>
      <c r="M35" s="7">
        <v>72319</v>
      </c>
    </row>
    <row r="36" spans="1:13" ht="12.75">
      <c r="A36" s="201" t="s">
        <v>224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 ht="12.75">
      <c r="A37" s="201" t="s">
        <v>67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 ht="12.75">
      <c r="A38" s="201" t="s">
        <v>195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 ht="12.75">
      <c r="A39" s="201" t="s">
        <v>196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 ht="12.75">
      <c r="A40" s="201" t="s">
        <v>225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>
        <v>5000000</v>
      </c>
      <c r="M40" s="7">
        <v>5000000</v>
      </c>
    </row>
    <row r="41" spans="1:13" ht="12.75">
      <c r="A41" s="201" t="s">
        <v>226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>
        <v>520539</v>
      </c>
      <c r="M41" s="7">
        <v>520539</v>
      </c>
    </row>
    <row r="42" spans="1:13" ht="12.75">
      <c r="A42" s="201" t="s">
        <v>215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3">
        <f>J7+J27+J38+J40</f>
        <v>2822289</v>
      </c>
      <c r="K42" s="53">
        <f>K7+K27+K38+K40</f>
        <v>2822289</v>
      </c>
      <c r="L42" s="53">
        <f>L7+L27+L40</f>
        <v>7847892</v>
      </c>
      <c r="M42" s="53">
        <f>M7+M27+M40</f>
        <v>7847892</v>
      </c>
    </row>
    <row r="43" spans="1:13" ht="12.75">
      <c r="A43" s="201" t="s">
        <v>216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3">
        <f>J10+J33+J39+J41</f>
        <v>4022794</v>
      </c>
      <c r="K43" s="53">
        <f>K10+K33+K39+K41</f>
        <v>4022794</v>
      </c>
      <c r="L43" s="53">
        <f>L10+L33+L41</f>
        <v>3844773</v>
      </c>
      <c r="M43" s="53">
        <f>M10+M33+M41</f>
        <v>3844773</v>
      </c>
    </row>
    <row r="44" spans="1:13" ht="12.75">
      <c r="A44" s="201" t="s">
        <v>236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3">
        <f>J42-J43</f>
        <v>-1200505</v>
      </c>
      <c r="K44" s="53">
        <f>K42-K43</f>
        <v>-1200505</v>
      </c>
      <c r="L44" s="53"/>
      <c r="M44" s="53"/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0</v>
      </c>
      <c r="K45" s="53">
        <f>IF(K42&gt;K43,K42-K43,0)</f>
        <v>0</v>
      </c>
      <c r="L45" s="53">
        <v>4003119</v>
      </c>
      <c r="M45" s="53">
        <v>4003119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1200505</v>
      </c>
      <c r="K46" s="53">
        <f>IF(K43&gt;K42,K43-K42,0)</f>
        <v>1200505</v>
      </c>
      <c r="L46" s="53">
        <f>IF(L43&gt;L42,L43-L42,0)</f>
        <v>0</v>
      </c>
      <c r="M46" s="53">
        <f>IF(M43&gt;M42,M43-M42,0)</f>
        <v>0</v>
      </c>
    </row>
    <row r="47" spans="1:13" ht="12.75">
      <c r="A47" s="201" t="s">
        <v>217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/>
      <c r="K47" s="7"/>
      <c r="L47" s="7"/>
      <c r="M47" s="7"/>
    </row>
    <row r="48" spans="1:13" ht="12.75">
      <c r="A48" s="201" t="s">
        <v>237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3">
        <f>J44-J47</f>
        <v>-1200505</v>
      </c>
      <c r="K48" s="53">
        <f>K44-K47</f>
        <v>-1200505</v>
      </c>
      <c r="L48" s="53">
        <f>L44-L47</f>
        <v>0</v>
      </c>
      <c r="M48" s="53">
        <f>M44-M47</f>
        <v>0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0</v>
      </c>
      <c r="K49" s="53">
        <f>IF(K48&gt;0,K48,0)</f>
        <v>0</v>
      </c>
      <c r="L49" s="53">
        <v>4003119</v>
      </c>
      <c r="M49" s="53">
        <v>4003119</v>
      </c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2">
        <v>154</v>
      </c>
      <c r="J50" s="61">
        <f>IF(J48&lt;0,-J48,0)</f>
        <v>1200505</v>
      </c>
      <c r="K50" s="61">
        <f>IF(K48&lt;0,-K48,0)</f>
        <v>1200505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5"/>
      <c r="J52" s="55"/>
      <c r="K52" s="55"/>
      <c r="L52" s="55"/>
      <c r="M52" s="62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.75">
      <c r="A56" s="218" t="s">
        <v>204</v>
      </c>
      <c r="B56" s="219"/>
      <c r="C56" s="219"/>
      <c r="D56" s="219"/>
      <c r="E56" s="219"/>
      <c r="F56" s="219"/>
      <c r="G56" s="219"/>
      <c r="H56" s="233"/>
      <c r="I56" s="9">
        <v>157</v>
      </c>
      <c r="J56" s="6">
        <v>-1200505</v>
      </c>
      <c r="K56" s="6">
        <v>-1200505</v>
      </c>
      <c r="L56" s="6">
        <v>4003119</v>
      </c>
      <c r="M56" s="6">
        <v>4003119</v>
      </c>
    </row>
    <row r="57" spans="1:13" ht="12.75">
      <c r="A57" s="201" t="s">
        <v>221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1" t="s">
        <v>228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 ht="12.75">
      <c r="A59" s="201" t="s">
        <v>229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 ht="12.75">
      <c r="A61" s="201" t="s">
        <v>230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>
      <c r="A62" s="201" t="s">
        <v>231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>
      <c r="A63" s="201" t="s">
        <v>232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>
      <c r="A64" s="201" t="s">
        <v>233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>
      <c r="A65" s="201" t="s">
        <v>222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 ht="12.75">
      <c r="A66" s="201" t="s">
        <v>193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1" t="s">
        <v>194</v>
      </c>
      <c r="B67" s="202"/>
      <c r="C67" s="202"/>
      <c r="D67" s="202"/>
      <c r="E67" s="202"/>
      <c r="F67" s="202"/>
      <c r="G67" s="202"/>
      <c r="H67" s="203"/>
      <c r="I67" s="1">
        <v>168</v>
      </c>
      <c r="J67" s="61">
        <f>J56+J66</f>
        <v>-1200505</v>
      </c>
      <c r="K67" s="61">
        <f>K56+K66</f>
        <v>-1200505</v>
      </c>
      <c r="L67" s="61">
        <f>L56+L66</f>
        <v>4003119</v>
      </c>
      <c r="M67" s="61">
        <v>4003119</v>
      </c>
    </row>
    <row r="68" spans="1:13" ht="12.75" customHeight="1">
      <c r="A68" s="251" t="s">
        <v>311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8:M32 J27:M27 L7:M9 L34:M41 J22:M22 J48:M50 J34:J41 L23:L26 J33:M33 J12:M12 L13:M21 K37:K41 K16 J10:M10 J7:K7 J8:J9 J23:J26 J13:J21 J28:J32 J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3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367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368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6" t="s">
        <v>279</v>
      </c>
      <c r="J4" s="67" t="s">
        <v>316</v>
      </c>
      <c r="K4" s="67" t="s">
        <v>317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8">
        <v>2</v>
      </c>
      <c r="J5" s="69" t="s">
        <v>281</v>
      </c>
      <c r="K5" s="69" t="s">
        <v>282</v>
      </c>
    </row>
    <row r="6" spans="1:11" ht="12.75">
      <c r="A6" s="214" t="s">
        <v>156</v>
      </c>
      <c r="B6" s="215"/>
      <c r="C6" s="215"/>
      <c r="D6" s="215"/>
      <c r="E6" s="215"/>
      <c r="F6" s="215"/>
      <c r="G6" s="215"/>
      <c r="H6" s="215"/>
      <c r="I6" s="264"/>
      <c r="J6" s="264"/>
      <c r="K6" s="265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-1200505</v>
      </c>
      <c r="K7" s="7">
        <v>4003119</v>
      </c>
    </row>
    <row r="8" spans="1:11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479536</v>
      </c>
      <c r="K8" s="7">
        <v>442564</v>
      </c>
    </row>
    <row r="9" spans="1:11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7"/>
      <c r="K9" s="7"/>
    </row>
    <row r="10" spans="1:11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7">
        <v>573562</v>
      </c>
      <c r="K10" s="7"/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7">
        <v>1654271</v>
      </c>
      <c r="K11" s="7">
        <v>1077589</v>
      </c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7">
        <v>906653</v>
      </c>
      <c r="K12" s="7">
        <v>860</v>
      </c>
    </row>
    <row r="13" spans="1:11" ht="12.75">
      <c r="A13" s="201" t="s">
        <v>157</v>
      </c>
      <c r="B13" s="202"/>
      <c r="C13" s="202"/>
      <c r="D13" s="202"/>
      <c r="E13" s="202"/>
      <c r="F13" s="202"/>
      <c r="G13" s="202"/>
      <c r="H13" s="202"/>
      <c r="I13" s="1">
        <v>7</v>
      </c>
      <c r="J13" s="53">
        <f>SUM(J7:J12)</f>
        <v>2413517</v>
      </c>
      <c r="K13" s="53">
        <f>SUM(K7:K12)</f>
        <v>5524132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7">
        <v>1047582</v>
      </c>
      <c r="K14" s="7">
        <v>814935</v>
      </c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7"/>
      <c r="K15" s="7">
        <v>1093635</v>
      </c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/>
      <c r="K16" s="7"/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/>
      <c r="K17" s="7">
        <v>653039</v>
      </c>
    </row>
    <row r="18" spans="1:11" ht="12.75">
      <c r="A18" s="201" t="s">
        <v>158</v>
      </c>
      <c r="B18" s="202"/>
      <c r="C18" s="202"/>
      <c r="D18" s="202"/>
      <c r="E18" s="202"/>
      <c r="F18" s="202"/>
      <c r="G18" s="202"/>
      <c r="H18" s="202"/>
      <c r="I18" s="1">
        <v>12</v>
      </c>
      <c r="J18" s="53">
        <f>SUM(J14:J17)</f>
        <v>1047582</v>
      </c>
      <c r="K18" s="53">
        <f>SUM(K14:K17)</f>
        <v>2561609</v>
      </c>
    </row>
    <row r="19" spans="1:11" ht="12.75">
      <c r="A19" s="201" t="s">
        <v>36</v>
      </c>
      <c r="B19" s="202"/>
      <c r="C19" s="202"/>
      <c r="D19" s="202"/>
      <c r="E19" s="202"/>
      <c r="F19" s="202"/>
      <c r="G19" s="202"/>
      <c r="H19" s="202"/>
      <c r="I19" s="1">
        <v>13</v>
      </c>
      <c r="J19" s="53">
        <f>IF(J13&gt;J18,J13-J18,0)</f>
        <v>1365935</v>
      </c>
      <c r="K19" s="53">
        <v>2962523</v>
      </c>
    </row>
    <row r="20" spans="1:11" ht="12.75">
      <c r="A20" s="201" t="s">
        <v>37</v>
      </c>
      <c r="B20" s="202"/>
      <c r="C20" s="202"/>
      <c r="D20" s="202"/>
      <c r="E20" s="202"/>
      <c r="F20" s="202"/>
      <c r="G20" s="202"/>
      <c r="H20" s="202"/>
      <c r="I20" s="1">
        <v>14</v>
      </c>
      <c r="J20" s="64">
        <f>IF(J18&gt;J13,J18-J13,0)</f>
        <v>0</v>
      </c>
      <c r="K20" s="53"/>
    </row>
    <row r="21" spans="1:11" ht="12.75">
      <c r="A21" s="214" t="s">
        <v>159</v>
      </c>
      <c r="B21" s="215"/>
      <c r="C21" s="215"/>
      <c r="D21" s="215"/>
      <c r="E21" s="215"/>
      <c r="F21" s="215"/>
      <c r="G21" s="215"/>
      <c r="H21" s="215"/>
      <c r="I21" s="264"/>
      <c r="J21" s="264"/>
      <c r="K21" s="265"/>
    </row>
    <row r="22" spans="1:11" ht="12.75">
      <c r="A22" s="222" t="s">
        <v>178</v>
      </c>
      <c r="B22" s="223"/>
      <c r="C22" s="223"/>
      <c r="D22" s="223"/>
      <c r="E22" s="223"/>
      <c r="F22" s="223"/>
      <c r="G22" s="223"/>
      <c r="H22" s="223"/>
      <c r="I22" s="1">
        <v>15</v>
      </c>
      <c r="J22" s="7">
        <v>3957</v>
      </c>
      <c r="K22" s="7">
        <v>3956</v>
      </c>
    </row>
    <row r="23" spans="1:11" ht="12.75">
      <c r="A23" s="222" t="s">
        <v>179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/>
      <c r="K23" s="7"/>
    </row>
    <row r="24" spans="1:11" ht="12.75">
      <c r="A24" s="222" t="s">
        <v>180</v>
      </c>
      <c r="B24" s="223"/>
      <c r="C24" s="223"/>
      <c r="D24" s="223"/>
      <c r="E24" s="223"/>
      <c r="F24" s="223"/>
      <c r="G24" s="223"/>
      <c r="H24" s="223"/>
      <c r="I24" s="1">
        <v>17</v>
      </c>
      <c r="J24" s="7"/>
      <c r="K24" s="7"/>
    </row>
    <row r="25" spans="1:11" ht="12.75">
      <c r="A25" s="222" t="s">
        <v>181</v>
      </c>
      <c r="B25" s="223"/>
      <c r="C25" s="223"/>
      <c r="D25" s="223"/>
      <c r="E25" s="223"/>
      <c r="F25" s="223"/>
      <c r="G25" s="223"/>
      <c r="H25" s="223"/>
      <c r="I25" s="1">
        <v>18</v>
      </c>
      <c r="J25" s="7"/>
      <c r="K25" s="7"/>
    </row>
    <row r="26" spans="1:11" ht="12.75">
      <c r="A26" s="222" t="s">
        <v>182</v>
      </c>
      <c r="B26" s="223"/>
      <c r="C26" s="223"/>
      <c r="D26" s="223"/>
      <c r="E26" s="223"/>
      <c r="F26" s="223"/>
      <c r="G26" s="223"/>
      <c r="H26" s="223"/>
      <c r="I26" s="1">
        <v>19</v>
      </c>
      <c r="J26" s="7">
        <v>1394495</v>
      </c>
      <c r="K26" s="7">
        <v>2373787</v>
      </c>
    </row>
    <row r="27" spans="1:11" ht="12.75">
      <c r="A27" s="201" t="s">
        <v>168</v>
      </c>
      <c r="B27" s="202"/>
      <c r="C27" s="202"/>
      <c r="D27" s="202"/>
      <c r="E27" s="202"/>
      <c r="F27" s="202"/>
      <c r="G27" s="202"/>
      <c r="H27" s="202"/>
      <c r="I27" s="1">
        <v>20</v>
      </c>
      <c r="J27" s="53">
        <f>SUM(J22:J26)</f>
        <v>1398452</v>
      </c>
      <c r="K27" s="53">
        <f>SUM(K22:K26)</f>
        <v>2377743</v>
      </c>
    </row>
    <row r="28" spans="1:11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/>
      <c r="K28" s="7"/>
    </row>
    <row r="29" spans="1:11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7"/>
      <c r="K29" s="7"/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7">
        <v>14248</v>
      </c>
      <c r="K30" s="7">
        <v>461354</v>
      </c>
    </row>
    <row r="31" spans="1:11" ht="12.75">
      <c r="A31" s="201" t="s">
        <v>5</v>
      </c>
      <c r="B31" s="202"/>
      <c r="C31" s="202"/>
      <c r="D31" s="202"/>
      <c r="E31" s="202"/>
      <c r="F31" s="202"/>
      <c r="G31" s="202"/>
      <c r="H31" s="202"/>
      <c r="I31" s="1">
        <v>24</v>
      </c>
      <c r="J31" s="53">
        <f>SUM(J28:J30)</f>
        <v>14248</v>
      </c>
      <c r="K31" s="53">
        <f>SUM(K28:K30)</f>
        <v>461354</v>
      </c>
    </row>
    <row r="32" spans="1:11" ht="12.75">
      <c r="A32" s="201" t="s">
        <v>38</v>
      </c>
      <c r="B32" s="202"/>
      <c r="C32" s="202"/>
      <c r="D32" s="202"/>
      <c r="E32" s="202"/>
      <c r="F32" s="202"/>
      <c r="G32" s="202"/>
      <c r="H32" s="202"/>
      <c r="I32" s="1">
        <v>25</v>
      </c>
      <c r="J32" s="53">
        <f>IF(J27&gt;J31,J27-J31,0)</f>
        <v>1384204</v>
      </c>
      <c r="K32" s="53">
        <v>1916389</v>
      </c>
    </row>
    <row r="33" spans="1:11" ht="12.75">
      <c r="A33" s="201" t="s">
        <v>39</v>
      </c>
      <c r="B33" s="202"/>
      <c r="C33" s="202"/>
      <c r="D33" s="202"/>
      <c r="E33" s="202"/>
      <c r="F33" s="202"/>
      <c r="G33" s="202"/>
      <c r="H33" s="202"/>
      <c r="I33" s="1">
        <v>26</v>
      </c>
      <c r="J33" s="53">
        <f>IF(J31&gt;J27,J31-J27,0)</f>
        <v>0</v>
      </c>
      <c r="K33" s="53"/>
    </row>
    <row r="34" spans="1:11" ht="12.75">
      <c r="A34" s="214" t="s">
        <v>160</v>
      </c>
      <c r="B34" s="215"/>
      <c r="C34" s="215"/>
      <c r="D34" s="215"/>
      <c r="E34" s="215"/>
      <c r="F34" s="215"/>
      <c r="G34" s="215"/>
      <c r="H34" s="215"/>
      <c r="I34" s="264"/>
      <c r="J34" s="264"/>
      <c r="K34" s="265"/>
    </row>
    <row r="35" spans="1:11" ht="12.75">
      <c r="A35" s="222" t="s">
        <v>174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7">
        <v>523577</v>
      </c>
      <c r="K36" s="7">
        <v>70121</v>
      </c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7">
        <v>1116479</v>
      </c>
      <c r="K37" s="7">
        <v>39824</v>
      </c>
    </row>
    <row r="38" spans="1:11" ht="12.75">
      <c r="A38" s="201" t="s">
        <v>68</v>
      </c>
      <c r="B38" s="202"/>
      <c r="C38" s="202"/>
      <c r="D38" s="202"/>
      <c r="E38" s="202"/>
      <c r="F38" s="202"/>
      <c r="G38" s="202"/>
      <c r="H38" s="202"/>
      <c r="I38" s="1">
        <v>30</v>
      </c>
      <c r="J38" s="53">
        <f>SUM(J35:J37)</f>
        <v>1640056</v>
      </c>
      <c r="K38" s="53">
        <f>SUM(K36:K37)</f>
        <v>109945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>
        <v>372416</v>
      </c>
      <c r="K39" s="7">
        <v>2685600</v>
      </c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7"/>
      <c r="K40" s="7"/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/>
      <c r="K41" s="7"/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/>
      <c r="K42" s="7"/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>
        <v>4067957</v>
      </c>
      <c r="K43" s="7">
        <v>2025129</v>
      </c>
    </row>
    <row r="44" spans="1:11" ht="12.75">
      <c r="A44" s="201" t="s">
        <v>69</v>
      </c>
      <c r="B44" s="202"/>
      <c r="C44" s="202"/>
      <c r="D44" s="202"/>
      <c r="E44" s="202"/>
      <c r="F44" s="202"/>
      <c r="G44" s="202"/>
      <c r="H44" s="202"/>
      <c r="I44" s="1">
        <v>36</v>
      </c>
      <c r="J44" s="53">
        <f>SUM(J39:J43)</f>
        <v>4440373</v>
      </c>
      <c r="K44" s="53">
        <f>SUM(K39:K43)</f>
        <v>4710729</v>
      </c>
    </row>
    <row r="45" spans="1:11" ht="12.75">
      <c r="A45" s="201" t="s">
        <v>17</v>
      </c>
      <c r="B45" s="202"/>
      <c r="C45" s="202"/>
      <c r="D45" s="202"/>
      <c r="E45" s="202"/>
      <c r="F45" s="202"/>
      <c r="G45" s="202"/>
      <c r="H45" s="202"/>
      <c r="I45" s="1">
        <v>37</v>
      </c>
      <c r="J45" s="53">
        <f>IF(J38&gt;J44,J38-J44,0)</f>
        <v>0</v>
      </c>
      <c r="K45" s="53"/>
    </row>
    <row r="46" spans="1:11" ht="12.75">
      <c r="A46" s="201" t="s">
        <v>18</v>
      </c>
      <c r="B46" s="202"/>
      <c r="C46" s="202"/>
      <c r="D46" s="202"/>
      <c r="E46" s="202"/>
      <c r="F46" s="202"/>
      <c r="G46" s="202"/>
      <c r="H46" s="202"/>
      <c r="I46" s="1">
        <v>38</v>
      </c>
      <c r="J46" s="53">
        <f>IF(J44&gt;J38,J44-J38,0)</f>
        <v>2800317</v>
      </c>
      <c r="K46" s="53">
        <v>4600784</v>
      </c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53">
        <f>IF(J19-J20+J32-J33+J45-J46&gt;0,J19-J20+J32-J33+J45-J46,0)</f>
        <v>0</v>
      </c>
      <c r="K47" s="53">
        <v>278068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53">
        <f>IF(J20-J19+J33-J32+J46-J45&gt;0,J20-J19+J33-J32+J46-J45,0)</f>
        <v>50178</v>
      </c>
      <c r="K48" s="53"/>
    </row>
    <row r="49" spans="1:11" ht="12.75">
      <c r="A49" s="222" t="s">
        <v>161</v>
      </c>
      <c r="B49" s="223"/>
      <c r="C49" s="223"/>
      <c r="D49" s="223"/>
      <c r="E49" s="223"/>
      <c r="F49" s="223"/>
      <c r="G49" s="223"/>
      <c r="H49" s="223"/>
      <c r="I49" s="1">
        <v>41</v>
      </c>
      <c r="J49" s="7">
        <v>81593</v>
      </c>
      <c r="K49" s="7">
        <v>31415</v>
      </c>
    </row>
    <row r="50" spans="1:11" ht="12.75">
      <c r="A50" s="222" t="s">
        <v>175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/>
      <c r="K50" s="7">
        <v>278128</v>
      </c>
    </row>
    <row r="51" spans="1:11" ht="12.75">
      <c r="A51" s="222" t="s">
        <v>176</v>
      </c>
      <c r="B51" s="223"/>
      <c r="C51" s="223"/>
      <c r="D51" s="223"/>
      <c r="E51" s="223"/>
      <c r="F51" s="223"/>
      <c r="G51" s="223"/>
      <c r="H51" s="223"/>
      <c r="I51" s="1">
        <v>43</v>
      </c>
      <c r="J51" s="7">
        <v>50178</v>
      </c>
      <c r="K51" s="7"/>
    </row>
    <row r="52" spans="1:11" ht="12.75">
      <c r="A52" s="204" t="s">
        <v>177</v>
      </c>
      <c r="B52" s="205"/>
      <c r="C52" s="205"/>
      <c r="D52" s="205"/>
      <c r="E52" s="205"/>
      <c r="F52" s="205"/>
      <c r="G52" s="205"/>
      <c r="H52" s="205"/>
      <c r="I52" s="4">
        <v>44</v>
      </c>
      <c r="J52" s="61">
        <f>J49+J50-J51</f>
        <v>31415</v>
      </c>
      <c r="K52" s="61">
        <v>309543</v>
      </c>
    </row>
  </sheetData>
  <sheetProtection/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28:K30 J22:K26 J14:K17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6" t="s">
        <v>279</v>
      </c>
      <c r="J4" s="67" t="s">
        <v>316</v>
      </c>
      <c r="K4" s="67" t="s">
        <v>317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2">
        <v>2</v>
      </c>
      <c r="J5" s="73" t="s">
        <v>281</v>
      </c>
      <c r="K5" s="73" t="s">
        <v>282</v>
      </c>
    </row>
    <row r="6" spans="1:11" ht="12.75">
      <c r="A6" s="214" t="s">
        <v>156</v>
      </c>
      <c r="B6" s="215"/>
      <c r="C6" s="215"/>
      <c r="D6" s="215"/>
      <c r="E6" s="215"/>
      <c r="F6" s="215"/>
      <c r="G6" s="215"/>
      <c r="H6" s="215"/>
      <c r="I6" s="264"/>
      <c r="J6" s="264"/>
      <c r="K6" s="265"/>
    </row>
    <row r="7" spans="1:11" ht="12.75">
      <c r="A7" s="222" t="s">
        <v>199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01" t="s">
        <v>198</v>
      </c>
      <c r="B12" s="202"/>
      <c r="C12" s="202"/>
      <c r="D12" s="202"/>
      <c r="E12" s="202"/>
      <c r="F12" s="202"/>
      <c r="G12" s="202"/>
      <c r="H12" s="20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01" t="s">
        <v>47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1" t="s">
        <v>108</v>
      </c>
      <c r="B20" s="275"/>
      <c r="C20" s="275"/>
      <c r="D20" s="275"/>
      <c r="E20" s="275"/>
      <c r="F20" s="275"/>
      <c r="G20" s="275"/>
      <c r="H20" s="27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15"/>
      <c r="C22" s="215"/>
      <c r="D22" s="215"/>
      <c r="E22" s="215"/>
      <c r="F22" s="215"/>
      <c r="G22" s="215"/>
      <c r="H22" s="215"/>
      <c r="I22" s="264"/>
      <c r="J22" s="264"/>
      <c r="K22" s="265"/>
    </row>
    <row r="23" spans="1:11" ht="12.75">
      <c r="A23" s="222" t="s">
        <v>165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318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319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01" t="s">
        <v>114</v>
      </c>
      <c r="B28" s="202"/>
      <c r="C28" s="202"/>
      <c r="D28" s="202"/>
      <c r="E28" s="202"/>
      <c r="F28" s="202"/>
      <c r="G28" s="202"/>
      <c r="H28" s="20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01" t="s">
        <v>48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1" t="s">
        <v>110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1" t="s">
        <v>111</v>
      </c>
      <c r="B34" s="202"/>
      <c r="C34" s="202"/>
      <c r="D34" s="202"/>
      <c r="E34" s="202"/>
      <c r="F34" s="202"/>
      <c r="G34" s="202"/>
      <c r="H34" s="20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15"/>
      <c r="C35" s="215"/>
      <c r="D35" s="215"/>
      <c r="E35" s="215"/>
      <c r="F35" s="215"/>
      <c r="G35" s="215"/>
      <c r="H35" s="215"/>
      <c r="I35" s="264">
        <v>0</v>
      </c>
      <c r="J35" s="264"/>
      <c r="K35" s="265"/>
    </row>
    <row r="36" spans="1:11" ht="12.75">
      <c r="A36" s="222" t="s">
        <v>174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01" t="s">
        <v>49</v>
      </c>
      <c r="B39" s="202"/>
      <c r="C39" s="202"/>
      <c r="D39" s="202"/>
      <c r="E39" s="202"/>
      <c r="F39" s="202"/>
      <c r="G39" s="202"/>
      <c r="H39" s="20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01" t="s">
        <v>148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1" t="s">
        <v>162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1" t="s">
        <v>163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1" t="s">
        <v>149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1" t="s">
        <v>15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1" t="s">
        <v>161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 ht="12.75">
      <c r="A51" s="201" t="s">
        <v>175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01" t="s">
        <v>176</v>
      </c>
      <c r="B52" s="202"/>
      <c r="C52" s="202"/>
      <c r="D52" s="202"/>
      <c r="E52" s="202"/>
      <c r="F52" s="202"/>
      <c r="G52" s="202"/>
      <c r="H52" s="202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6" sqref="K6"/>
    </sheetView>
  </sheetViews>
  <sheetFormatPr defaultColWidth="9.140625" defaultRowHeight="12.75"/>
  <cols>
    <col min="1" max="3" width="9.140625" style="76" customWidth="1"/>
    <col min="4" max="4" width="14.28125" style="76" customWidth="1"/>
    <col min="5" max="5" width="5.140625" style="76" customWidth="1"/>
    <col min="6" max="6" width="11.57421875" style="76" customWidth="1"/>
    <col min="7" max="16384" width="9.140625" style="76" customWidth="1"/>
  </cols>
  <sheetData>
    <row r="1" spans="1:12" ht="12.75">
      <c r="A1" s="295" t="s">
        <v>280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</row>
    <row r="2" spans="1:12" ht="15.75">
      <c r="A2" s="42"/>
      <c r="B2" s="74"/>
      <c r="C2" s="282" t="s">
        <v>383</v>
      </c>
      <c r="D2" s="282"/>
      <c r="E2" s="77"/>
      <c r="F2" s="43" t="s">
        <v>340</v>
      </c>
      <c r="G2" s="283"/>
      <c r="H2" s="284"/>
      <c r="I2" s="74"/>
      <c r="J2" s="74"/>
      <c r="K2" s="74"/>
      <c r="L2" s="78"/>
    </row>
    <row r="3" spans="1:11" ht="23.25">
      <c r="A3" s="285" t="s">
        <v>59</v>
      </c>
      <c r="B3" s="285"/>
      <c r="C3" s="285"/>
      <c r="D3" s="285"/>
      <c r="E3" s="285"/>
      <c r="F3" s="285"/>
      <c r="G3" s="285"/>
      <c r="H3" s="285"/>
      <c r="I3" s="81" t="s">
        <v>303</v>
      </c>
      <c r="J3" s="82" t="s">
        <v>150</v>
      </c>
      <c r="K3" s="82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4">
        <v>2</v>
      </c>
      <c r="J4" s="83" t="s">
        <v>281</v>
      </c>
      <c r="K4" s="83" t="s">
        <v>282</v>
      </c>
    </row>
    <row r="5" spans="1:11" ht="12.75">
      <c r="A5" s="280" t="s">
        <v>283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34102164</v>
      </c>
      <c r="K5" s="45">
        <v>33513862</v>
      </c>
    </row>
    <row r="6" spans="1:11" ht="12.75">
      <c r="A6" s="280" t="s">
        <v>284</v>
      </c>
      <c r="B6" s="281"/>
      <c r="C6" s="281"/>
      <c r="D6" s="281"/>
      <c r="E6" s="281"/>
      <c r="F6" s="281"/>
      <c r="G6" s="281"/>
      <c r="H6" s="281"/>
      <c r="I6" s="44">
        <v>2</v>
      </c>
      <c r="J6" s="46">
        <v>1673668</v>
      </c>
      <c r="K6" s="46">
        <v>1673668</v>
      </c>
    </row>
    <row r="7" spans="1:11" ht="12.75">
      <c r="A7" s="280" t="s">
        <v>285</v>
      </c>
      <c r="B7" s="281"/>
      <c r="C7" s="281"/>
      <c r="D7" s="281"/>
      <c r="E7" s="281"/>
      <c r="F7" s="281"/>
      <c r="G7" s="281"/>
      <c r="H7" s="281"/>
      <c r="I7" s="44">
        <v>3</v>
      </c>
      <c r="J7" s="46"/>
      <c r="K7" s="46"/>
    </row>
    <row r="8" spans="1:11" ht="12.75">
      <c r="A8" s="280" t="s">
        <v>286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-16267565</v>
      </c>
      <c r="K8" s="46">
        <v>-18773758</v>
      </c>
    </row>
    <row r="9" spans="1:11" ht="12.75">
      <c r="A9" s="280" t="s">
        <v>287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-1200505</v>
      </c>
      <c r="K9" s="46">
        <v>4003119</v>
      </c>
    </row>
    <row r="10" spans="1:11" ht="12.75">
      <c r="A10" s="280" t="s">
        <v>288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/>
    </row>
    <row r="11" spans="1:11" ht="12.75">
      <c r="A11" s="280" t="s">
        <v>289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1" ht="12.75">
      <c r="A12" s="280" t="s">
        <v>290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291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/>
      <c r="K13" s="46"/>
    </row>
    <row r="14" spans="1:11" ht="12.75">
      <c r="A14" s="287" t="s">
        <v>292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9">
        <f>SUM(J5:J13)</f>
        <v>18307762</v>
      </c>
      <c r="K14" s="79">
        <f>SUM(K5:K13)</f>
        <v>20416891</v>
      </c>
    </row>
    <row r="15" spans="1:11" ht="12.75">
      <c r="A15" s="280" t="s">
        <v>293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294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/>
      <c r="K16" s="46"/>
    </row>
    <row r="17" spans="1:11" ht="12.75">
      <c r="A17" s="280" t="s">
        <v>295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</row>
    <row r="18" spans="1:11" ht="12.75">
      <c r="A18" s="280" t="s">
        <v>296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297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298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1" ht="12.75">
      <c r="A21" s="287" t="s">
        <v>299</v>
      </c>
      <c r="B21" s="288"/>
      <c r="C21" s="288"/>
      <c r="D21" s="288"/>
      <c r="E21" s="288"/>
      <c r="F21" s="288"/>
      <c r="G21" s="288"/>
      <c r="H21" s="288"/>
      <c r="I21" s="44">
        <v>17</v>
      </c>
      <c r="J21" s="80">
        <f>SUM(J15:J20)</f>
        <v>0</v>
      </c>
      <c r="K21" s="80"/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9" t="s">
        <v>300</v>
      </c>
      <c r="B23" s="290"/>
      <c r="C23" s="290"/>
      <c r="D23" s="290"/>
      <c r="E23" s="290"/>
      <c r="F23" s="290"/>
      <c r="G23" s="290"/>
      <c r="H23" s="290"/>
      <c r="I23" s="47">
        <v>18</v>
      </c>
      <c r="J23" s="45"/>
      <c r="K23" s="45"/>
    </row>
    <row r="24" spans="1:11" ht="17.25" customHeight="1">
      <c r="A24" s="291" t="s">
        <v>301</v>
      </c>
      <c r="B24" s="292"/>
      <c r="C24" s="292"/>
      <c r="D24" s="292"/>
      <c r="E24" s="292"/>
      <c r="F24" s="292"/>
      <c r="G24" s="292"/>
      <c r="H24" s="292"/>
      <c r="I24" s="48">
        <v>19</v>
      </c>
      <c r="J24" s="80"/>
      <c r="K24" s="80"/>
    </row>
    <row r="25" spans="1:11" ht="30" customHeight="1">
      <c r="A25" s="293" t="s">
        <v>302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10" zoomScaleSheetLayoutView="110" zoomScalePageLayoutView="0" workbookViewId="0" topLeftCell="A1">
      <selection activeCell="A15" sqref="A15:B1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342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" customHeight="1">
      <c r="A3" s="131" t="s">
        <v>347</v>
      </c>
      <c r="B3" s="131"/>
      <c r="C3" s="39"/>
      <c r="D3" s="39"/>
      <c r="E3" s="39"/>
      <c r="F3" s="39"/>
      <c r="G3" s="39"/>
      <c r="H3" s="39"/>
      <c r="I3" s="39"/>
      <c r="J3" s="39"/>
    </row>
    <row r="4" spans="1:10" ht="12.75" customHeight="1" hidden="1">
      <c r="A4" s="302"/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 hidden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 hidden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 hidden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 hidden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 hidden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 hidden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 t="s">
        <v>343</v>
      </c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 t="s">
        <v>344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345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385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346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369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 t="s">
        <v>348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370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355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 t="s">
        <v>349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 t="s">
        <v>350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 t="s">
        <v>351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 t="s">
        <v>371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 t="s">
        <v>376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5" ht="12.75">
      <c r="A29" s="128" t="s">
        <v>352</v>
      </c>
      <c r="E29" t="s">
        <v>377</v>
      </c>
    </row>
    <row r="30" spans="1:6" ht="12.75">
      <c r="A30" s="128" t="s">
        <v>378</v>
      </c>
      <c r="D30" s="129"/>
      <c r="E30" s="130">
        <v>515</v>
      </c>
      <c r="F30" t="s">
        <v>379</v>
      </c>
    </row>
    <row r="31" spans="1:6" ht="12.75">
      <c r="A31" s="128" t="s">
        <v>380</v>
      </c>
      <c r="E31" s="130">
        <v>436</v>
      </c>
      <c r="F31" t="s">
        <v>381</v>
      </c>
    </row>
    <row r="32" spans="1:6" ht="12.75">
      <c r="A32" s="128" t="s">
        <v>353</v>
      </c>
      <c r="E32" s="130">
        <v>45775</v>
      </c>
      <c r="F32" t="s">
        <v>382</v>
      </c>
    </row>
    <row r="34" ht="12.75">
      <c r="A34" s="128" t="s">
        <v>354</v>
      </c>
    </row>
    <row r="36" ht="12.75">
      <c r="A36" s="128" t="s">
        <v>356</v>
      </c>
    </row>
    <row r="37" spans="1:3" ht="12.75">
      <c r="A37" t="s">
        <v>357</v>
      </c>
      <c r="C37" t="s">
        <v>358</v>
      </c>
    </row>
    <row r="38" spans="1:3" ht="12.75">
      <c r="A38" s="128" t="s">
        <v>357</v>
      </c>
      <c r="C38" t="s">
        <v>359</v>
      </c>
    </row>
    <row r="40" ht="12.75">
      <c r="A40" s="128" t="s">
        <v>372</v>
      </c>
    </row>
    <row r="42" spans="1:6" ht="12.75">
      <c r="A42" s="132" t="s">
        <v>360</v>
      </c>
      <c r="B42" s="132"/>
      <c r="C42" s="132"/>
      <c r="D42" s="132"/>
      <c r="E42" s="132"/>
      <c r="F42" s="132"/>
    </row>
    <row r="44" ht="12.75">
      <c r="A44" s="133" t="s">
        <v>361</v>
      </c>
    </row>
    <row r="45" ht="12.75">
      <c r="A45" s="133" t="s">
        <v>373</v>
      </c>
    </row>
    <row r="46" ht="12.75">
      <c r="A46" s="133" t="s">
        <v>362</v>
      </c>
    </row>
    <row r="47" ht="12.75">
      <c r="A47" s="133" t="s">
        <v>363</v>
      </c>
    </row>
    <row r="48" ht="12.75">
      <c r="A48" s="133" t="s">
        <v>374</v>
      </c>
    </row>
    <row r="49" ht="12.75">
      <c r="A49" s="133" t="s">
        <v>375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2012-04-27T10:55:54Z</cp:lastPrinted>
  <dcterms:created xsi:type="dcterms:W3CDTF">2008-10-17T11:51:54Z</dcterms:created>
  <dcterms:modified xsi:type="dcterms:W3CDTF">2012-04-30T07:58:39Z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