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<sst xmlns="http://schemas.openxmlformats.org/spreadsheetml/2006/main" count="444" uniqueCount="391">
  <si>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</si>
  <si>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</si>
  <si>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</si>
  <si>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</si>
  <si>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</si>
  <si>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</si>
  <si>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</si>
  <si>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</si>
  <si>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</si>
  <si>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</si>
  <si>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</si>
  <si>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</si>
  <si>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</si>
  <si>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</si>
  <si>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</si>
  <si>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</si>
  <si>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</si>
  <si>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</si>
  <si>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</si>
  <si>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</si>
  <si>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</si>
  <si>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</si>
  <si>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</si>
  <si>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</si>
  <si>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</si>
  <si>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</si>
  <si>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</si>
  <si>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</si>
  <si>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</si>
  <si>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</si>
  <si>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</si>
  <si>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</si>
  <si>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</si>
  <si>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</si>
  <si>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</si>
  <si>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</si>
  <si>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</si>
  <si>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</si>
  <si>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</si>
  <si>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</si>
  <si>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</si>
  <si>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</si>
  <si>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</si>
  <si>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</si>
  <si>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</si>
  <si>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</si>
  <si>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</si>
  <si>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</si>
  <si>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</si>
  <si>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</si>
  <si>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</si>
  <si>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</si>
  <si>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</si>
  <si>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</si>
  <si>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</si>
  <si>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</si>
  <si>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</si>
  <si>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</si>
  <si>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</si>
  <si>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</si>
  <si>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</si>
  <si>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</si>
  <si>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</si>
  <si>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</si>
  <si>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</si>
  <si>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</si>
  <si>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</si>
  <si>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</si>
  <si>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</si>
  <si>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</si>
  <si>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</si>
  <si>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</si>
  <si>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</si>
  <si>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</si>
  <si>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</si>
  <si>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</si>
  <si>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</si>
  <si>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</si>
  <si>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</si>
  <si>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</si>
  <si>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</si>
  <si>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</si>
  <si>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</si>
  <si>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</si>
  <si>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</si>
  <si>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</si>
  <si>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</si>
  <si>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</si>
  <si>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</si>
  <si>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</si>
  <si>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</si>
  <si>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</si>
  <si>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</si>
  <si>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</si>
  <si>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</si>
  <si>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</si>
  <si>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</si>
  <si>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</si>
  <si>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</si>
  <si>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</si>
  <si>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</si>
  <si>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</si>
  <si>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</si>
  <si>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</si>
  <si>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</si>
  <si>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</si>
  <si>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</si>
  <si>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</si>
  <si>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</si>
  <si>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</si>
  <si>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</si>
  <si>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</si>
  <si>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</si>
  <si>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</si>
  <si>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</si>
  <si>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</si>
  <si>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</si>
  <si>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</si>
  <si>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</si>
  <si>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</si>
  <si>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</si>
  <si>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</si>
  <si>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</si>
  <si>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</si>
  <si>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</si>
  <si>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</si>
  <si>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</si>
  <si>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</si>
  <si>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</si>
  <si>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</si>
  <si>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</si>
  <si>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</si>
  <si>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</si>
  <si>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</si>
  <si>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</si>
  <si>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</si>
  <si>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</si>
  <si>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</si>
  <si>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</si>
  <si>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</si>
  <si>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</si>
  <si>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</si>
  <si>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</si>
  <si>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</si>
  <si>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</si>
  <si>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</si>
  <si>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</si>
  <si>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</si>
  <si>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</si>
  <si>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</si>
  <si>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</si>
  <si>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</si>
  <si>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</si>
  <si>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</si>
  <si>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</si>
  <si>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</si>
  <si>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</si>
  <si>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</si>
  <si>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</si>
  <si>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</si>
  <si>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</si>
  <si>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</si>
  <si>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</si>
  <si>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</si>
  <si>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</si>
  <si>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</si>
  <si>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</si>
  <si>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</si>
  <si>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</si>
  <si>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</si>
  <si>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</si>
  <si>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</si>
  <si>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</si>
  <si>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</si>
  <si>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</si>
  <si>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</si>
  <si>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</si>
  <si>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</si>
  <si>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</si>
  <si>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</si>
  <si>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</si>
  <si>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</si>
  <si>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</si>
  <si>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</si>
  <si>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</si>
  <si>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</si>
  <si>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</si>
  <si>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</si>
  <si>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</si>
  <si>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</si>
  <si>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</si>
  <si>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</si>
  <si>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</si>
  <si>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</si>
  <si>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</si>
  <si>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</si>
  <si>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</si>
  <si>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</si>
  <si>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</si>
  <si>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</si>
  <si>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</si>
  <si>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</si>
  <si>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</si>
  <si>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</si>
  <si>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</si>
  <si>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</si>
  <si>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</si>
  <si>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</si>
  <si>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</si>
  <si>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</si>
  <si>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</si>
  <si>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</si>
  <si>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</si>
  <si>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</si>
  <si>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</si>
  <si>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</si>
  <si>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</si>
  <si>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</si>
  <si>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</si>
  <si>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</si>
  <si>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</si>
  <si>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</si>
  <si>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</si>
  <si>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</si>
  <si>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</si>
  <si>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</si>
  <si>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</si>
  <si>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</si>
  <si>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</si>
  <si>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</si>
  <si>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</si>
  <si>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</si>
  <si>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</si>
  <si>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</si>
  <si>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</si>
  <si>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</si>
  <si>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</si>
  <si>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</si>
  <si>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</si>
  <si>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</si>
  <si>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</si>
  <si>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</si>
  <si>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</si>
  <si>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</si>
  <si>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</si>
  <si>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</si>
  <si>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</si>
  <si>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</si>
  <si>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</si>
  <si>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</si>
  <si>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</si>
  <si>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</si>
  <si>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</si>
  <si>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</si>
  <si>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</si>
  <si>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</si>
  <si>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</si>
  <si>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</si>
  <si>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</si>
  <si>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</si>
  <si>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</si>
  <si>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</si>
  <si>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</si>
  <si>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</si>
  <si>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</si>
  <si>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</si>
  <si>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</si>
  <si>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</si>
  <si>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</si>
  <si>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</si>
  <si>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</si>
  <si>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</si>
  <si>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</si>
  <si>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</si>
  <si>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</si>
  <si>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</si>
  <si>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</si>
  <si>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</si>
  <si>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</si>
  <si>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</si>
  <si>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</si>
  <si>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</si>
  <si>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</si>
  <si>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</si>
  <si>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</si>
  <si>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</si>
  <si>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</si>
  <si>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</si>
  <si>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</si>
  <si>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</si>
  <si>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</si>
  <si>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</si>
  <si>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</si>
  <si>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</si>
  <si>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</si>
  <si>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</si>
  <si>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</si>
  <si>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</si>
  <si>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</si>
  <si>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</si>
  <si>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</si>
  <si>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</si>
  <si>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</si>
  <si>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</si>
  <si>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</si>
  <si>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</si>
  <si>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</si>
  <si>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</si>
  <si>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</si>
  <si>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</si>
  <si>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</si>
  <si>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</si>
  <si>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</si>
  <si>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</si>
  <si>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</si>
  <si>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</si>
  <si>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</si>
  <si>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</si>
  <si>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</si>
  <si>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</si>
  <si>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</si>
  <si>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</si>
  <si>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</si>
  <si>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</si>
  <si>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</si>
  <si>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Ulica i kućni broj</t>
  </si>
  <si>
    <t>Kralja Zvonimira 14</t>
  </si>
  <si>
    <t>kuprava@koteks.hr</t>
  </si>
  <si>
    <t>www.koteks.hr</t>
  </si>
  <si>
    <t>Split</t>
  </si>
  <si>
    <t>Splitsko-Dalmatinska</t>
  </si>
  <si>
    <t>DA</t>
  </si>
  <si>
    <t>4719</t>
  </si>
  <si>
    <t>Koža-vuna-tekstil d.o.o.</t>
  </si>
  <si>
    <t>01589598</t>
  </si>
  <si>
    <t>Koteks koža d.o.o.</t>
  </si>
  <si>
    <t>01732145</t>
  </si>
  <si>
    <t>MIRA  RUBIĆ</t>
  </si>
  <si>
    <t>021/482-901</t>
  </si>
  <si>
    <t>021/482-928</t>
  </si>
  <si>
    <t>racunovodstvo@koteks.hr</t>
  </si>
  <si>
    <t>GORAN SAPUNAR</t>
  </si>
  <si>
    <t>stanje na dan 31.12.2011.</t>
  </si>
  <si>
    <t>Obveznik: ___KOTEKS dd__________________________________________________________</t>
  </si>
  <si>
    <t>u razdoblju  01.01.11. do 31.12.11.</t>
  </si>
  <si>
    <t>Obveznik: __________KOTEKS dd___________________________________________________</t>
  </si>
  <si>
    <t>u razdoblju 01.01.2011. do __31.12.2011.</t>
  </si>
  <si>
    <t>Obveznik: ____KOTEKS dd_________________________________________________________</t>
  </si>
  <si>
    <t>01.01.2011.</t>
  </si>
  <si>
    <t>31.12.2011.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</si>
  <si>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</si>
  <si>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</si>
  <si>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</si>
  <si>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</si>
  <si>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</si>
  <si>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obavlja djelatnost trgovine na veliko i malo tekstilnom robom u Splitu (PC Koteks) i u Solinu</t>
  </si>
  <si>
    <t>((Dujmovača).</t>
  </si>
  <si>
    <t>Društvo ostvaruje prihode i od davanja poslovnih prostora u zakup.</t>
  </si>
  <si>
    <t>Konsolidirana financijska izvješća sastavljena su u kunama te su obuhvatila slijedeća društva :</t>
  </si>
  <si>
    <t>KOTEKS d.d. matica društva,Koteks Koža d.o.o. Split, i</t>
  </si>
  <si>
    <t>Koža-vuna-tekstil d.o.o.Split.Društva (kćeri) obuhvaćena konsolidacijim nemaju značajnijeg utjecaja na</t>
  </si>
  <si>
    <t>poslovni  rezultat iskazan u konsolidiranim izvještajima Koteks-a d.d.</t>
  </si>
  <si>
    <t>Društvo Koteks trgovina d.o.o. Novi Beograd otvoren je i zaključen stečajni postupak po Rješenju Trg. suda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</si>
  <si>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</si>
  <si>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</si>
  <si>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</si>
  <si>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3. RODOLJUB NAJEV</t>
  </si>
  <si>
    <t xml:space="preserve">    =       0,08%</t>
  </si>
  <si>
    <t>5. OSTALI DIONIČARI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</si>
  <si>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</si>
  <si>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</si>
  <si>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</si>
  <si>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</si>
  <si>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</si>
  <si>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</si>
  <si>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</si>
  <si>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finnacijskog izvještavanja koji su na snazi u Republici Hrvatskoj za 2011.godinu.</t>
  </si>
  <si>
    <t>skraćeni set financijskih izvještaja, a sastavljeni su po načelu povijesnog troška.</t>
  </si>
  <si>
    <t>Na dan 31.12.2011. Društvo zapošljava 84  zaposlenika.</t>
  </si>
  <si>
    <t>Vlasnička struktura Društva na dan 31.12.2011. g. je slijedeća:</t>
  </si>
  <si>
    <t>Ovi konsolidirani tromjesečni izvještaji sastavljeni su za razdoblje  IV kvartal ,te obuhvaćaju</t>
  </si>
  <si>
    <t xml:space="preserve">U financijskim izvještajima  primjenjivane su iste računovodstvene politike i metode kao i kod </t>
  </si>
  <si>
    <t>prethodnog financijskog izvješća za III tromjesječje poslovne 2011.g</t>
  </si>
  <si>
    <t>1. GORAN SAPUNAR              Broj dionica 603.456         =      90,14%</t>
  </si>
  <si>
    <t>4. ALJINOVIĆ MILKA</t>
  </si>
  <si>
    <t>19.285         =      2,89%</t>
  </si>
  <si>
    <t xml:space="preserve">    =      0,07%</t>
  </si>
  <si>
    <t xml:space="preserve">   =        6,82%</t>
  </si>
  <si>
    <t>Direktor Društva od 14.11.2011. je gosp.Sapunar Goran, Društvo zastupa pojedinačno i samostalno.</t>
  </si>
  <si>
    <t xml:space="preserve">Kupoprodajnim Ugovorom od 21.10.2011. a ovjerenim kod javnog bilježnika 24.10.2011. tvrtka Kerum d.o.o. </t>
  </si>
  <si>
    <t xml:space="preserve">prodala je svoje dionice stjecatelju gosp. Goranu Sapunaru, ukupno 603.456 dionica ili 90,14 % .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</si>
</sst>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9" t="s">
        <v>249</v>
      </c>
      <c r="B2" s="140"/>
      <c r="C2" s="140"/>
      <c r="D2" s="141"/>
      <c r="E2" s="117">
        <v>40544</v>
      </c>
      <c r="F2" s="12"/>
      <c r="G2" s="13" t="s">
        <v>250</v>
      </c>
      <c r="H2" s="117" t="s">
        <v>349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2" t="s">
        <v>314</v>
      </c>
      <c r="B4" s="143"/>
      <c r="C4" s="143"/>
      <c r="D4" s="143"/>
      <c r="E4" s="143"/>
      <c r="F4" s="143"/>
      <c r="G4" s="143"/>
      <c r="H4" s="143"/>
      <c r="I4" s="144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5" t="s">
        <v>251</v>
      </c>
      <c r="B6" s="146"/>
      <c r="C6" s="137" t="s">
        <v>320</v>
      </c>
      <c r="D6" s="138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7" t="s">
        <v>252</v>
      </c>
      <c r="B8" s="148"/>
      <c r="C8" s="137" t="s">
        <v>321</v>
      </c>
      <c r="D8" s="138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4" t="s">
        <v>253</v>
      </c>
      <c r="B10" s="135"/>
      <c r="C10" s="137" t="s">
        <v>322</v>
      </c>
      <c r="D10" s="138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6"/>
      <c r="B11" s="135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5" t="s">
        <v>254</v>
      </c>
      <c r="B12" s="146"/>
      <c r="C12" s="149" t="s">
        <v>323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5" t="s">
        <v>255</v>
      </c>
      <c r="B14" s="146"/>
      <c r="C14" s="152">
        <v>21000</v>
      </c>
      <c r="D14" s="153"/>
      <c r="E14" s="16"/>
      <c r="F14" s="149" t="s">
        <v>324</v>
      </c>
      <c r="G14" s="150"/>
      <c r="H14" s="150"/>
      <c r="I14" s="151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5" t="s">
        <v>325</v>
      </c>
      <c r="B16" s="146"/>
      <c r="C16" s="149" t="s">
        <v>326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5" t="s">
        <v>256</v>
      </c>
      <c r="B18" s="146"/>
      <c r="C18" s="154" t="s">
        <v>327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5" t="s">
        <v>257</v>
      </c>
      <c r="B20" s="146"/>
      <c r="C20" s="154" t="s">
        <v>328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5" t="s">
        <v>258</v>
      </c>
      <c r="B22" s="146"/>
      <c r="C22" s="118">
        <v>409</v>
      </c>
      <c r="D22" s="149" t="s">
        <v>329</v>
      </c>
      <c r="E22" s="157"/>
      <c r="F22" s="158"/>
      <c r="G22" s="145"/>
      <c r="H22" s="159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5" t="s">
        <v>259</v>
      </c>
      <c r="B24" s="146"/>
      <c r="C24" s="118">
        <v>17</v>
      </c>
      <c r="D24" s="149" t="s">
        <v>330</v>
      </c>
      <c r="E24" s="157"/>
      <c r="F24" s="157"/>
      <c r="G24" s="158"/>
      <c r="H24" s="48" t="s">
        <v>260</v>
      </c>
      <c r="I24" s="119">
        <v>84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315</v>
      </c>
      <c r="I25" s="95"/>
      <c r="J25" s="10"/>
      <c r="K25" s="10"/>
      <c r="L25" s="10"/>
    </row>
    <row r="26" spans="1:12" ht="12.75">
      <c r="A26" s="145" t="s">
        <v>261</v>
      </c>
      <c r="B26" s="146"/>
      <c r="C26" s="120" t="s">
        <v>331</v>
      </c>
      <c r="D26" s="25"/>
      <c r="E26" s="33"/>
      <c r="F26" s="24"/>
      <c r="G26" s="160" t="s">
        <v>262</v>
      </c>
      <c r="H26" s="146"/>
      <c r="I26" s="121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1" t="s">
        <v>263</v>
      </c>
      <c r="B28" s="162"/>
      <c r="C28" s="163"/>
      <c r="D28" s="163"/>
      <c r="E28" s="164" t="s">
        <v>264</v>
      </c>
      <c r="F28" s="165"/>
      <c r="G28" s="165"/>
      <c r="H28" s="166" t="s">
        <v>265</v>
      </c>
      <c r="I28" s="167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 t="s">
        <v>333</v>
      </c>
      <c r="B30" s="169"/>
      <c r="C30" s="169"/>
      <c r="D30" s="170"/>
      <c r="E30" s="168" t="s">
        <v>329</v>
      </c>
      <c r="F30" s="169"/>
      <c r="G30" s="169"/>
      <c r="H30" s="137" t="s">
        <v>334</v>
      </c>
      <c r="I30" s="138"/>
      <c r="J30" s="10"/>
      <c r="K30" s="10"/>
      <c r="L30" s="10"/>
    </row>
    <row r="31" spans="1:12" ht="12.75">
      <c r="A31" s="91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68" t="s">
        <v>335</v>
      </c>
      <c r="B32" s="169"/>
      <c r="C32" s="169"/>
      <c r="D32" s="170"/>
      <c r="E32" s="168" t="s">
        <v>329</v>
      </c>
      <c r="F32" s="169"/>
      <c r="G32" s="169"/>
      <c r="H32" s="137" t="s">
        <v>336</v>
      </c>
      <c r="I32" s="138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/>
      <c r="B34" s="169"/>
      <c r="C34" s="169"/>
      <c r="D34" s="170"/>
      <c r="E34" s="168"/>
      <c r="F34" s="169"/>
      <c r="G34" s="169"/>
      <c r="H34" s="137"/>
      <c r="I34" s="138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37"/>
      <c r="I36" s="138"/>
      <c r="J36" s="10"/>
      <c r="K36" s="10"/>
      <c r="L36" s="10"/>
    </row>
    <row r="37" spans="1:12" ht="12.75">
      <c r="A37" s="100"/>
      <c r="B37" s="30"/>
      <c r="C37" s="173"/>
      <c r="D37" s="174"/>
      <c r="E37" s="16"/>
      <c r="F37" s="173"/>
      <c r="G37" s="174"/>
      <c r="H37" s="16"/>
      <c r="I37" s="92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37"/>
      <c r="I38" s="138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37"/>
      <c r="I40" s="138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4" t="s">
        <v>266</v>
      </c>
      <c r="B44" s="178"/>
      <c r="C44" s="137"/>
      <c r="D44" s="138"/>
      <c r="E44" s="26"/>
      <c r="F44" s="149"/>
      <c r="G44" s="169"/>
      <c r="H44" s="169"/>
      <c r="I44" s="170"/>
      <c r="J44" s="10"/>
      <c r="K44" s="10"/>
      <c r="L44" s="10"/>
    </row>
    <row r="45" spans="1:12" ht="12.75">
      <c r="A45" s="100"/>
      <c r="B45" s="30"/>
      <c r="C45" s="173"/>
      <c r="D45" s="174"/>
      <c r="E45" s="16"/>
      <c r="F45" s="173"/>
      <c r="G45" s="175"/>
      <c r="H45" s="35"/>
      <c r="I45" s="104"/>
      <c r="J45" s="10"/>
      <c r="K45" s="10"/>
      <c r="L45" s="10"/>
    </row>
    <row r="46" spans="1:12" ht="12.75">
      <c r="A46" s="134" t="s">
        <v>267</v>
      </c>
      <c r="B46" s="178"/>
      <c r="C46" s="149" t="s">
        <v>337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1"/>
      <c r="B47" s="22"/>
      <c r="C47" s="21" t="s">
        <v>268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4" t="s">
        <v>269</v>
      </c>
      <c r="B48" s="178"/>
      <c r="C48" s="179" t="s">
        <v>338</v>
      </c>
      <c r="D48" s="180"/>
      <c r="E48" s="181"/>
      <c r="F48" s="16"/>
      <c r="G48" s="48" t="s">
        <v>270</v>
      </c>
      <c r="H48" s="179" t="s">
        <v>339</v>
      </c>
      <c r="I48" s="181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4" t="s">
        <v>256</v>
      </c>
      <c r="B50" s="178"/>
      <c r="C50" s="190" t="s">
        <v>340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5" t="s">
        <v>271</v>
      </c>
      <c r="B52" s="146"/>
      <c r="C52" s="179" t="s">
        <v>341</v>
      </c>
      <c r="D52" s="180"/>
      <c r="E52" s="180"/>
      <c r="F52" s="180"/>
      <c r="G52" s="180"/>
      <c r="H52" s="180"/>
      <c r="I52" s="151"/>
      <c r="J52" s="10"/>
      <c r="K52" s="10"/>
      <c r="L52" s="10"/>
    </row>
    <row r="53" spans="1:12" ht="12.75">
      <c r="A53" s="105"/>
      <c r="B53" s="20"/>
      <c r="C53" s="184" t="s">
        <v>272</v>
      </c>
      <c r="D53" s="184"/>
      <c r="E53" s="184"/>
      <c r="F53" s="184"/>
      <c r="G53" s="184"/>
      <c r="H53" s="18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1" t="s">
        <v>273</v>
      </c>
      <c r="C55" s="192"/>
      <c r="D55" s="192"/>
      <c r="E55" s="192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3" t="s">
        <v>304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5"/>
      <c r="B57" s="193" t="s">
        <v>305</v>
      </c>
      <c r="C57" s="194"/>
      <c r="D57" s="194"/>
      <c r="E57" s="194"/>
      <c r="F57" s="194"/>
      <c r="G57" s="194"/>
      <c r="H57" s="194"/>
      <c r="I57" s="107"/>
      <c r="J57" s="10"/>
      <c r="K57" s="10"/>
      <c r="L57" s="10"/>
    </row>
    <row r="58" spans="1:12" ht="12.75">
      <c r="A58" s="105"/>
      <c r="B58" s="193" t="s">
        <v>306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5"/>
      <c r="B59" s="193" t="s">
        <v>307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275</v>
      </c>
      <c r="F62" s="33"/>
      <c r="G62" s="185" t="s">
        <v>276</v>
      </c>
      <c r="H62" s="186"/>
      <c r="I62" s="18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8"/>
      <c r="H63" s="189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0">
      <selection activeCell="K119" sqref="K119"/>
    </sheetView>
  </sheetViews>
  <sheetFormatPr defaultColWidth="9.140625" defaultRowHeight="12.75"/>
  <cols>
    <col min="1" max="9" width="9.140625" style="49" customWidth="1"/>
    <col min="10" max="11" width="9.421875" style="49" bestFit="1" customWidth="1"/>
    <col min="12" max="16384" width="9.140625" style="49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343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5" t="s">
        <v>277</v>
      </c>
      <c r="J4" s="56" t="s">
        <v>316</v>
      </c>
      <c r="K4" s="57" t="s">
        <v>317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4">
        <v>2</v>
      </c>
      <c r="J5" s="53">
        <v>3</v>
      </c>
      <c r="K5" s="53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0">
        <v>29846034</v>
      </c>
      <c r="K8" s="50">
        <f>K9+K16+K26+K35+K39</f>
        <v>27539542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0">
        <v>6982</v>
      </c>
      <c r="K9" s="50">
        <f>K11</f>
        <v>3026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6982</v>
      </c>
      <c r="K11" s="7">
        <v>3026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0">
        <v>29667174</v>
      </c>
      <c r="K16" s="50">
        <f>SUM(K17:K25)</f>
        <v>27459946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7583310</v>
      </c>
      <c r="K17" s="7">
        <v>7583310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21825136</v>
      </c>
      <c r="K18" s="7">
        <v>19707394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/>
      <c r="K19" s="7"/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258728</v>
      </c>
      <c r="K20" s="7">
        <v>169242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0">
        <v>171878</v>
      </c>
      <c r="K26" s="50">
        <f>SUM(K27:K34)</f>
        <v>76570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102378</v>
      </c>
      <c r="K27" s="7">
        <v>22320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69500</v>
      </c>
      <c r="K33" s="7">
        <v>54250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0">
        <v>13505408</v>
      </c>
      <c r="K40" s="50">
        <f>K41+K49+K56+K64</f>
        <v>13355916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0">
        <v>3109370</v>
      </c>
      <c r="K41" s="50">
        <f>SUM(K42:K48)</f>
        <v>2090496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563</v>
      </c>
      <c r="K42" s="7">
        <v>184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3108807</v>
      </c>
      <c r="K45" s="7">
        <v>2090312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0">
        <v>4759930</v>
      </c>
      <c r="K49" s="50">
        <f>SUM(K50:K55)</f>
        <v>5730680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4438813</v>
      </c>
      <c r="K51" s="7">
        <v>5424820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63113</v>
      </c>
      <c r="K53" s="7">
        <v>27554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106804</v>
      </c>
      <c r="K54" s="7">
        <v>127106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151200</v>
      </c>
      <c r="K55" s="7">
        <v>151200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0">
        <v>5603084</v>
      </c>
      <c r="K56" s="50">
        <f>SUM(K57:K63)</f>
        <v>5516053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30882</v>
      </c>
      <c r="K58" s="7">
        <v>30882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220815</v>
      </c>
      <c r="K61" s="7">
        <v>105214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99123</v>
      </c>
      <c r="K62" s="7">
        <v>99123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5252264</v>
      </c>
      <c r="K63" s="7">
        <v>5280834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33024</v>
      </c>
      <c r="K64" s="7">
        <v>18687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860</v>
      </c>
      <c r="K65" s="7"/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0">
        <f>J7+J8+J40+J65</f>
        <v>43352302</v>
      </c>
      <c r="K66" s="50">
        <f>K7+K8+K40+K65</f>
        <v>40895458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11161870</v>
      </c>
      <c r="K67" s="8">
        <v>14085896</v>
      </c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1">
        <v>19508267</v>
      </c>
      <c r="K69" s="51">
        <f>K70+K71+K72+K78+K79+K82+K85</f>
        <v>16684451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34102164</v>
      </c>
      <c r="K70" s="7">
        <v>33513861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1673668</v>
      </c>
      <c r="K71" s="7">
        <v>1673668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0">
        <v>-11171294</v>
      </c>
      <c r="K79" s="50">
        <v>-15829385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11171294</v>
      </c>
      <c r="K81" s="7">
        <v>15829385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0">
        <f>J83-J84</f>
        <v>-5096271</v>
      </c>
      <c r="K82" s="50">
        <f>K83-K84</f>
        <v>-2673693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5096271</v>
      </c>
      <c r="K84" s="7">
        <v>2673693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0">
        <v>1024199</v>
      </c>
      <c r="K90" s="50">
        <f>SUM(K91:K99)</f>
        <v>827071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238426</v>
      </c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785773</v>
      </c>
      <c r="K98" s="7">
        <v>827071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0">
        <v>21917321</v>
      </c>
      <c r="K100" s="50">
        <f>SUM(K101:K112)</f>
        <v>23238598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6548964</v>
      </c>
      <c r="K101" s="7">
        <v>6633878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196773</v>
      </c>
      <c r="K102" s="7">
        <v>1535315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1357897</v>
      </c>
      <c r="K103" s="7">
        <v>720090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>
        <v>736875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8885034</v>
      </c>
      <c r="K105" s="7">
        <v>7585713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414387</v>
      </c>
      <c r="K108" s="7">
        <v>319389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1795907</v>
      </c>
      <c r="K109" s="7">
        <v>2841669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2718359</v>
      </c>
      <c r="K112" s="7">
        <v>2865669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902515</v>
      </c>
      <c r="K113" s="7">
        <v>145338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0">
        <f>J69+J86+J90+J100+J113</f>
        <v>43352302</v>
      </c>
      <c r="K114" s="50">
        <f>K69+K86+K90+K100+K113</f>
        <v>40895458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11161870</v>
      </c>
      <c r="K115" s="8">
        <v>14085896</v>
      </c>
    </row>
    <row r="116" spans="1:11" ht="12.75">
      <c r="A116" s="201" t="s">
        <v>308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309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9">
      <selection activeCell="A62" sqref="A62:H6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345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5" t="s">
        <v>278</v>
      </c>
      <c r="J4" s="257" t="s">
        <v>316</v>
      </c>
      <c r="K4" s="257"/>
      <c r="L4" s="257" t="s">
        <v>317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5"/>
      <c r="J5" s="57" t="s">
        <v>312</v>
      </c>
      <c r="K5" s="57" t="s">
        <v>313</v>
      </c>
      <c r="L5" s="57" t="s">
        <v>312</v>
      </c>
      <c r="M5" s="57" t="s">
        <v>313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1">
        <v>14946507</v>
      </c>
      <c r="K7" s="51">
        <f>SUM(K8:K9)</f>
        <v>3579468</v>
      </c>
      <c r="L7" s="51">
        <f>SUM(L8:L9)</f>
        <v>14002923</v>
      </c>
      <c r="M7" s="51">
        <f>M8+M9</f>
        <v>3610806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14893849</v>
      </c>
      <c r="K8" s="7">
        <v>3560942</v>
      </c>
      <c r="L8" s="7">
        <v>13980989</v>
      </c>
      <c r="M8" s="7">
        <v>3590247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52658</v>
      </c>
      <c r="K9" s="7">
        <v>18526</v>
      </c>
      <c r="L9" s="7">
        <v>21934</v>
      </c>
      <c r="M9" s="7">
        <v>20559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0">
        <v>19378536</v>
      </c>
      <c r="K10" s="50">
        <f>K11+K12+K16+K20+K21+K22+K25+K26</f>
        <v>4828021</v>
      </c>
      <c r="L10" s="50">
        <f>L11+L12+L16+L20+L21+L22+L25+L26</f>
        <v>16161139</v>
      </c>
      <c r="M10" s="50">
        <f>M11+M12+M16+M20+M21+M22+M25+M26</f>
        <v>3930882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0">
        <v>8830554</v>
      </c>
      <c r="K12" s="50">
        <f>SUM(K13:K15)</f>
        <v>2155828</v>
      </c>
      <c r="L12" s="50">
        <f>SUM(L13:L15)</f>
        <v>6314268</v>
      </c>
      <c r="M12" s="50">
        <f>M13+M14+M15</f>
        <v>1438389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2417574</v>
      </c>
      <c r="K13" s="7">
        <v>520779</v>
      </c>
      <c r="L13" s="7">
        <v>2455173</v>
      </c>
      <c r="M13" s="7">
        <v>553665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3740310</v>
      </c>
      <c r="K14" s="7">
        <v>771510</v>
      </c>
      <c r="L14" s="7">
        <v>1657701</v>
      </c>
      <c r="M14" s="7">
        <v>390387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2672670</v>
      </c>
      <c r="K15" s="7">
        <v>863539</v>
      </c>
      <c r="L15" s="7">
        <v>2201394</v>
      </c>
      <c r="M15" s="7">
        <v>494337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0">
        <v>7634200</v>
      </c>
      <c r="K16" s="50">
        <f>K17+K18+K19</f>
        <v>1879424</v>
      </c>
      <c r="L16" s="50">
        <f>SUM(L17:L19)</f>
        <v>6913696</v>
      </c>
      <c r="M16" s="50">
        <f>M17+M18+M19</f>
        <v>1616239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4626280</v>
      </c>
      <c r="K17" s="7">
        <v>1157934</v>
      </c>
      <c r="L17" s="7">
        <v>4304829</v>
      </c>
      <c r="M17" s="7">
        <v>1008597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1681988</v>
      </c>
      <c r="K18" s="7">
        <v>449149</v>
      </c>
      <c r="L18" s="7">
        <v>1589198</v>
      </c>
      <c r="M18" s="7">
        <v>369269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1125932</v>
      </c>
      <c r="K19" s="7">
        <v>272341</v>
      </c>
      <c r="L19" s="7">
        <v>1019669</v>
      </c>
      <c r="M19" s="7">
        <v>238373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1934787</v>
      </c>
      <c r="K20" s="7">
        <v>458469</v>
      </c>
      <c r="L20" s="7">
        <v>1770256</v>
      </c>
      <c r="M20" s="7">
        <v>331641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875564</v>
      </c>
      <c r="K21" s="7">
        <v>233251</v>
      </c>
      <c r="L21" s="7">
        <v>825961</v>
      </c>
      <c r="M21" s="7">
        <v>242620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0">
        <v>60</v>
      </c>
      <c r="K22" s="50">
        <f>SUM(K23:K24)</f>
        <v>0</v>
      </c>
      <c r="L22" s="50">
        <v>56345</v>
      </c>
      <c r="M22" s="50">
        <f>SUM(M23:M24)</f>
        <v>21380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60</v>
      </c>
      <c r="K23" s="7"/>
      <c r="L23" s="7">
        <v>50215</v>
      </c>
      <c r="M23" s="7">
        <v>15250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>
        <v>6130</v>
      </c>
      <c r="M24" s="7">
        <v>6130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103371</v>
      </c>
      <c r="K26" s="7">
        <v>101049</v>
      </c>
      <c r="L26" s="7">
        <v>280613</v>
      </c>
      <c r="M26" s="7">
        <v>280613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0">
        <v>53103</v>
      </c>
      <c r="K27" s="50">
        <f>SUM(K28:K32)</f>
        <v>1725</v>
      </c>
      <c r="L27" s="50">
        <v>28849</v>
      </c>
      <c r="M27" s="50">
        <f>SUM(M28:M32)</f>
        <v>1376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/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53103</v>
      </c>
      <c r="K29" s="7">
        <v>1725</v>
      </c>
      <c r="L29" s="7">
        <v>27473</v>
      </c>
      <c r="M29" s="7"/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>
        <v>1376</v>
      </c>
      <c r="M32" s="7">
        <v>1376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0">
        <v>719726</v>
      </c>
      <c r="K33" s="50">
        <f>SUM(K34:K37)</f>
        <v>510887</v>
      </c>
      <c r="L33" s="50">
        <f>SUM(L34:L37)</f>
        <v>544326</v>
      </c>
      <c r="M33" s="50">
        <f>SUM(M34:M37)</f>
        <v>109086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324436</v>
      </c>
      <c r="K34" s="7">
        <v>324436</v>
      </c>
      <c r="L34" s="7"/>
      <c r="M34" s="7"/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395291</v>
      </c>
      <c r="K35" s="7">
        <v>186451</v>
      </c>
      <c r="L35" s="7">
        <v>544326</v>
      </c>
      <c r="M35" s="7">
        <v>109086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19300</v>
      </c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16919</v>
      </c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0">
        <f>J7+J27+J38+J40</f>
        <v>15018910</v>
      </c>
      <c r="K42" s="50">
        <f>K7+K27+K38+K40</f>
        <v>3581193</v>
      </c>
      <c r="L42" s="50">
        <f>L7+L27+L38+L40</f>
        <v>14031772</v>
      </c>
      <c r="M42" s="50">
        <f>M7+M27+M38+M40</f>
        <v>3612182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0">
        <f>J10+J33+J39+J41</f>
        <v>20115181</v>
      </c>
      <c r="K43" s="50">
        <f>K10+K33+K39+K41</f>
        <v>5338908</v>
      </c>
      <c r="L43" s="50">
        <f>L10+L33+L39+L41</f>
        <v>16705465</v>
      </c>
      <c r="M43" s="50">
        <f>M10+M33+M39+M41</f>
        <v>4039968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0">
        <f>J42-J43</f>
        <v>-5096271</v>
      </c>
      <c r="K44" s="50">
        <f>K42-K43</f>
        <v>-1757715</v>
      </c>
      <c r="L44" s="50">
        <f>L42-L43</f>
        <v>-2673693</v>
      </c>
      <c r="M44" s="50">
        <f>M42-M43</f>
        <v>-427786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0">
        <f>IF(J43&gt;J42,J43-J42,0)</f>
        <v>5096271</v>
      </c>
      <c r="K46" s="50">
        <f>IF(K43&gt;K42,K43-K42,0)</f>
        <v>1757715</v>
      </c>
      <c r="L46" s="50">
        <f>IF(L43&gt;L42,L43-L42,0)</f>
        <v>2673693</v>
      </c>
      <c r="M46" s="50">
        <f>IF(M43&gt;M42,M43-M42,0)</f>
        <v>427786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0">
        <f>J44-J47</f>
        <v>-5096271</v>
      </c>
      <c r="K48" s="50">
        <f>K44-K47</f>
        <v>-1757715</v>
      </c>
      <c r="L48" s="50">
        <f>L44-L47</f>
        <v>-2673693</v>
      </c>
      <c r="M48" s="50">
        <f>M44-M47</f>
        <v>-427786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8">
        <f>IF(J48&lt;0,-J48,0)</f>
        <v>5096271</v>
      </c>
      <c r="K50" s="58">
        <f>IF(K48&lt;0,-K48,0)</f>
        <v>1757715</v>
      </c>
      <c r="L50" s="58">
        <f>IF(L48&lt;0,-L48,0)</f>
        <v>2673693</v>
      </c>
      <c r="M50" s="58">
        <f>IF(M48&lt;0,-M48,0)</f>
        <v>427786</v>
      </c>
    </row>
    <row r="51" spans="1:13" ht="12.75" customHeight="1">
      <c r="A51" s="201" t="s">
        <v>310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2"/>
      <c r="J52" s="52"/>
      <c r="K52" s="52"/>
      <c r="L52" s="52"/>
      <c r="M52" s="59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>
        <v>-5096271</v>
      </c>
      <c r="K56" s="6">
        <v>1757715</v>
      </c>
      <c r="L56" s="6">
        <v>2673693</v>
      </c>
      <c r="M56" s="6">
        <v>427786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8">
        <f>J56+J66</f>
        <v>-5096271</v>
      </c>
      <c r="K67" s="58">
        <f>K56+K66</f>
        <v>1757715</v>
      </c>
      <c r="L67" s="58">
        <f>L56+L66</f>
        <v>2673693</v>
      </c>
      <c r="M67" s="58">
        <f>M56+M66</f>
        <v>427786</v>
      </c>
    </row>
    <row r="68" spans="1:13" ht="12.75" customHeight="1">
      <c r="A68" s="245" t="s">
        <v>311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7">
      <selection activeCell="K38" sqref="K38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278</v>
      </c>
      <c r="J4" s="64" t="s">
        <v>316</v>
      </c>
      <c r="K4" s="64" t="s">
        <v>317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5">
        <v>2</v>
      </c>
      <c r="J5" s="66" t="s">
        <v>281</v>
      </c>
      <c r="K5" s="66" t="s">
        <v>282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-5096271</v>
      </c>
      <c r="K7" s="7">
        <v>-2673693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1934787</v>
      </c>
      <c r="K8" s="7">
        <v>1770256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>
        <v>535628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759306</v>
      </c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2068092</v>
      </c>
      <c r="K11" s="7">
        <v>1018874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489746</v>
      </c>
      <c r="K12" s="7"/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1">
        <f>SUM(J7:J12)</f>
        <v>155660</v>
      </c>
      <c r="K13" s="50">
        <f>SUM(K7:K12)</f>
        <v>651065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554751</v>
      </c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>
        <v>970750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>
        <v>757177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1">
        <f>SUM(J14:J17)</f>
        <v>554751</v>
      </c>
      <c r="K18" s="50">
        <f>SUM(K14:K17)</f>
        <v>1727927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1">
        <f>IF(J18&gt;J13,J18-J13,0)</f>
        <v>399091</v>
      </c>
      <c r="K20" s="50">
        <f>IF(K18&gt;K13,K18-K13,0)</f>
        <v>1076862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3957</v>
      </c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287183</v>
      </c>
      <c r="K26" s="7">
        <v>623267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1">
        <f>SUM(J22:J26)</f>
        <v>291140</v>
      </c>
      <c r="K27" s="50">
        <f>SUM(K22:K26)</f>
        <v>623267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274845</v>
      </c>
      <c r="K28" s="7"/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14248</v>
      </c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1">
        <f>SUM(J28:J30)</f>
        <v>289093</v>
      </c>
      <c r="K31" s="50">
        <f>SUM(K28:K30)</f>
        <v>0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1">
        <f>IF(J27&gt;J31,J27-J31,0)</f>
        <v>2047</v>
      </c>
      <c r="K32" s="50">
        <f>IF(K27&gt;K31,K27-K31,0)</f>
        <v>623267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933883</v>
      </c>
      <c r="K36" s="7">
        <v>206491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>
        <v>471193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1">
        <f>SUM(J35:J37)</f>
        <v>933883</v>
      </c>
      <c r="K38" s="50">
        <f>SUM(K35:K37)</f>
        <v>677684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564820</v>
      </c>
      <c r="K39" s="7">
        <v>238426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1">
        <f>SUM(J39:J43)</f>
        <v>564820</v>
      </c>
      <c r="K44" s="50">
        <f>SUM(K39:K43)</f>
        <v>238426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1">
        <f>IF(J38&gt;J44,J38-J44,0)</f>
        <v>369063</v>
      </c>
      <c r="K45" s="50">
        <f>IF(K38&gt;K44,K38-K44,0)</f>
        <v>439258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IF(J20-J19+J33-J32+J46-J45&gt;0,J20-J19+J33-J32+J46-J45,0)</f>
        <v>27981</v>
      </c>
      <c r="K48" s="50">
        <f>IF(K20-K19+K33-K32+K46-K45&gt;0,K20-K19+K33-K32+K46-K45,0)</f>
        <v>14337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61005</v>
      </c>
      <c r="K49" s="7">
        <v>33024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27981</v>
      </c>
      <c r="K51" s="7">
        <v>14337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2">
        <f>J49+J50-J51</f>
        <v>33024</v>
      </c>
      <c r="K52" s="58">
        <f>K49+K50-K51</f>
        <v>18687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278</v>
      </c>
      <c r="J4" s="64" t="s">
        <v>316</v>
      </c>
      <c r="K4" s="64" t="s">
        <v>317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9">
        <v>2</v>
      </c>
      <c r="J5" s="70" t="s">
        <v>281</v>
      </c>
      <c r="K5" s="70" t="s">
        <v>282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318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319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3">
      <selection activeCell="K28" sqref="K28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89" t="s">
        <v>279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2"/>
    </row>
    <row r="2" spans="1:12" ht="15.75">
      <c r="A2" s="39"/>
      <c r="B2" s="71"/>
      <c r="C2" s="274" t="s">
        <v>280</v>
      </c>
      <c r="D2" s="274"/>
      <c r="E2" s="74" t="s">
        <v>348</v>
      </c>
      <c r="F2" s="40" t="s">
        <v>250</v>
      </c>
      <c r="G2" s="275" t="s">
        <v>349</v>
      </c>
      <c r="H2" s="276"/>
      <c r="I2" s="71"/>
      <c r="J2" s="71"/>
      <c r="K2" s="71"/>
      <c r="L2" s="75"/>
    </row>
    <row r="3" spans="1:11" ht="23.25">
      <c r="A3" s="277" t="s">
        <v>59</v>
      </c>
      <c r="B3" s="277"/>
      <c r="C3" s="277"/>
      <c r="D3" s="277"/>
      <c r="E3" s="277"/>
      <c r="F3" s="277"/>
      <c r="G3" s="277"/>
      <c r="H3" s="277"/>
      <c r="I3" s="78" t="s">
        <v>303</v>
      </c>
      <c r="J3" s="79" t="s">
        <v>150</v>
      </c>
      <c r="K3" s="79" t="s">
        <v>151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1">
        <v>2</v>
      </c>
      <c r="J4" s="80" t="s">
        <v>281</v>
      </c>
      <c r="K4" s="80" t="s">
        <v>282</v>
      </c>
    </row>
    <row r="5" spans="1:11" ht="12.75">
      <c r="A5" s="279" t="s">
        <v>283</v>
      </c>
      <c r="B5" s="280"/>
      <c r="C5" s="280"/>
      <c r="D5" s="280"/>
      <c r="E5" s="280"/>
      <c r="F5" s="280"/>
      <c r="G5" s="280"/>
      <c r="H5" s="280"/>
      <c r="I5" s="41">
        <v>1</v>
      </c>
      <c r="J5" s="42">
        <v>34102164</v>
      </c>
      <c r="K5" s="42">
        <v>33513861</v>
      </c>
    </row>
    <row r="6" spans="1:11" ht="12.75">
      <c r="A6" s="279" t="s">
        <v>284</v>
      </c>
      <c r="B6" s="280"/>
      <c r="C6" s="280"/>
      <c r="D6" s="280"/>
      <c r="E6" s="280"/>
      <c r="F6" s="280"/>
      <c r="G6" s="280"/>
      <c r="H6" s="280"/>
      <c r="I6" s="41">
        <v>2</v>
      </c>
      <c r="J6" s="43">
        <v>1673668</v>
      </c>
      <c r="K6" s="43">
        <v>1673668</v>
      </c>
    </row>
    <row r="7" spans="1:11" ht="12.75">
      <c r="A7" s="279" t="s">
        <v>285</v>
      </c>
      <c r="B7" s="280"/>
      <c r="C7" s="280"/>
      <c r="D7" s="280"/>
      <c r="E7" s="280"/>
      <c r="F7" s="280"/>
      <c r="G7" s="280"/>
      <c r="H7" s="280"/>
      <c r="I7" s="41">
        <v>3</v>
      </c>
      <c r="J7" s="43"/>
      <c r="K7" s="43"/>
    </row>
    <row r="8" spans="1:11" ht="12.75">
      <c r="A8" s="279" t="s">
        <v>286</v>
      </c>
      <c r="B8" s="280"/>
      <c r="C8" s="280"/>
      <c r="D8" s="280"/>
      <c r="E8" s="280"/>
      <c r="F8" s="280"/>
      <c r="G8" s="280"/>
      <c r="H8" s="280"/>
      <c r="I8" s="41">
        <v>4</v>
      </c>
      <c r="J8" s="43">
        <v>-11171294</v>
      </c>
      <c r="K8" s="43">
        <v>-15829385</v>
      </c>
    </row>
    <row r="9" spans="1:11" ht="12.75">
      <c r="A9" s="279" t="s">
        <v>287</v>
      </c>
      <c r="B9" s="280"/>
      <c r="C9" s="280"/>
      <c r="D9" s="280"/>
      <c r="E9" s="280"/>
      <c r="F9" s="280"/>
      <c r="G9" s="280"/>
      <c r="H9" s="280"/>
      <c r="I9" s="41">
        <v>5</v>
      </c>
      <c r="J9" s="43">
        <v>-5096271</v>
      </c>
      <c r="K9" s="43">
        <v>-2673693</v>
      </c>
    </row>
    <row r="10" spans="1:11" ht="12.75">
      <c r="A10" s="279" t="s">
        <v>288</v>
      </c>
      <c r="B10" s="280"/>
      <c r="C10" s="280"/>
      <c r="D10" s="280"/>
      <c r="E10" s="280"/>
      <c r="F10" s="280"/>
      <c r="G10" s="280"/>
      <c r="H10" s="280"/>
      <c r="I10" s="41">
        <v>6</v>
      </c>
      <c r="J10" s="43"/>
      <c r="K10" s="43"/>
    </row>
    <row r="11" spans="1:11" ht="12.75">
      <c r="A11" s="279" t="s">
        <v>289</v>
      </c>
      <c r="B11" s="280"/>
      <c r="C11" s="280"/>
      <c r="D11" s="280"/>
      <c r="E11" s="280"/>
      <c r="F11" s="280"/>
      <c r="G11" s="280"/>
      <c r="H11" s="280"/>
      <c r="I11" s="41">
        <v>7</v>
      </c>
      <c r="J11" s="43"/>
      <c r="K11" s="43"/>
    </row>
    <row r="12" spans="1:11" ht="12.75">
      <c r="A12" s="279" t="s">
        <v>290</v>
      </c>
      <c r="B12" s="280"/>
      <c r="C12" s="280"/>
      <c r="D12" s="280"/>
      <c r="E12" s="280"/>
      <c r="F12" s="280"/>
      <c r="G12" s="280"/>
      <c r="H12" s="280"/>
      <c r="I12" s="41">
        <v>8</v>
      </c>
      <c r="J12" s="43"/>
      <c r="K12" s="43"/>
    </row>
    <row r="13" spans="1:11" ht="12.75">
      <c r="A13" s="279" t="s">
        <v>291</v>
      </c>
      <c r="B13" s="280"/>
      <c r="C13" s="280"/>
      <c r="D13" s="280"/>
      <c r="E13" s="280"/>
      <c r="F13" s="280"/>
      <c r="G13" s="280"/>
      <c r="H13" s="280"/>
      <c r="I13" s="41">
        <v>9</v>
      </c>
      <c r="J13" s="43"/>
      <c r="K13" s="43"/>
    </row>
    <row r="14" spans="1:11" ht="12.75">
      <c r="A14" s="281" t="s">
        <v>292</v>
      </c>
      <c r="B14" s="282"/>
      <c r="C14" s="282"/>
      <c r="D14" s="282"/>
      <c r="E14" s="282"/>
      <c r="F14" s="282"/>
      <c r="G14" s="282"/>
      <c r="H14" s="282"/>
      <c r="I14" s="41">
        <v>10</v>
      </c>
      <c r="J14" s="76">
        <f>SUM(J5:J13)</f>
        <v>19508267</v>
      </c>
      <c r="K14" s="76">
        <f>SUM(K5:K13)</f>
        <v>16684451</v>
      </c>
    </row>
    <row r="15" spans="1:11" ht="12.75">
      <c r="A15" s="279" t="s">
        <v>293</v>
      </c>
      <c r="B15" s="280"/>
      <c r="C15" s="280"/>
      <c r="D15" s="280"/>
      <c r="E15" s="280"/>
      <c r="F15" s="280"/>
      <c r="G15" s="280"/>
      <c r="H15" s="280"/>
      <c r="I15" s="41">
        <v>11</v>
      </c>
      <c r="J15" s="43"/>
      <c r="K15" s="43"/>
    </row>
    <row r="16" spans="1:11" ht="12.75">
      <c r="A16" s="279" t="s">
        <v>294</v>
      </c>
      <c r="B16" s="280"/>
      <c r="C16" s="280"/>
      <c r="D16" s="280"/>
      <c r="E16" s="280"/>
      <c r="F16" s="280"/>
      <c r="G16" s="280"/>
      <c r="H16" s="280"/>
      <c r="I16" s="41">
        <v>12</v>
      </c>
      <c r="J16" s="43"/>
      <c r="K16" s="43"/>
    </row>
    <row r="17" spans="1:11" ht="12.75">
      <c r="A17" s="279" t="s">
        <v>295</v>
      </c>
      <c r="B17" s="280"/>
      <c r="C17" s="280"/>
      <c r="D17" s="280"/>
      <c r="E17" s="280"/>
      <c r="F17" s="280"/>
      <c r="G17" s="280"/>
      <c r="H17" s="280"/>
      <c r="I17" s="41">
        <v>13</v>
      </c>
      <c r="J17" s="43"/>
      <c r="K17" s="43"/>
    </row>
    <row r="18" spans="1:11" ht="12.75">
      <c r="A18" s="279" t="s">
        <v>296</v>
      </c>
      <c r="B18" s="280"/>
      <c r="C18" s="280"/>
      <c r="D18" s="280"/>
      <c r="E18" s="280"/>
      <c r="F18" s="280"/>
      <c r="G18" s="280"/>
      <c r="H18" s="280"/>
      <c r="I18" s="41">
        <v>14</v>
      </c>
      <c r="J18" s="43"/>
      <c r="K18" s="43"/>
    </row>
    <row r="19" spans="1:11" ht="12.75">
      <c r="A19" s="279" t="s">
        <v>297</v>
      </c>
      <c r="B19" s="280"/>
      <c r="C19" s="280"/>
      <c r="D19" s="280"/>
      <c r="E19" s="280"/>
      <c r="F19" s="280"/>
      <c r="G19" s="280"/>
      <c r="H19" s="280"/>
      <c r="I19" s="41">
        <v>15</v>
      </c>
      <c r="J19" s="43"/>
      <c r="K19" s="43"/>
    </row>
    <row r="20" spans="1:11" ht="12.75">
      <c r="A20" s="279" t="s">
        <v>298</v>
      </c>
      <c r="B20" s="280"/>
      <c r="C20" s="280"/>
      <c r="D20" s="280"/>
      <c r="E20" s="280"/>
      <c r="F20" s="280"/>
      <c r="G20" s="280"/>
      <c r="H20" s="280"/>
      <c r="I20" s="41">
        <v>16</v>
      </c>
      <c r="J20" s="43">
        <v>-5096271</v>
      </c>
      <c r="K20" s="43">
        <v>-2673693</v>
      </c>
    </row>
    <row r="21" spans="1:11" ht="12.75">
      <c r="A21" s="281" t="s">
        <v>299</v>
      </c>
      <c r="B21" s="282"/>
      <c r="C21" s="282"/>
      <c r="D21" s="282"/>
      <c r="E21" s="282"/>
      <c r="F21" s="282"/>
      <c r="G21" s="282"/>
      <c r="H21" s="282"/>
      <c r="I21" s="41">
        <v>17</v>
      </c>
      <c r="J21" s="77">
        <f>SUM(J15:J20)</f>
        <v>-5096271</v>
      </c>
      <c r="K21" s="77">
        <f>SUM(K15:K20)</f>
        <v>-2673693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300</v>
      </c>
      <c r="B23" s="284"/>
      <c r="C23" s="284"/>
      <c r="D23" s="284"/>
      <c r="E23" s="284"/>
      <c r="F23" s="284"/>
      <c r="G23" s="284"/>
      <c r="H23" s="284"/>
      <c r="I23" s="44">
        <v>18</v>
      </c>
      <c r="J23" s="42"/>
      <c r="K23" s="42"/>
    </row>
    <row r="24" spans="1:11" ht="17.25" customHeight="1">
      <c r="A24" s="285" t="s">
        <v>301</v>
      </c>
      <c r="B24" s="286"/>
      <c r="C24" s="286"/>
      <c r="D24" s="286"/>
      <c r="E24" s="286"/>
      <c r="F24" s="286"/>
      <c r="G24" s="286"/>
      <c r="H24" s="286"/>
      <c r="I24" s="45">
        <v>19</v>
      </c>
      <c r="J24" s="77"/>
      <c r="K24" s="77"/>
    </row>
    <row r="25" spans="1:11" ht="30" customHeight="1">
      <c r="A25" s="287" t="s">
        <v>302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110" zoomScaleSheetLayoutView="110" zoomScalePageLayoutView="0" workbookViewId="0" topLeftCell="A26">
      <selection activeCell="M27" sqref="M27"/>
    </sheetView>
  </sheetViews>
  <sheetFormatPr defaultColWidth="9.140625" defaultRowHeight="12.75"/>
  <cols>
    <col min="1" max="1" width="9.140625" style="0" customWidth="1"/>
  </cols>
  <sheetData>
    <row r="1" spans="1:10" ht="15.75">
      <c r="A1" s="295" t="s">
        <v>350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2.75">
      <c r="A2" s="125" t="s">
        <v>351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296" t="s">
        <v>352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2.75">
      <c r="A4" s="127" t="s">
        <v>353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27" t="s">
        <v>354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>
      <c r="A6" s="127" t="s">
        <v>355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>
      <c r="A7" s="127" t="s">
        <v>356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7" t="s">
        <v>357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7" t="s">
        <v>378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7" t="s">
        <v>358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 t="s">
        <v>359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7" t="s">
        <v>360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7" t="s">
        <v>361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7" t="s">
        <v>362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2.75">
      <c r="A15" s="127" t="s">
        <v>363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2.75">
      <c r="A16" s="127" t="s">
        <v>364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2.75">
      <c r="A17" s="127" t="s">
        <v>389</v>
      </c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12.75">
      <c r="A18" s="127" t="s">
        <v>390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5">
      <c r="A20" s="127" t="s">
        <v>379</v>
      </c>
      <c r="B20" s="127"/>
      <c r="C20" s="127"/>
      <c r="D20" s="127"/>
      <c r="E20" s="127"/>
      <c r="F20" s="127"/>
      <c r="G20" s="127"/>
      <c r="H20" s="127"/>
      <c r="I20" s="128"/>
      <c r="J20" s="127"/>
    </row>
    <row r="21" spans="1:10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2.75">
      <c r="A22" s="127" t="s">
        <v>383</v>
      </c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5" ht="12.75">
      <c r="A23" s="129" t="s">
        <v>365</v>
      </c>
      <c r="E23" t="s">
        <v>385</v>
      </c>
    </row>
    <row r="24" spans="1:6" ht="12.75">
      <c r="A24" s="129" t="s">
        <v>366</v>
      </c>
      <c r="D24" s="130"/>
      <c r="E24" s="131">
        <v>515</v>
      </c>
      <c r="F24" t="s">
        <v>367</v>
      </c>
    </row>
    <row r="25" spans="1:6" ht="12.75">
      <c r="A25" s="129" t="s">
        <v>384</v>
      </c>
      <c r="E25" s="131">
        <v>436</v>
      </c>
      <c r="F25" t="s">
        <v>386</v>
      </c>
    </row>
    <row r="26" spans="1:6" ht="12.75">
      <c r="A26" s="129" t="s">
        <v>368</v>
      </c>
      <c r="E26" s="131">
        <v>45775</v>
      </c>
      <c r="F26" t="s">
        <v>387</v>
      </c>
    </row>
    <row r="28" ht="12.75">
      <c r="A28" s="129" t="s">
        <v>369</v>
      </c>
    </row>
    <row r="30" ht="12.75">
      <c r="A30" s="129" t="s">
        <v>370</v>
      </c>
    </row>
    <row r="31" spans="1:3" ht="12.75">
      <c r="A31" t="s">
        <v>371</v>
      </c>
      <c r="C31" t="s">
        <v>372</v>
      </c>
    </row>
    <row r="32" spans="1:3" ht="12.75">
      <c r="A32" s="129" t="s">
        <v>371</v>
      </c>
      <c r="C32" t="s">
        <v>373</v>
      </c>
    </row>
    <row r="34" ht="12.75">
      <c r="A34" s="129" t="s">
        <v>388</v>
      </c>
    </row>
    <row r="36" spans="1:6" ht="12.75">
      <c r="A36" s="132" t="s">
        <v>374</v>
      </c>
      <c r="B36" s="132"/>
      <c r="C36" s="132"/>
      <c r="D36" s="132"/>
      <c r="E36" s="132"/>
      <c r="F36" s="132"/>
    </row>
    <row r="38" ht="12.75">
      <c r="A38" s="133" t="s">
        <v>375</v>
      </c>
    </row>
    <row r="39" ht="12.75">
      <c r="A39" s="133" t="s">
        <v>376</v>
      </c>
    </row>
    <row r="40" ht="12.75">
      <c r="A40" s="133" t="s">
        <v>380</v>
      </c>
    </row>
    <row r="41" ht="12.75">
      <c r="A41" s="133" t="s">
        <v>377</v>
      </c>
    </row>
    <row r="42" ht="12.75">
      <c r="A42" s="133" t="s">
        <v>381</v>
      </c>
    </row>
    <row r="43" ht="12.75">
      <c r="A43" s="133" t="s">
        <v>382</v>
      </c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2012-01-30T13:40:07Z</cp:lastPrinted>
  <dcterms:created xsi:type="dcterms:W3CDTF">2008-10-17T11:51:54Z</dcterms:created>
  <dcterms:modified xsi:type="dcterms:W3CDTF">2012-01-30T13:41:17Z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