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firstSheet="1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List1" sheetId="8" r:id="rId8"/>
  </sheets>
  <definedNames>
    <definedName name="_xlnm.Print_Area" localSheetId="6">'Bilješke'!$A$2:$J$54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<sst xmlns="http://schemas.openxmlformats.org/spreadsheetml/2006/main" count="440" uniqueCount="387">
  <si>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</si>
  <si>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</si>
  <si>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</si>
  <si>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</si>
  <si>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</si>
  <si>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</si>
  <si>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</si>
  <si>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</si>
  <si>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</si>
  <si>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</si>
  <si>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</si>
  <si>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</si>
  <si>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</si>
  <si>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</si>
  <si>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</si>
  <si>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</si>
  <si>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</si>
  <si>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</si>
  <si>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</si>
  <si>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</si>
  <si>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</si>
  <si>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</si>
  <si>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</si>
  <si>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</si>
  <si>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</si>
  <si>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</si>
  <si>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</si>
  <si>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</si>
  <si>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</si>
  <si>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</si>
  <si>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</si>
  <si>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</si>
  <si>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</si>
  <si>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</si>
  <si>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</si>
  <si>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</si>
  <si>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</si>
  <si>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</si>
  <si>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</si>
  <si>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</si>
  <si>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</si>
  <si>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</si>
  <si>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</si>
  <si>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</si>
  <si>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</si>
  <si>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</si>
  <si>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</si>
  <si>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</si>
  <si>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</si>
  <si>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</si>
  <si>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</si>
  <si>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</si>
  <si>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</si>
  <si>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</si>
  <si>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</si>
  <si>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</si>
  <si>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</si>
  <si>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</si>
  <si>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</si>
  <si>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</si>
  <si>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</si>
  <si>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</si>
  <si>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</si>
  <si>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</si>
  <si>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</si>
  <si>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</si>
  <si>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</si>
  <si>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</si>
  <si>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</si>
  <si>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</si>
  <si>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</si>
  <si>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</si>
  <si>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</si>
  <si>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</si>
  <si>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</si>
  <si>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</si>
  <si>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</si>
  <si>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</si>
  <si>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</si>
  <si>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</si>
  <si>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</si>
  <si>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</si>
  <si>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</si>
  <si>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</si>
  <si>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</si>
  <si>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</si>
  <si>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</si>
  <si>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</si>
  <si>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</si>
  <si>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</si>
  <si>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</si>
  <si>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</si>
  <si>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</si>
  <si>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</si>
  <si>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</si>
  <si>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</si>
  <si>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</si>
  <si>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</si>
  <si>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</si>
  <si>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</si>
  <si>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</si>
  <si>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</si>
  <si>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</si>
  <si>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</si>
  <si>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</si>
  <si>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</si>
  <si>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</si>
  <si>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</si>
  <si>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</si>
  <si>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</si>
  <si>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</si>
  <si>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</si>
  <si>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</si>
  <si>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</si>
  <si>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</si>
  <si>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</si>
  <si>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</si>
  <si>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</si>
  <si>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</si>
  <si>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</si>
  <si>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</si>
  <si>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</si>
  <si>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</si>
  <si>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</si>
  <si>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</si>
  <si>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</si>
  <si>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</si>
  <si>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</si>
  <si>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</si>
  <si>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</si>
  <si>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</si>
  <si>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</si>
  <si>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</si>
  <si>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</si>
  <si>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</si>
  <si>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</si>
  <si>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</si>
  <si>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</si>
  <si>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</si>
  <si>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</si>
  <si>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</si>
  <si>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</si>
  <si>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</si>
  <si>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</si>
  <si>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</si>
  <si>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</si>
  <si>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</si>
  <si>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</si>
  <si>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</si>
  <si>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</si>
  <si>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</si>
  <si>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</si>
  <si>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</si>
  <si>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</si>
  <si>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</si>
  <si>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</si>
  <si>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</si>
  <si>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</si>
  <si>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</si>
  <si>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</si>
  <si>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</si>
  <si>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</si>
  <si>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</si>
  <si>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</si>
  <si>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</si>
  <si>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</si>
  <si>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</si>
  <si>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</si>
  <si>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</si>
  <si>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</si>
  <si>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</si>
  <si>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</si>
  <si>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</si>
  <si>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</si>
  <si>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</si>
  <si>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</si>
  <si>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</si>
  <si>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</si>
  <si>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</si>
  <si>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</si>
  <si>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</si>
  <si>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</si>
  <si>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</si>
  <si>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</si>
  <si>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</si>
  <si>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</si>
  <si>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</si>
  <si>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</si>
  <si>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</si>
  <si>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</si>
  <si>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</si>
  <si>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</si>
  <si>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</si>
  <si>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</si>
  <si>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</si>
  <si>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</si>
  <si>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</si>
  <si>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</si>
  <si>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</si>
  <si>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</si>
  <si>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</si>
  <si>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</si>
  <si>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</si>
  <si>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</si>
  <si>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</si>
  <si>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</si>
  <si>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</si>
  <si>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</si>
  <si>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</si>
  <si>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</si>
  <si>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</si>
  <si>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</si>
  <si>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</si>
  <si>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</si>
  <si>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</si>
  <si>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</si>
  <si>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</si>
  <si>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</si>
  <si>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</si>
  <si>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</si>
  <si>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</si>
  <si>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</si>
  <si>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</si>
  <si>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</si>
  <si>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</si>
  <si>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</si>
  <si>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</si>
  <si>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</si>
  <si>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</si>
  <si>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</si>
  <si>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</si>
  <si>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</si>
  <si>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</si>
  <si>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</si>
  <si>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</si>
  <si>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</si>
  <si>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</si>
  <si>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</si>
  <si>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</si>
  <si>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</si>
  <si>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</si>
  <si>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</si>
  <si>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</si>
  <si>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</si>
  <si>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</si>
  <si>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</si>
  <si>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</si>
  <si>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</si>
  <si>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</si>
  <si>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</si>
  <si>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</si>
  <si>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</si>
  <si>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</si>
  <si>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</si>
  <si>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</si>
  <si>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</si>
  <si>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</si>
  <si>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</si>
  <si>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</si>
  <si>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</si>
  <si>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</si>
  <si>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</si>
  <si>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</si>
  <si>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</si>
  <si>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</si>
  <si>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</si>
  <si>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</si>
  <si>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</si>
  <si>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</si>
  <si>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</si>
  <si>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</si>
  <si>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</si>
  <si>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</si>
  <si>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</si>
  <si>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</si>
  <si>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</si>
  <si>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</si>
  <si>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</si>
  <si>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</si>
  <si>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</si>
  <si>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</si>
  <si>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</si>
  <si>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</si>
  <si>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</si>
  <si>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</si>
  <si>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</si>
  <si>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</si>
  <si>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</si>
  <si>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</si>
  <si>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</si>
  <si>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</si>
  <si>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</si>
  <si>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</si>
  <si>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</si>
  <si>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</si>
  <si>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</si>
  <si>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</si>
  <si>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</si>
  <si>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</si>
  <si>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</si>
  <si>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</si>
  <si>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</si>
  <si>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</si>
  <si>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</si>
  <si>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</si>
  <si>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</si>
  <si>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</si>
  <si>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</si>
  <si>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</si>
  <si>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</si>
  <si>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</si>
  <si>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</si>
  <si>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</si>
  <si>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</si>
  <si>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</si>
  <si>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</si>
  <si>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</si>
  <si>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</si>
  <si>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</si>
  <si>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</si>
  <si>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</si>
  <si>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</si>
  <si>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</si>
  <si>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</si>
  <si>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</si>
  <si>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</si>
  <si>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</si>
  <si>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</si>
  <si>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</t>
  </si>
  <si>
    <t>SPLITSKO-DALMATINSKA</t>
  </si>
  <si>
    <t>DA</t>
  </si>
  <si>
    <t>4719</t>
  </si>
  <si>
    <t>Koža-vuna-tekstil d.o.o.</t>
  </si>
  <si>
    <t>1589598</t>
  </si>
  <si>
    <t>Koteks koža d.o.o.</t>
  </si>
  <si>
    <t>1732145</t>
  </si>
  <si>
    <t xml:space="preserve">Koteks trgovina </t>
  </si>
  <si>
    <t>Novi Beograd</t>
  </si>
  <si>
    <t>17461290</t>
  </si>
  <si>
    <t>MIRA RUBIĆ</t>
  </si>
  <si>
    <t>021/482 901</t>
  </si>
  <si>
    <t>021/482 928</t>
  </si>
  <si>
    <t>racunovodstvo@koteks.hr</t>
  </si>
  <si>
    <t>DADIĆ MARIO</t>
  </si>
  <si>
    <t>za razdoblje od 01.01.2011</t>
  </si>
  <si>
    <t>Obveznik: _____KOTEKS d.d Split_______________________________________________________</t>
  </si>
  <si>
    <t>Bilješke uz financijske izvještaje Koteks-a d.d.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</si>
  <si>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</si>
  <si>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</si>
  <si>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</si>
  <si>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obavlja djelatnost trgovine na veliko i malo tekstilnom robom u Splitu (PC Koteks) i u Solinu</t>
  </si>
  <si>
    <t>((Dujmovača).</t>
  </si>
  <si>
    <t>Društvo ostvaruje prihode i od davanja poslovnih prostora u zakup.</t>
  </si>
  <si>
    <t xml:space="preserve">I    OPĆI PODACI </t>
  </si>
  <si>
    <t>Konsolidirana financijska izvješća sastavljena su u kunama te su obuhvatila slijedeća društva :</t>
  </si>
  <si>
    <t>KOTEKS d.d. matica društva, Koteks trgovina d.o.o. Novi Beograd,Koteks Koža d.o.o. Split, i</t>
  </si>
  <si>
    <t>poslovni  rezultat iskazan u konsolidiranim izvještajima Koteks-a d.d.</t>
  </si>
  <si>
    <t>Društvo je uvršteno na kotaciju javnih društava na Zagrebačkoj burzi.Temeljni kapital Društva podijeljen</t>
  </si>
  <si>
    <t>je na 669.467 dionica nominalne vrijednosti  50,00 kuna po dionici.</t>
  </si>
  <si>
    <t>2. R.HRVATSKA</t>
  </si>
  <si>
    <t>19.329          =      2,89%</t>
  </si>
  <si>
    <t>4. MATKOVIĆ ZVONIMIR</t>
  </si>
  <si>
    <t xml:space="preserve">    =      0,30%</t>
  </si>
  <si>
    <t>5. OSTALI DIONIČARI</t>
  </si>
  <si>
    <t>Nadzorni odbor:</t>
  </si>
  <si>
    <t>Koža-vuna-tekstil d.o.o.Split.Društva (kćeri) obuhvaćena konsolidacijim nemaju značajnijeg utjecaja na</t>
  </si>
  <si>
    <t>Predsjednik                Ivica Vidović</t>
  </si>
  <si>
    <t>Član</t>
  </si>
  <si>
    <t>Miroslav Šarić</t>
  </si>
  <si>
    <t>Ankica Petrović</t>
  </si>
  <si>
    <t>Direktor Društva gosp.Mario Dadić,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</si>
  <si>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</si>
  <si>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</si>
  <si>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finnacijskog izvještavanja koji su na snazi u Republici Hrvatskoj za 2011.godinu.</t>
  </si>
  <si>
    <t>Ovi konsolidirani tromjesečni izvještaji sastavljeni su za razdoblje tijekom godine,te obuhvaćaju</t>
  </si>
  <si>
    <t>skraćeni set financijskih izvještaja, a sastavljeni su po načelu povijesnog troška.</t>
  </si>
  <si>
    <t>politike i metode izračunavanja kao i kod posljednjeg godišnjeg financijskog izvještaja za godinu 2010.</t>
  </si>
  <si>
    <t>u razdoblju _01.01.2011. do _30.06.2011.</t>
  </si>
  <si>
    <t>u razdoblju 01.01.2011.  do 30.06.2011.</t>
  </si>
  <si>
    <t>do 30.06.2011.</t>
  </si>
  <si>
    <t>Na dan 30.06.2011. Društvo zapošljava 100 zaposlenika.</t>
  </si>
  <si>
    <t>U financijskim izvještajima za razdoblje .01.01.-30.06.2011. godine primjenjivane su iste računovodstvene</t>
  </si>
  <si>
    <t>Vlasnička struktura Društva na dan 30.06.2011. g. je slijedeća:</t>
  </si>
  <si>
    <t>1. KERUM d.o.o.                        Broj dionica 603.456         =      90,14%</t>
  </si>
  <si>
    <t>3. RODOLJUB NAJEV</t>
  </si>
  <si>
    <t xml:space="preserve">    =       0,08%</t>
  </si>
  <si>
    <t xml:space="preserve">   =        6,59%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</si>
</sst>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6" applyFill="1" applyAlignme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18" fillId="0" borderId="0" xfId="56" applyFont="1">
      <alignment vertical="top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1" applyFont="1" applyFill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7" sqref="H7: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248</v>
      </c>
      <c r="B1" s="189"/>
      <c r="C1" s="18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19">
        <v>40544</v>
      </c>
      <c r="F2" s="12"/>
      <c r="G2" s="13" t="s">
        <v>250</v>
      </c>
      <c r="H2" s="119">
        <v>40724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61" t="s">
        <v>314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64" t="s">
        <v>251</v>
      </c>
      <c r="B6" s="165"/>
      <c r="C6" s="156" t="s">
        <v>320</v>
      </c>
      <c r="D6" s="157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66" t="s">
        <v>252</v>
      </c>
      <c r="B8" s="167"/>
      <c r="C8" s="156" t="s">
        <v>321</v>
      </c>
      <c r="D8" s="157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3" t="s">
        <v>253</v>
      </c>
      <c r="B10" s="154"/>
      <c r="C10" s="156" t="s">
        <v>322</v>
      </c>
      <c r="D10" s="157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64" t="s">
        <v>254</v>
      </c>
      <c r="B12" s="165"/>
      <c r="C12" s="168" t="s">
        <v>323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64" t="s">
        <v>255</v>
      </c>
      <c r="B14" s="165"/>
      <c r="C14" s="171">
        <v>21000</v>
      </c>
      <c r="D14" s="172"/>
      <c r="E14" s="16"/>
      <c r="F14" s="150" t="s">
        <v>324</v>
      </c>
      <c r="G14" s="151"/>
      <c r="H14" s="151"/>
      <c r="I14" s="15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64" t="s">
        <v>256</v>
      </c>
      <c r="B16" s="165"/>
      <c r="C16" s="150" t="s">
        <v>325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64" t="s">
        <v>257</v>
      </c>
      <c r="B18" s="165"/>
      <c r="C18" s="147" t="s">
        <v>326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64" t="s">
        <v>258</v>
      </c>
      <c r="B20" s="165"/>
      <c r="C20" s="147" t="s">
        <v>327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64" t="s">
        <v>259</v>
      </c>
      <c r="B22" s="165"/>
      <c r="C22" s="120">
        <v>409</v>
      </c>
      <c r="D22" s="150" t="s">
        <v>328</v>
      </c>
      <c r="E22" s="144"/>
      <c r="F22" s="145"/>
      <c r="G22" s="164"/>
      <c r="H22" s="14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64" t="s">
        <v>260</v>
      </c>
      <c r="B24" s="165"/>
      <c r="C24" s="120">
        <v>17</v>
      </c>
      <c r="D24" s="150" t="s">
        <v>329</v>
      </c>
      <c r="E24" s="144"/>
      <c r="F24" s="144"/>
      <c r="G24" s="145"/>
      <c r="H24" s="50" t="s">
        <v>261</v>
      </c>
      <c r="I24" s="121"/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315</v>
      </c>
      <c r="I25" s="97"/>
      <c r="J25" s="10"/>
      <c r="K25" s="10"/>
      <c r="L25" s="10"/>
    </row>
    <row r="26" spans="1:12" ht="12.75">
      <c r="A26" s="164" t="s">
        <v>262</v>
      </c>
      <c r="B26" s="165"/>
      <c r="C26" s="122" t="s">
        <v>330</v>
      </c>
      <c r="D26" s="25"/>
      <c r="E26" s="33"/>
      <c r="F26" s="24"/>
      <c r="G26" s="138" t="s">
        <v>263</v>
      </c>
      <c r="H26" s="165"/>
      <c r="I26" s="123" t="s">
        <v>331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39" t="s">
        <v>264</v>
      </c>
      <c r="B28" s="140"/>
      <c r="C28" s="141"/>
      <c r="D28" s="141"/>
      <c r="E28" s="142" t="s">
        <v>265</v>
      </c>
      <c r="F28" s="143"/>
      <c r="G28" s="143"/>
      <c r="H28" s="135" t="s">
        <v>266</v>
      </c>
      <c r="I28" s="136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0" t="s">
        <v>332</v>
      </c>
      <c r="B30" s="144"/>
      <c r="C30" s="144"/>
      <c r="D30" s="145"/>
      <c r="E30" s="168" t="s">
        <v>328</v>
      </c>
      <c r="F30" s="137"/>
      <c r="G30" s="173"/>
      <c r="H30" s="156" t="s">
        <v>333</v>
      </c>
      <c r="I30" s="157"/>
      <c r="J30" s="10"/>
      <c r="K30" s="10"/>
      <c r="L30" s="10"/>
    </row>
    <row r="31" spans="1:12" ht="12.75">
      <c r="A31" s="93"/>
      <c r="B31" s="22"/>
      <c r="C31" s="21"/>
      <c r="D31" s="174"/>
      <c r="E31" s="174"/>
      <c r="F31" s="174"/>
      <c r="G31" s="175"/>
      <c r="H31" s="16"/>
      <c r="I31" s="100"/>
      <c r="J31" s="10"/>
      <c r="K31" s="10"/>
      <c r="L31" s="10"/>
    </row>
    <row r="32" spans="1:12" ht="12.75">
      <c r="A32" s="150" t="s">
        <v>334</v>
      </c>
      <c r="B32" s="144"/>
      <c r="C32" s="144"/>
      <c r="D32" s="145"/>
      <c r="E32" s="168" t="s">
        <v>328</v>
      </c>
      <c r="F32" s="137"/>
      <c r="G32" s="173"/>
      <c r="H32" s="156" t="s">
        <v>335</v>
      </c>
      <c r="I32" s="157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0" t="s">
        <v>336</v>
      </c>
      <c r="B34" s="144"/>
      <c r="C34" s="144"/>
      <c r="D34" s="145"/>
      <c r="E34" s="168" t="s">
        <v>337</v>
      </c>
      <c r="F34" s="137"/>
      <c r="G34" s="173"/>
      <c r="H34" s="156" t="s">
        <v>338</v>
      </c>
      <c r="I34" s="157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56"/>
      <c r="I36" s="157"/>
      <c r="J36" s="10"/>
      <c r="K36" s="10"/>
      <c r="L36" s="10"/>
    </row>
    <row r="37" spans="1:12" ht="12.75">
      <c r="A37" s="102"/>
      <c r="B37" s="30"/>
      <c r="C37" s="179"/>
      <c r="D37" s="180"/>
      <c r="E37" s="16"/>
      <c r="F37" s="179"/>
      <c r="G37" s="180"/>
      <c r="H37" s="16"/>
      <c r="I37" s="94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56"/>
      <c r="I38" s="157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56"/>
      <c r="I40" s="157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3" t="s">
        <v>267</v>
      </c>
      <c r="B44" s="184"/>
      <c r="C44" s="156"/>
      <c r="D44" s="157"/>
      <c r="E44" s="26"/>
      <c r="F44" s="150"/>
      <c r="G44" s="177"/>
      <c r="H44" s="177"/>
      <c r="I44" s="178"/>
      <c r="J44" s="10"/>
      <c r="K44" s="10"/>
      <c r="L44" s="10"/>
    </row>
    <row r="45" spans="1:12" ht="12.75">
      <c r="A45" s="102"/>
      <c r="B45" s="30"/>
      <c r="C45" s="179"/>
      <c r="D45" s="180"/>
      <c r="E45" s="16"/>
      <c r="F45" s="179"/>
      <c r="G45" s="181"/>
      <c r="H45" s="35"/>
      <c r="I45" s="106"/>
      <c r="J45" s="10"/>
      <c r="K45" s="10"/>
      <c r="L45" s="10"/>
    </row>
    <row r="46" spans="1:12" ht="12.75">
      <c r="A46" s="153" t="s">
        <v>268</v>
      </c>
      <c r="B46" s="184"/>
      <c r="C46" s="150" t="s">
        <v>339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3" t="s">
        <v>270</v>
      </c>
      <c r="B48" s="184"/>
      <c r="C48" s="185" t="s">
        <v>340</v>
      </c>
      <c r="D48" s="186"/>
      <c r="E48" s="187"/>
      <c r="F48" s="16"/>
      <c r="G48" s="50" t="s">
        <v>271</v>
      </c>
      <c r="H48" s="185" t="s">
        <v>341</v>
      </c>
      <c r="I48" s="187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3" t="s">
        <v>257</v>
      </c>
      <c r="B50" s="184"/>
      <c r="C50" s="196" t="s">
        <v>342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64" t="s">
        <v>272</v>
      </c>
      <c r="B52" s="165"/>
      <c r="C52" s="185" t="s">
        <v>343</v>
      </c>
      <c r="D52" s="186"/>
      <c r="E52" s="186"/>
      <c r="F52" s="186"/>
      <c r="G52" s="186"/>
      <c r="H52" s="186"/>
      <c r="I52" s="152"/>
      <c r="J52" s="10"/>
      <c r="K52" s="10"/>
      <c r="L52" s="10"/>
    </row>
    <row r="53" spans="1:12" ht="12.75">
      <c r="A53" s="107"/>
      <c r="B53" s="20"/>
      <c r="C53" s="190" t="s">
        <v>273</v>
      </c>
      <c r="D53" s="190"/>
      <c r="E53" s="190"/>
      <c r="F53" s="190"/>
      <c r="G53" s="190"/>
      <c r="H53" s="19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7" t="s">
        <v>274</v>
      </c>
      <c r="C55" s="198"/>
      <c r="D55" s="198"/>
      <c r="E55" s="198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99" t="s">
        <v>304</v>
      </c>
      <c r="C56" s="200"/>
      <c r="D56" s="200"/>
      <c r="E56" s="200"/>
      <c r="F56" s="200"/>
      <c r="G56" s="200"/>
      <c r="H56" s="200"/>
      <c r="I56" s="201"/>
      <c r="J56" s="10"/>
      <c r="K56" s="10"/>
      <c r="L56" s="10"/>
    </row>
    <row r="57" spans="1:12" ht="12.75">
      <c r="A57" s="107"/>
      <c r="B57" s="199" t="s">
        <v>305</v>
      </c>
      <c r="C57" s="200"/>
      <c r="D57" s="200"/>
      <c r="E57" s="200"/>
      <c r="F57" s="200"/>
      <c r="G57" s="200"/>
      <c r="H57" s="200"/>
      <c r="I57" s="109"/>
      <c r="J57" s="10"/>
      <c r="K57" s="10"/>
      <c r="L57" s="10"/>
    </row>
    <row r="58" spans="1:12" ht="12.75">
      <c r="A58" s="107"/>
      <c r="B58" s="199" t="s">
        <v>306</v>
      </c>
      <c r="C58" s="200"/>
      <c r="D58" s="200"/>
      <c r="E58" s="200"/>
      <c r="F58" s="200"/>
      <c r="G58" s="200"/>
      <c r="H58" s="200"/>
      <c r="I58" s="201"/>
      <c r="J58" s="10"/>
      <c r="K58" s="10"/>
      <c r="L58" s="10"/>
    </row>
    <row r="59" spans="1:12" ht="12.75">
      <c r="A59" s="107"/>
      <c r="B59" s="199" t="s">
        <v>307</v>
      </c>
      <c r="C59" s="200"/>
      <c r="D59" s="200"/>
      <c r="E59" s="200"/>
      <c r="F59" s="200"/>
      <c r="G59" s="200"/>
      <c r="H59" s="200"/>
      <c r="I59" s="201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91" t="s">
        <v>277</v>
      </c>
      <c r="H62" s="192"/>
      <c r="I62" s="19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94"/>
      <c r="H63" s="19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7">
      <selection activeCell="M120" sqref="M120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239" t="s">
        <v>153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>
        <v>40724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345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57" t="s">
        <v>278</v>
      </c>
      <c r="J4" s="58" t="s">
        <v>316</v>
      </c>
      <c r="K4" s="59" t="s">
        <v>317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6">
        <v>2</v>
      </c>
      <c r="J5" s="55">
        <v>3</v>
      </c>
      <c r="K5" s="55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2">
        <f>J9+J16+J26</f>
        <v>31048255</v>
      </c>
      <c r="K8" s="52">
        <v>28698436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7">
        <f>J10+J11+J12+J13+J14+J15</f>
        <v>10939</v>
      </c>
      <c r="K9" s="52">
        <v>6982</v>
      </c>
    </row>
    <row r="10" spans="1:11" ht="12.75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2.75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10939</v>
      </c>
      <c r="K11" s="7">
        <v>6982</v>
      </c>
    </row>
    <row r="12" spans="1:11" ht="12.75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2.75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2.75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2.75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2">
        <f>J17+J18+J19+J20+J21+J22+J23+J24+J25</f>
        <v>30879686</v>
      </c>
      <c r="K16" s="52">
        <v>28559668</v>
      </c>
    </row>
    <row r="17" spans="1:11" ht="12.75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7600229</v>
      </c>
      <c r="K17" s="7">
        <v>7583310</v>
      </c>
    </row>
    <row r="18" spans="1:11" ht="12.75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127">
        <v>22907205</v>
      </c>
      <c r="K18" s="7">
        <v>20783373</v>
      </c>
    </row>
    <row r="19" spans="1:11" ht="12.75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/>
      <c r="K19" s="7"/>
    </row>
    <row r="20" spans="1:11" ht="12.75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372252</v>
      </c>
      <c r="K20" s="7">
        <v>192985</v>
      </c>
    </row>
    <row r="21" spans="1:11" ht="12.75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2.75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 ht="12.75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2.75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2.75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2">
        <f>SUM(J27:J34)</f>
        <v>157630</v>
      </c>
      <c r="K26" s="52">
        <v>131786</v>
      </c>
    </row>
    <row r="27" spans="1:11" ht="12.75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90620</v>
      </c>
      <c r="K27" s="7">
        <v>62286</v>
      </c>
    </row>
    <row r="28" spans="1:11" ht="12.75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2.75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/>
      <c r="K29" s="7"/>
    </row>
    <row r="30" spans="1:11" ht="12.75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2.75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 ht="12.75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 ht="12.75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>
        <v>67010</v>
      </c>
      <c r="K33" s="7">
        <v>69500</v>
      </c>
    </row>
    <row r="34" spans="1:11" ht="12.75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2">
        <f>SUM(J36:J38)</f>
        <v>0</v>
      </c>
      <c r="K35" s="52"/>
    </row>
    <row r="36" spans="1:11" ht="12.75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2.75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 ht="12.75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2.75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/>
      <c r="K39" s="7"/>
    </row>
    <row r="40" spans="1:11" ht="12.75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52">
        <f>J41+J49+J56+J64</f>
        <v>16044499</v>
      </c>
      <c r="K40" s="52">
        <v>13677444</v>
      </c>
    </row>
    <row r="41" spans="1:11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2">
        <f>SUM(J42:J48)</f>
        <v>4518627</v>
      </c>
      <c r="K41" s="52">
        <v>2541929</v>
      </c>
    </row>
    <row r="42" spans="1:11" ht="12.75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364</v>
      </c>
      <c r="K42" s="7">
        <v>364</v>
      </c>
    </row>
    <row r="43" spans="1:11" ht="12.75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2.75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2.75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4518263</v>
      </c>
      <c r="K45" s="7">
        <v>2541565</v>
      </c>
    </row>
    <row r="46" spans="1:11" ht="12.75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2.75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2.75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2">
        <f>SUM(J50:J55)</f>
        <v>5729616</v>
      </c>
      <c r="K49" s="52">
        <v>5558308</v>
      </c>
    </row>
    <row r="50" spans="1:11" ht="12.75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/>
      <c r="K50" s="7"/>
    </row>
    <row r="51" spans="1:11" ht="12.75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5452599</v>
      </c>
      <c r="K51" s="7">
        <v>5219142</v>
      </c>
    </row>
    <row r="52" spans="1:11" ht="12.75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 ht="12.75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12970</v>
      </c>
      <c r="K53" s="7">
        <v>2780</v>
      </c>
    </row>
    <row r="54" spans="1:11" ht="12.75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114047</v>
      </c>
      <c r="K54" s="7">
        <v>186386</v>
      </c>
    </row>
    <row r="55" spans="1:11" ht="12.75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150000</v>
      </c>
      <c r="K55" s="7">
        <v>150000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2">
        <f>SUM(J57:J63)</f>
        <v>5714663</v>
      </c>
      <c r="K56" s="52">
        <v>5550094</v>
      </c>
    </row>
    <row r="57" spans="1:11" ht="12.75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2.75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30882</v>
      </c>
      <c r="K58" s="7">
        <v>30882</v>
      </c>
    </row>
    <row r="59" spans="1:11" ht="12.75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 ht="12.75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 ht="12.75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332394</v>
      </c>
      <c r="K61" s="7">
        <v>98946</v>
      </c>
    </row>
    <row r="62" spans="1:11" ht="12.75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5252264</v>
      </c>
      <c r="K62" s="7">
        <v>5321143</v>
      </c>
    </row>
    <row r="63" spans="1:11" ht="12.75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>
        <v>99123</v>
      </c>
      <c r="K63" s="7">
        <v>99123</v>
      </c>
    </row>
    <row r="64" spans="1:11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81593</v>
      </c>
      <c r="K64" s="7">
        <v>27113</v>
      </c>
    </row>
    <row r="65" spans="1:11" ht="12.75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1362</v>
      </c>
      <c r="K65" s="7"/>
    </row>
    <row r="66" spans="1:11" ht="12.75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52">
        <f>J8+J40+J65</f>
        <v>47094116</v>
      </c>
      <c r="K66" s="52">
        <v>42375880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13104232</v>
      </c>
      <c r="K67" s="8">
        <v>11060020</v>
      </c>
    </row>
    <row r="68" spans="1:11" ht="12.75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53">
        <f>J70+J71+J72+J78+J79+J82+J85</f>
        <v>23576224</v>
      </c>
      <c r="K69" s="53">
        <v>17807875</v>
      </c>
    </row>
    <row r="70" spans="1:11" ht="12.75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33826487</v>
      </c>
      <c r="K70" s="7">
        <v>33826487</v>
      </c>
    </row>
    <row r="71" spans="1:11" ht="12.75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2070075</v>
      </c>
      <c r="K71" s="7">
        <v>1673668</v>
      </c>
    </row>
    <row r="72" spans="1:11" ht="12.75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2">
        <f>J73+J74-J75+J76+J77</f>
        <v>0</v>
      </c>
      <c r="K72" s="52"/>
    </row>
    <row r="73" spans="1:11" ht="12.75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1" ht="12.75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1" ht="12.75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1" ht="12.75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/>
      <c r="K77" s="7"/>
    </row>
    <row r="78" spans="1:11" ht="12.75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1" ht="12.75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2">
        <f>J80-J81</f>
        <v>-11407927</v>
      </c>
      <c r="K79" s="7"/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/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11407927</v>
      </c>
      <c r="K81" s="7">
        <v>16136990</v>
      </c>
    </row>
    <row r="82" spans="1:11" ht="12.75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2">
        <f>J83-J84</f>
        <v>-912411</v>
      </c>
      <c r="K82" s="52"/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/>
      <c r="K83" s="7"/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>
        <v>912411</v>
      </c>
      <c r="K84" s="7">
        <v>1555290</v>
      </c>
    </row>
    <row r="85" spans="1:11" ht="12.75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2">
        <f>SUM(J87:J89)</f>
        <v>0</v>
      </c>
      <c r="K86" s="52"/>
    </row>
    <row r="87" spans="1:11" ht="12.75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2.75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2.75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2">
        <f>SUM(J91:J99)</f>
        <v>1260054</v>
      </c>
      <c r="K90" s="52">
        <v>861950</v>
      </c>
    </row>
    <row r="91" spans="1:11" ht="12.75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2.75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2.75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503615</v>
      </c>
      <c r="K93" s="7">
        <v>53786</v>
      </c>
    </row>
    <row r="94" spans="1:11" ht="12.75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2.75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2.75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2.75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2.75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756439</v>
      </c>
      <c r="K98" s="7">
        <v>808164</v>
      </c>
    </row>
    <row r="99" spans="1:11" ht="12.75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2">
        <f>SUM(J101:J112)</f>
        <v>21877719</v>
      </c>
      <c r="K100" s="52">
        <v>23081098</v>
      </c>
    </row>
    <row r="101" spans="1:11" ht="12.75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6003971</v>
      </c>
      <c r="K101" s="7">
        <v>6170086</v>
      </c>
    </row>
    <row r="102" spans="1:11" ht="12.75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162827</v>
      </c>
      <c r="K102" s="7">
        <v>1235210</v>
      </c>
    </row>
    <row r="103" spans="1:11" ht="12.75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1355301</v>
      </c>
      <c r="K103" s="7">
        <v>1209475</v>
      </c>
    </row>
    <row r="104" spans="1:11" ht="12.75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/>
    </row>
    <row r="105" spans="1:11" ht="12.75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10054674</v>
      </c>
      <c r="K105" s="7">
        <v>9367029</v>
      </c>
    </row>
    <row r="106" spans="1:11" ht="12.75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/>
    </row>
    <row r="107" spans="1:11" ht="12.75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2.75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410314</v>
      </c>
      <c r="K108" s="7">
        <v>380840</v>
      </c>
    </row>
    <row r="109" spans="1:11" ht="12.75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1219256</v>
      </c>
      <c r="K109" s="7">
        <v>2474797</v>
      </c>
    </row>
    <row r="110" spans="1:11" ht="12.75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2.75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2.75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2671376</v>
      </c>
      <c r="K112" s="7">
        <v>2243661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380119</v>
      </c>
      <c r="K113" s="7">
        <v>624957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2">
        <f>J69+J86+J90+J100+J113</f>
        <v>47094116</v>
      </c>
      <c r="K114" s="52">
        <v>42375880</v>
      </c>
    </row>
    <row r="115" spans="1:11" ht="12.75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>
        <v>13104232</v>
      </c>
      <c r="K115" s="8">
        <v>11060020</v>
      </c>
    </row>
    <row r="116" spans="1:11" ht="12.75">
      <c r="A116" s="207" t="s">
        <v>308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309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2">
      <selection activeCell="A51" sqref="A51:M5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39" t="s">
        <v>154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8" t="s">
        <v>377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>
      <c r="A4" s="263" t="s">
        <v>59</v>
      </c>
      <c r="B4" s="263"/>
      <c r="C4" s="263"/>
      <c r="D4" s="263"/>
      <c r="E4" s="263"/>
      <c r="F4" s="263"/>
      <c r="G4" s="263"/>
      <c r="H4" s="263"/>
      <c r="I4" s="57" t="s">
        <v>279</v>
      </c>
      <c r="J4" s="264" t="s">
        <v>316</v>
      </c>
      <c r="K4" s="264"/>
      <c r="L4" s="264" t="s">
        <v>317</v>
      </c>
      <c r="M4" s="264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64">
        <v>1</v>
      </c>
      <c r="B6" s="264"/>
      <c r="C6" s="264"/>
      <c r="D6" s="264"/>
      <c r="E6" s="264"/>
      <c r="F6" s="264"/>
      <c r="G6" s="264"/>
      <c r="H6" s="264"/>
      <c r="I6" s="62">
        <v>2</v>
      </c>
      <c r="J6" s="59"/>
      <c r="K6" s="59">
        <v>4</v>
      </c>
      <c r="L6" s="59">
        <v>5</v>
      </c>
      <c r="M6" s="59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53">
        <v>7822000</v>
      </c>
      <c r="K7" s="53">
        <v>3722000</v>
      </c>
      <c r="L7" s="53">
        <v>6649941</v>
      </c>
      <c r="M7" s="53">
        <v>3856920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4873000</v>
      </c>
      <c r="K8" s="7">
        <v>2340000</v>
      </c>
      <c r="L8" s="7">
        <v>3356192</v>
      </c>
      <c r="M8" s="7">
        <v>1532814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2949000</v>
      </c>
      <c r="K9" s="7">
        <v>1382000</v>
      </c>
      <c r="L9" s="7">
        <v>3293749</v>
      </c>
      <c r="M9" s="7">
        <v>2324106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2">
        <v>8250052</v>
      </c>
      <c r="K10" s="52">
        <v>4870000</v>
      </c>
      <c r="L10" s="52">
        <v>8013017</v>
      </c>
      <c r="M10" s="52">
        <v>4111124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/>
      <c r="K11" s="7"/>
      <c r="L11" s="7"/>
      <c r="M11" s="7"/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2">
        <v>3396000</v>
      </c>
      <c r="K12" s="52">
        <v>1094000</v>
      </c>
      <c r="L12" s="52">
        <v>3120079</v>
      </c>
      <c r="M12" s="52">
        <v>1683528</v>
      </c>
    </row>
    <row r="13" spans="1:13" ht="12.75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861819</v>
      </c>
      <c r="K13" s="7">
        <v>251000</v>
      </c>
      <c r="L13" s="7">
        <v>998462</v>
      </c>
      <c r="M13" s="7">
        <v>540521</v>
      </c>
    </row>
    <row r="14" spans="1:13" ht="12.75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2207521</v>
      </c>
      <c r="K14" s="7">
        <v>752000</v>
      </c>
      <c r="L14" s="7">
        <v>930775</v>
      </c>
      <c r="M14" s="7">
        <v>487825</v>
      </c>
    </row>
    <row r="15" spans="1:13" ht="12.75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326660</v>
      </c>
      <c r="K15" s="7">
        <v>91000</v>
      </c>
      <c r="L15" s="7">
        <v>1190842</v>
      </c>
      <c r="M15" s="7">
        <v>655182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2">
        <v>3870052</v>
      </c>
      <c r="K16" s="52">
        <v>1918000</v>
      </c>
      <c r="L16" s="52">
        <v>3586489</v>
      </c>
      <c r="M16" s="52">
        <v>1779488</v>
      </c>
    </row>
    <row r="17" spans="1:13" ht="12.75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2318186</v>
      </c>
      <c r="K17" s="7">
        <v>1189200</v>
      </c>
      <c r="L17" s="7">
        <v>2230800</v>
      </c>
      <c r="M17" s="7">
        <v>1106374</v>
      </c>
    </row>
    <row r="18" spans="1:13" ht="12.75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981090</v>
      </c>
      <c r="K18" s="7">
        <v>517860</v>
      </c>
      <c r="L18" s="7">
        <v>826734</v>
      </c>
      <c r="M18" s="7">
        <v>410666</v>
      </c>
    </row>
    <row r="19" spans="1:13" ht="12.75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570776</v>
      </c>
      <c r="K19" s="7">
        <v>210940</v>
      </c>
      <c r="L19" s="7">
        <v>528955</v>
      </c>
      <c r="M19" s="7">
        <v>262448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984000</v>
      </c>
      <c r="K20" s="7">
        <v>492000</v>
      </c>
      <c r="L20" s="7">
        <v>959077</v>
      </c>
      <c r="M20" s="7">
        <v>479539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/>
      <c r="K21" s="7"/>
      <c r="L21" s="7"/>
      <c r="M21" s="7"/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2"/>
      <c r="K22" s="52"/>
      <c r="L22" s="52"/>
      <c r="M22" s="52"/>
    </row>
    <row r="23" spans="1:13" ht="12.75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2.75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/>
      <c r="K25" s="7"/>
      <c r="L25" s="7"/>
      <c r="M25" s="7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1613000</v>
      </c>
      <c r="K26" s="7">
        <v>1366000</v>
      </c>
      <c r="L26" s="7">
        <v>347372</v>
      </c>
      <c r="M26" s="7">
        <v>168569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2">
        <v>28000</v>
      </c>
      <c r="K27" s="52">
        <v>8000</v>
      </c>
      <c r="L27" s="52">
        <v>31868</v>
      </c>
      <c r="M27" s="52">
        <v>2600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28000</v>
      </c>
      <c r="K29" s="7">
        <v>8000</v>
      </c>
      <c r="L29" s="7">
        <v>31868</v>
      </c>
      <c r="M29" s="7">
        <v>2600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/>
      <c r="M32" s="7"/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2">
        <f>SUM(J34:J37)</f>
        <v>84000</v>
      </c>
      <c r="K33" s="52">
        <f>SUM(K34:K37)</f>
        <v>45000</v>
      </c>
      <c r="L33" s="52">
        <v>224082</v>
      </c>
      <c r="M33" s="52">
        <v>103181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84000</v>
      </c>
      <c r="K35" s="7">
        <v>45000</v>
      </c>
      <c r="L35" s="7">
        <v>224082</v>
      </c>
      <c r="M35" s="7">
        <v>103181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  <c r="L37" s="7"/>
      <c r="M37" s="7"/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2">
        <v>7850000</v>
      </c>
      <c r="K42" s="52">
        <v>3730000</v>
      </c>
      <c r="L42" s="52">
        <v>6681809</v>
      </c>
      <c r="M42" s="52">
        <v>3859520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2">
        <v>9947052</v>
      </c>
      <c r="K43" s="52">
        <v>4915000</v>
      </c>
      <c r="L43" s="52">
        <v>8237099</v>
      </c>
      <c r="M43" s="52">
        <v>4214305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2"/>
      <c r="K44" s="52"/>
      <c r="L44" s="52"/>
      <c r="M44" s="52"/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/>
      <c r="K45" s="52"/>
      <c r="L45" s="52"/>
      <c r="M45" s="52"/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v>2097052</v>
      </c>
      <c r="K46" s="52">
        <v>1185000</v>
      </c>
      <c r="L46" s="52">
        <v>1555290</v>
      </c>
      <c r="M46" s="52">
        <v>354785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/>
      <c r="K47" s="7"/>
      <c r="L47" s="7"/>
      <c r="M47" s="7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2"/>
      <c r="K48" s="52"/>
      <c r="L48" s="52"/>
      <c r="M48" s="52"/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/>
      <c r="K49" s="52"/>
      <c r="L49" s="52"/>
      <c r="M49" s="52"/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60">
        <v>2097052</v>
      </c>
      <c r="K50" s="60">
        <v>1185000</v>
      </c>
      <c r="L50" s="60">
        <v>1555290</v>
      </c>
      <c r="M50" s="60">
        <v>354785</v>
      </c>
    </row>
    <row r="51" spans="1:13" ht="12.75" customHeight="1">
      <c r="A51" s="207" t="s">
        <v>310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4"/>
      <c r="J52" s="54"/>
      <c r="K52" s="54"/>
      <c r="L52" s="54"/>
      <c r="M52" s="61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/>
      <c r="K56" s="6"/>
      <c r="L56" s="6"/>
      <c r="M56" s="6"/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M16 J7:M7 L8:L9 J27:M27 J12:M12 J22:M22 J48:M50 L13:L21 L28:L32 J33:M33 K36:K41 J13:J21 J10:M10 K16 J8:J9 L34:L41 J23:L26 J34:J46 J28:J3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2">
      <selection activeCell="K47" sqref="K4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1" t="s">
        <v>164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5" t="s">
        <v>279</v>
      </c>
      <c r="J4" s="66" t="s">
        <v>316</v>
      </c>
      <c r="K4" s="66" t="s">
        <v>317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281</v>
      </c>
      <c r="K5" s="68" t="s">
        <v>282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-2097000</v>
      </c>
      <c r="K7" s="7">
        <v>-1555290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984000</v>
      </c>
      <c r="K8" s="7">
        <v>959077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>
        <v>48000</v>
      </c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/>
      <c r="K10" s="7"/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>
        <v>1489000</v>
      </c>
      <c r="K11" s="7">
        <v>1976698</v>
      </c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/>
      <c r="K12" s="7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2">
        <f>SUM(J7:J12)</f>
        <v>424000</v>
      </c>
      <c r="K13" s="52">
        <v>1380485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/>
      <c r="K14" s="7">
        <v>1203379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>
        <v>141000</v>
      </c>
      <c r="K15" s="7">
        <v>171308</v>
      </c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/>
      <c r="K16" s="7"/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67000</v>
      </c>
      <c r="K17" s="7">
        <v>72339</v>
      </c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2">
        <f>SUM(J14:J17)</f>
        <v>208000</v>
      </c>
      <c r="K18" s="52">
        <v>1447026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2">
        <f>IF(J13&gt;J18,J13-J18,0)</f>
        <v>216000</v>
      </c>
      <c r="K19" s="52"/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2">
        <f>IF(J18&gt;J13,J18-J13,0)</f>
        <v>0</v>
      </c>
      <c r="K20" s="52">
        <v>66541</v>
      </c>
    </row>
    <row r="21" spans="1:11" ht="12.75">
      <c r="A21" s="207" t="s">
        <v>159</v>
      </c>
      <c r="B21" s="208"/>
      <c r="C21" s="208"/>
      <c r="D21" s="208"/>
      <c r="E21" s="208"/>
      <c r="F21" s="208"/>
      <c r="G21" s="208"/>
      <c r="H21" s="208"/>
      <c r="I21" s="265"/>
      <c r="J21" s="265"/>
      <c r="K21" s="266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v>27000</v>
      </c>
      <c r="K26" s="7">
        <v>25844</v>
      </c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63">
        <f>SUM(J22:J26)</f>
        <v>27000</v>
      </c>
      <c r="K27" s="52">
        <v>25844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81000</v>
      </c>
      <c r="K28" s="7">
        <v>57500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v>2000</v>
      </c>
      <c r="K30" s="7"/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3">
        <f>SUM(J28:J30)</f>
        <v>83000</v>
      </c>
      <c r="K31" s="52">
        <v>57500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IF(J27&gt;J31,J27-J31,0)</f>
        <v>0</v>
      </c>
      <c r="K32" s="52"/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3">
        <f>IF(J31&gt;J27,J31-J27,0)</f>
        <v>56000</v>
      </c>
      <c r="K33" s="52">
        <v>31656</v>
      </c>
    </row>
    <row r="34" spans="1:11" ht="12.75">
      <c r="A34" s="207" t="s">
        <v>160</v>
      </c>
      <c r="B34" s="208"/>
      <c r="C34" s="208"/>
      <c r="D34" s="208"/>
      <c r="E34" s="208"/>
      <c r="F34" s="208"/>
      <c r="G34" s="208"/>
      <c r="H34" s="208"/>
      <c r="I34" s="265"/>
      <c r="J34" s="265"/>
      <c r="K34" s="266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60000</v>
      </c>
      <c r="K37" s="7">
        <v>15000</v>
      </c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63">
        <f>SUM(J35:J37)</f>
        <v>60000</v>
      </c>
      <c r="K38" s="52">
        <v>15000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136000</v>
      </c>
      <c r="K39" s="7">
        <v>34690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63">
        <f>SUM(J39:J43)</f>
        <v>136000</v>
      </c>
      <c r="K44" s="52">
        <v>34690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3">
        <f>IF(J38&gt;J44,J38-J44,0)</f>
        <v>0</v>
      </c>
      <c r="K45" s="52"/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3">
        <f>IF(J44&gt;J38,J44-J38,0)</f>
        <v>76000</v>
      </c>
      <c r="K46" s="52">
        <v>19690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84000</v>
      </c>
      <c r="K47" s="52"/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0</v>
      </c>
      <c r="K48" s="52">
        <v>117887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61000</v>
      </c>
      <c r="K49" s="7">
        <v>145000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84000</v>
      </c>
      <c r="K50" s="7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>
        <v>117887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4">
        <f>J49+J50-J51</f>
        <v>145000</v>
      </c>
      <c r="K52" s="60">
        <v>27113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7:K12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8:K20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59</v>
      </c>
      <c r="B4" s="273"/>
      <c r="C4" s="273"/>
      <c r="D4" s="273"/>
      <c r="E4" s="273"/>
      <c r="F4" s="273"/>
      <c r="G4" s="273"/>
      <c r="H4" s="273"/>
      <c r="I4" s="65" t="s">
        <v>279</v>
      </c>
      <c r="J4" s="66" t="s">
        <v>316</v>
      </c>
      <c r="K4" s="66" t="s">
        <v>317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1">
        <v>2</v>
      </c>
      <c r="J5" s="72" t="s">
        <v>281</v>
      </c>
      <c r="K5" s="72" t="s">
        <v>282</v>
      </c>
    </row>
    <row r="6" spans="1:11" ht="12.75">
      <c r="A6" s="207" t="s">
        <v>156</v>
      </c>
      <c r="B6" s="208"/>
      <c r="C6" s="208"/>
      <c r="D6" s="208"/>
      <c r="E6" s="208"/>
      <c r="F6" s="208"/>
      <c r="G6" s="208"/>
      <c r="H6" s="208"/>
      <c r="I6" s="265"/>
      <c r="J6" s="265"/>
      <c r="K6" s="266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8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30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7" t="s">
        <v>159</v>
      </c>
      <c r="B22" s="208"/>
      <c r="C22" s="208"/>
      <c r="D22" s="208"/>
      <c r="E22" s="208"/>
      <c r="F22" s="208"/>
      <c r="G22" s="208"/>
      <c r="H22" s="208"/>
      <c r="I22" s="265"/>
      <c r="J22" s="265"/>
      <c r="K22" s="266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318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319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7" t="s">
        <v>160</v>
      </c>
      <c r="B35" s="208"/>
      <c r="C35" s="208"/>
      <c r="D35" s="208"/>
      <c r="E35" s="208"/>
      <c r="F35" s="208"/>
      <c r="G35" s="208"/>
      <c r="H35" s="208"/>
      <c r="I35" s="265">
        <v>0</v>
      </c>
      <c r="J35" s="265"/>
      <c r="K35" s="266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A25" sqref="A25:K25"/>
    </sheetView>
  </sheetViews>
  <sheetFormatPr defaultColWidth="9.140625" defaultRowHeight="12.75"/>
  <cols>
    <col min="1" max="3" width="9.140625" style="75" customWidth="1"/>
    <col min="4" max="4" width="14.28125" style="75" customWidth="1"/>
    <col min="5" max="5" width="5.140625" style="75" customWidth="1"/>
    <col min="6" max="6" width="11.57421875" style="75" customWidth="1"/>
    <col min="7" max="16384" width="9.140625" style="75" customWidth="1"/>
  </cols>
  <sheetData>
    <row r="1" spans="1:12" ht="12.75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74"/>
    </row>
    <row r="2" spans="1:12" ht="15.75">
      <c r="A2" s="42"/>
      <c r="B2" s="73"/>
      <c r="C2" s="281" t="s">
        <v>344</v>
      </c>
      <c r="D2" s="281"/>
      <c r="E2" s="76"/>
      <c r="F2" s="134" t="s">
        <v>379</v>
      </c>
      <c r="G2" s="282"/>
      <c r="H2" s="283"/>
      <c r="I2" s="73"/>
      <c r="J2" s="73"/>
      <c r="K2" s="73"/>
      <c r="L2" s="77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0" t="s">
        <v>303</v>
      </c>
      <c r="J3" s="81" t="s">
        <v>150</v>
      </c>
      <c r="K3" s="81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3">
        <v>2</v>
      </c>
      <c r="J4" s="82" t="s">
        <v>281</v>
      </c>
      <c r="K4" s="82" t="s">
        <v>282</v>
      </c>
    </row>
    <row r="5" spans="1:11" ht="12.75">
      <c r="A5" s="286" t="s">
        <v>283</v>
      </c>
      <c r="B5" s="287"/>
      <c r="C5" s="287"/>
      <c r="D5" s="287"/>
      <c r="E5" s="287"/>
      <c r="F5" s="287"/>
      <c r="G5" s="287"/>
      <c r="H5" s="287"/>
      <c r="I5" s="43">
        <v>1</v>
      </c>
      <c r="J5" s="44">
        <v>33826487</v>
      </c>
      <c r="K5" s="44">
        <v>33826487</v>
      </c>
    </row>
    <row r="6" spans="1:11" ht="12.75">
      <c r="A6" s="286" t="s">
        <v>284</v>
      </c>
      <c r="B6" s="287"/>
      <c r="C6" s="287"/>
      <c r="D6" s="287"/>
      <c r="E6" s="287"/>
      <c r="F6" s="287"/>
      <c r="G6" s="287"/>
      <c r="H6" s="287"/>
      <c r="I6" s="43">
        <v>2</v>
      </c>
      <c r="J6" s="45">
        <v>2070075</v>
      </c>
      <c r="K6" s="45">
        <v>1673668</v>
      </c>
    </row>
    <row r="7" spans="1:11" ht="12.75">
      <c r="A7" s="286" t="s">
        <v>285</v>
      </c>
      <c r="B7" s="287"/>
      <c r="C7" s="287"/>
      <c r="D7" s="287"/>
      <c r="E7" s="287"/>
      <c r="F7" s="287"/>
      <c r="G7" s="287"/>
      <c r="H7" s="287"/>
      <c r="I7" s="43">
        <v>3</v>
      </c>
      <c r="J7" s="45"/>
      <c r="K7" s="45"/>
    </row>
    <row r="8" spans="1:11" ht="12.75">
      <c r="A8" s="286" t="s">
        <v>286</v>
      </c>
      <c r="B8" s="287"/>
      <c r="C8" s="287"/>
      <c r="D8" s="287"/>
      <c r="E8" s="287"/>
      <c r="F8" s="287"/>
      <c r="G8" s="287"/>
      <c r="H8" s="287"/>
      <c r="I8" s="43">
        <v>4</v>
      </c>
      <c r="J8" s="45">
        <v>-11407927</v>
      </c>
      <c r="K8" s="45">
        <v>-16136990</v>
      </c>
    </row>
    <row r="9" spans="1:11" ht="12.75">
      <c r="A9" s="286" t="s">
        <v>287</v>
      </c>
      <c r="B9" s="287"/>
      <c r="C9" s="287"/>
      <c r="D9" s="287"/>
      <c r="E9" s="287"/>
      <c r="F9" s="287"/>
      <c r="G9" s="287"/>
      <c r="H9" s="287"/>
      <c r="I9" s="43">
        <v>5</v>
      </c>
      <c r="J9" s="45">
        <v>-912411</v>
      </c>
      <c r="K9" s="45">
        <v>-1555290</v>
      </c>
    </row>
    <row r="10" spans="1:11" ht="12.75">
      <c r="A10" s="286" t="s">
        <v>288</v>
      </c>
      <c r="B10" s="287"/>
      <c r="C10" s="287"/>
      <c r="D10" s="287"/>
      <c r="E10" s="287"/>
      <c r="F10" s="287"/>
      <c r="G10" s="287"/>
      <c r="H10" s="287"/>
      <c r="I10" s="43">
        <v>6</v>
      </c>
      <c r="J10" s="45"/>
      <c r="K10" s="45"/>
    </row>
    <row r="11" spans="1:11" ht="12.75">
      <c r="A11" s="286" t="s">
        <v>289</v>
      </c>
      <c r="B11" s="287"/>
      <c r="C11" s="287"/>
      <c r="D11" s="287"/>
      <c r="E11" s="287"/>
      <c r="F11" s="287"/>
      <c r="G11" s="287"/>
      <c r="H11" s="287"/>
      <c r="I11" s="43">
        <v>7</v>
      </c>
      <c r="J11" s="45"/>
      <c r="K11" s="45"/>
    </row>
    <row r="12" spans="1:11" ht="12.75">
      <c r="A12" s="286" t="s">
        <v>290</v>
      </c>
      <c r="B12" s="287"/>
      <c r="C12" s="287"/>
      <c r="D12" s="287"/>
      <c r="E12" s="287"/>
      <c r="F12" s="287"/>
      <c r="G12" s="287"/>
      <c r="H12" s="287"/>
      <c r="I12" s="43">
        <v>8</v>
      </c>
      <c r="J12" s="45"/>
      <c r="K12" s="45"/>
    </row>
    <row r="13" spans="1:11" ht="12.75">
      <c r="A13" s="286" t="s">
        <v>291</v>
      </c>
      <c r="B13" s="287"/>
      <c r="C13" s="287"/>
      <c r="D13" s="287"/>
      <c r="E13" s="287"/>
      <c r="F13" s="287"/>
      <c r="G13" s="287"/>
      <c r="H13" s="287"/>
      <c r="I13" s="43">
        <v>9</v>
      </c>
      <c r="J13" s="45"/>
      <c r="K13" s="45"/>
    </row>
    <row r="14" spans="1:11" ht="12.75">
      <c r="A14" s="288" t="s">
        <v>292</v>
      </c>
      <c r="B14" s="289"/>
      <c r="C14" s="289"/>
      <c r="D14" s="289"/>
      <c r="E14" s="289"/>
      <c r="F14" s="289"/>
      <c r="G14" s="289"/>
      <c r="H14" s="289"/>
      <c r="I14" s="43">
        <v>10</v>
      </c>
      <c r="J14" s="78">
        <f>SUM(J5:J13)</f>
        <v>23576224</v>
      </c>
      <c r="K14" s="78">
        <v>17807875</v>
      </c>
    </row>
    <row r="15" spans="1:11" ht="12.75">
      <c r="A15" s="286" t="s">
        <v>293</v>
      </c>
      <c r="B15" s="287"/>
      <c r="C15" s="287"/>
      <c r="D15" s="287"/>
      <c r="E15" s="287"/>
      <c r="F15" s="287"/>
      <c r="G15" s="287"/>
      <c r="H15" s="287"/>
      <c r="I15" s="43">
        <v>11</v>
      </c>
      <c r="J15" s="45"/>
      <c r="K15" s="45"/>
    </row>
    <row r="16" spans="1:11" ht="12.75">
      <c r="A16" s="286" t="s">
        <v>294</v>
      </c>
      <c r="B16" s="287"/>
      <c r="C16" s="287"/>
      <c r="D16" s="287"/>
      <c r="E16" s="287"/>
      <c r="F16" s="287"/>
      <c r="G16" s="287"/>
      <c r="H16" s="287"/>
      <c r="I16" s="43">
        <v>12</v>
      </c>
      <c r="J16" s="45"/>
      <c r="K16" s="45"/>
    </row>
    <row r="17" spans="1:11" ht="12.75">
      <c r="A17" s="286" t="s">
        <v>295</v>
      </c>
      <c r="B17" s="287"/>
      <c r="C17" s="287"/>
      <c r="D17" s="287"/>
      <c r="E17" s="287"/>
      <c r="F17" s="287"/>
      <c r="G17" s="287"/>
      <c r="H17" s="287"/>
      <c r="I17" s="43">
        <v>13</v>
      </c>
      <c r="J17" s="45"/>
      <c r="K17" s="45"/>
    </row>
    <row r="18" spans="1:11" ht="12.75">
      <c r="A18" s="286" t="s">
        <v>296</v>
      </c>
      <c r="B18" s="287"/>
      <c r="C18" s="287"/>
      <c r="D18" s="287"/>
      <c r="E18" s="287"/>
      <c r="F18" s="287"/>
      <c r="G18" s="287"/>
      <c r="H18" s="287"/>
      <c r="I18" s="43">
        <v>14</v>
      </c>
      <c r="J18" s="45"/>
      <c r="K18" s="45"/>
    </row>
    <row r="19" spans="1:11" ht="12.75">
      <c r="A19" s="286" t="s">
        <v>297</v>
      </c>
      <c r="B19" s="287"/>
      <c r="C19" s="287"/>
      <c r="D19" s="287"/>
      <c r="E19" s="287"/>
      <c r="F19" s="287"/>
      <c r="G19" s="287"/>
      <c r="H19" s="287"/>
      <c r="I19" s="43">
        <v>15</v>
      </c>
      <c r="J19" s="45"/>
      <c r="K19" s="45"/>
    </row>
    <row r="20" spans="1:11" ht="12.75">
      <c r="A20" s="286" t="s">
        <v>298</v>
      </c>
      <c r="B20" s="287"/>
      <c r="C20" s="287"/>
      <c r="D20" s="287"/>
      <c r="E20" s="287"/>
      <c r="F20" s="287"/>
      <c r="G20" s="287"/>
      <c r="H20" s="287"/>
      <c r="I20" s="43">
        <v>16</v>
      </c>
      <c r="J20" s="45"/>
      <c r="K20" s="45"/>
    </row>
    <row r="21" spans="1:11" ht="12.75">
      <c r="A21" s="288" t="s">
        <v>299</v>
      </c>
      <c r="B21" s="289"/>
      <c r="C21" s="289"/>
      <c r="D21" s="289"/>
      <c r="E21" s="289"/>
      <c r="F21" s="289"/>
      <c r="G21" s="289"/>
      <c r="H21" s="289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90" t="s">
        <v>300</v>
      </c>
      <c r="B23" s="291"/>
      <c r="C23" s="291"/>
      <c r="D23" s="291"/>
      <c r="E23" s="291"/>
      <c r="F23" s="291"/>
      <c r="G23" s="291"/>
      <c r="H23" s="291"/>
      <c r="I23" s="46">
        <v>18</v>
      </c>
      <c r="J23" s="44"/>
      <c r="K23" s="44"/>
    </row>
    <row r="24" spans="1:11" ht="17.25" customHeight="1">
      <c r="A24" s="292" t="s">
        <v>301</v>
      </c>
      <c r="B24" s="293"/>
      <c r="C24" s="293"/>
      <c r="D24" s="293"/>
      <c r="E24" s="293"/>
      <c r="F24" s="293"/>
      <c r="G24" s="293"/>
      <c r="H24" s="293"/>
      <c r="I24" s="47">
        <v>19</v>
      </c>
      <c r="J24" s="79"/>
      <c r="K24" s="79"/>
    </row>
    <row r="25" spans="1:11" ht="30" customHeight="1">
      <c r="A25" s="294" t="s">
        <v>302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110" zoomScaleSheetLayoutView="110" zoomScalePageLayoutView="0" workbookViewId="0" topLeftCell="A1">
      <selection activeCell="H30" sqref="H3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2" t="s">
        <v>346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" customHeight="1">
      <c r="A3" s="131" t="s">
        <v>353</v>
      </c>
      <c r="B3" s="131"/>
      <c r="C3" s="39"/>
      <c r="D3" s="39"/>
      <c r="E3" s="39"/>
      <c r="F3" s="39"/>
      <c r="G3" s="39"/>
      <c r="H3" s="39"/>
      <c r="I3" s="39"/>
      <c r="J3" s="39"/>
    </row>
    <row r="4" spans="1:10" ht="12.75" customHeight="1" hidden="1">
      <c r="A4" s="303"/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 hidden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 hidden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 hidden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 hidden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 hidden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 hidden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 t="s">
        <v>347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0" t="s">
        <v>348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 t="s">
        <v>350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 t="s">
        <v>351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 t="s">
        <v>352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 t="s">
        <v>380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 t="s">
        <v>354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 t="s">
        <v>355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 t="s">
        <v>365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 t="s">
        <v>356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 t="s">
        <v>357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 t="s">
        <v>358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 t="s">
        <v>382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 t="s">
        <v>383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5" ht="12.75">
      <c r="A29" s="128" t="s">
        <v>359</v>
      </c>
      <c r="E29" t="s">
        <v>360</v>
      </c>
    </row>
    <row r="30" spans="1:6" ht="12.75">
      <c r="A30" s="128" t="s">
        <v>384</v>
      </c>
      <c r="D30" s="129"/>
      <c r="E30" s="130">
        <v>515</v>
      </c>
      <c r="F30" t="s">
        <v>385</v>
      </c>
    </row>
    <row r="31" spans="1:6" ht="12.75">
      <c r="A31" s="128" t="s">
        <v>361</v>
      </c>
      <c r="E31" s="130">
        <v>2011</v>
      </c>
      <c r="F31" t="s">
        <v>362</v>
      </c>
    </row>
    <row r="32" spans="1:6" ht="12.75">
      <c r="A32" s="128" t="s">
        <v>363</v>
      </c>
      <c r="E32" s="130">
        <v>44156</v>
      </c>
      <c r="F32" t="s">
        <v>386</v>
      </c>
    </row>
    <row r="34" ht="12.75">
      <c r="A34" s="128" t="s">
        <v>364</v>
      </c>
    </row>
    <row r="36" ht="12.75">
      <c r="A36" s="128" t="s">
        <v>366</v>
      </c>
    </row>
    <row r="37" spans="1:3" ht="12.75">
      <c r="A37" t="s">
        <v>367</v>
      </c>
      <c r="C37" t="s">
        <v>368</v>
      </c>
    </row>
    <row r="39" spans="1:3" ht="12.75">
      <c r="A39" s="128" t="s">
        <v>367</v>
      </c>
      <c r="C39" t="s">
        <v>369</v>
      </c>
    </row>
    <row r="41" ht="12.75">
      <c r="A41" s="128" t="s">
        <v>370</v>
      </c>
    </row>
    <row r="43" spans="1:6" ht="12.75">
      <c r="A43" s="132" t="s">
        <v>371</v>
      </c>
      <c r="B43" s="132"/>
      <c r="C43" s="132"/>
      <c r="D43" s="132"/>
      <c r="E43" s="132"/>
      <c r="F43" s="132"/>
    </row>
    <row r="45" ht="12.75">
      <c r="A45" s="133" t="s">
        <v>372</v>
      </c>
    </row>
    <row r="46" ht="12.75">
      <c r="A46" s="133" t="s">
        <v>373</v>
      </c>
    </row>
    <row r="47" ht="12.75">
      <c r="A47" s="133" t="s">
        <v>374</v>
      </c>
    </row>
    <row r="48" ht="12.75">
      <c r="A48" s="133" t="s">
        <v>375</v>
      </c>
    </row>
    <row r="49" ht="12.75">
      <c r="A49" s="133" t="s">
        <v>381</v>
      </c>
    </row>
    <row r="50" ht="12.75">
      <c r="A50" s="133" t="s">
        <v>376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2011-08-17T09:55:17Z</cp:lastPrinted>
  <dcterms:created xsi:type="dcterms:W3CDTF">2008-10-17T11:51:54Z</dcterms:created>
  <dcterms:modified xsi:type="dcterms:W3CDTF">2011-08-18T06:16:18Z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