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'Bilješke'!$C$1:$J$53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<sst xmlns="http://schemas.openxmlformats.org/spreadsheetml/2006/main" count="398" uniqueCount="348">
  <si>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</si>
  <si>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</si>
  <si>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</si>
  <si>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</si>
  <si>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</si>
  <si>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</si>
  <si>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</si>
  <si>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</si>
  <si>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</si>
  <si>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</si>
  <si>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</si>
  <si>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</si>
  <si>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</si>
  <si>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</si>
  <si>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</si>
  <si>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</si>
  <si>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</si>
  <si>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</si>
  <si>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</si>
  <si>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</si>
  <si>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</si>
  <si>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</si>
  <si>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</si>
  <si>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</si>
  <si>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</si>
  <si>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</si>
  <si>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</si>
  <si>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</si>
  <si>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</si>
  <si>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</si>
  <si>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</si>
  <si>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</si>
  <si>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</si>
  <si>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</si>
  <si>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</si>
  <si>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</si>
  <si>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</si>
  <si>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</si>
  <si>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</si>
  <si>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</si>
  <si>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</si>
  <si>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</si>
  <si>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</si>
  <si>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</si>
  <si>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</si>
  <si>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</si>
  <si>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</si>
  <si>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</si>
  <si>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</si>
  <si>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</si>
  <si>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</si>
  <si>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</si>
  <si>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</si>
  <si>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</si>
  <si>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</si>
  <si>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</si>
  <si>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</si>
  <si>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</si>
  <si>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</si>
  <si>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</si>
  <si>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</si>
  <si>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</si>
  <si>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</si>
  <si>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</si>
  <si>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</si>
  <si>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</si>
  <si>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</si>
  <si>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</si>
  <si>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</si>
  <si>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</si>
  <si>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</si>
  <si>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</si>
  <si>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</si>
  <si>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</si>
  <si>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</si>
  <si>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</si>
  <si>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</si>
  <si>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</si>
  <si>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</si>
  <si>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</si>
  <si>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</si>
  <si>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</si>
  <si>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</si>
  <si>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</si>
  <si>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</si>
  <si>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</si>
  <si>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</si>
  <si>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</si>
  <si>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</si>
  <si>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</si>
  <si>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</si>
  <si>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</si>
  <si>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</si>
  <si>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</si>
  <si>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</si>
  <si>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</si>
  <si>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</si>
  <si>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</si>
  <si>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</si>
  <si>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</si>
  <si>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</si>
  <si>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</si>
  <si>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</si>
  <si>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</si>
  <si>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</si>
  <si>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</si>
  <si>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</si>
  <si>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</si>
  <si>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</si>
  <si>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</si>
  <si>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</si>
  <si>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</si>
  <si>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</si>
  <si>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</si>
  <si>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</si>
  <si>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</si>
  <si>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</si>
  <si>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</si>
  <si>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</si>
  <si>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</si>
  <si>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</si>
  <si>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</si>
  <si>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</si>
  <si>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</si>
  <si>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</si>
  <si>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</si>
  <si>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</si>
  <si>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</si>
  <si>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</si>
  <si>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</si>
  <si>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</si>
  <si>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</si>
  <si>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</si>
  <si>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</si>
  <si>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</si>
  <si>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</si>
  <si>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</si>
  <si>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</si>
  <si>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</si>
  <si>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</si>
  <si>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</si>
  <si>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</si>
  <si>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</si>
  <si>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</si>
  <si>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</si>
  <si>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</si>
  <si>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</si>
  <si>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</si>
  <si>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</si>
  <si>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</si>
  <si>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</si>
  <si>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</si>
  <si>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</si>
  <si>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</si>
  <si>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</si>
  <si>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</si>
  <si>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</si>
  <si>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</si>
  <si>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</si>
  <si>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</si>
  <si>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</si>
  <si>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</si>
  <si>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</si>
  <si>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</si>
  <si>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</si>
  <si>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</si>
  <si>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</si>
  <si>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</si>
  <si>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</si>
  <si>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</si>
  <si>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</si>
  <si>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</si>
  <si>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</si>
  <si>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</si>
  <si>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</si>
  <si>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</si>
  <si>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</si>
  <si>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</si>
  <si>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</si>
  <si>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</si>
  <si>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</si>
  <si>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</si>
  <si>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</si>
  <si>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</si>
  <si>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</si>
  <si>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</si>
  <si>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</si>
  <si>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</si>
  <si>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</si>
  <si>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</si>
  <si>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</si>
  <si>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</si>
  <si>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</si>
  <si>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</si>
  <si>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</si>
  <si>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</si>
  <si>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</si>
  <si>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</si>
  <si>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</si>
  <si>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</si>
  <si>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</si>
  <si>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</si>
  <si>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</si>
  <si>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</si>
  <si>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</si>
  <si>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</si>
  <si>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</si>
  <si>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</si>
  <si>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</si>
  <si>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</si>
  <si>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</si>
  <si>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</si>
  <si>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</si>
  <si>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</si>
  <si>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</si>
  <si>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</si>
  <si>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</si>
  <si>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</si>
  <si>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</si>
  <si>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</si>
  <si>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</si>
  <si>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</si>
  <si>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</si>
  <si>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</si>
  <si>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</si>
  <si>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</si>
  <si>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</si>
  <si>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</si>
  <si>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</si>
  <si>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</si>
  <si>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</si>
  <si>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</si>
  <si>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</si>
  <si>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</si>
  <si>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</si>
  <si>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</si>
  <si>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</si>
  <si>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</si>
  <si>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</si>
  <si>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</si>
  <si>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</si>
  <si>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</si>
  <si>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</si>
  <si>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</si>
  <si>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</si>
  <si>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</si>
  <si>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</si>
  <si>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</si>
  <si>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</si>
  <si>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</si>
  <si>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</si>
  <si>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</si>
  <si>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</si>
  <si>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</si>
  <si>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</si>
  <si>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</si>
  <si>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</si>
  <si>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</si>
  <si>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</si>
  <si>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</si>
  <si>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</si>
  <si>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</si>
  <si>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</si>
  <si>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</si>
  <si>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</si>
  <si>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</si>
  <si>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</si>
  <si>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</si>
  <si>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</si>
  <si>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</si>
  <si>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</si>
  <si>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</si>
  <si>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</si>
  <si>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</si>
  <si>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</si>
  <si>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</si>
  <si>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</si>
  <si>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</si>
  <si>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</si>
  <si>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</si>
  <si>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</si>
  <si>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</si>
  <si>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</si>
  <si>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</si>
  <si>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</si>
  <si>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</si>
  <si>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</si>
  <si>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</si>
  <si>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</si>
  <si>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</si>
  <si>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</si>
  <si>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</si>
  <si>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</si>
  <si>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</si>
  <si>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</si>
  <si>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</si>
  <si>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</si>
  <si>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</si>
  <si>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</si>
  <si>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</si>
  <si>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</si>
  <si>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</si>
  <si>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</si>
  <si>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</si>
  <si>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</si>
  <si>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</si>
  <si>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</si>
  <si>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</si>
  <si>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</si>
  <si>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</si>
  <si>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</si>
  <si>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</si>
  <si>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</si>
  <si>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</si>
  <si>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</si>
  <si>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</si>
  <si>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</si>
  <si>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</si>
  <si>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</si>
  <si>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</si>
  <si>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</si>
  <si>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</si>
  <si>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03125050</t>
  </si>
  <si>
    <t>060012593</t>
  </si>
  <si>
    <t>47001982985</t>
  </si>
  <si>
    <t>KOTEKS d.d.</t>
  </si>
  <si>
    <t>Split</t>
  </si>
  <si>
    <t>Kralja Zvnimira 14</t>
  </si>
  <si>
    <t>racunovodstvo@koteks.hr</t>
  </si>
  <si>
    <t>www.koteks.hr</t>
  </si>
  <si>
    <t>SPLITSKO-DALMATINSKA</t>
  </si>
  <si>
    <t>DA</t>
  </si>
  <si>
    <t>4719</t>
  </si>
  <si>
    <t>Koža-vuna-tekstil d.o.o.</t>
  </si>
  <si>
    <t>01589598</t>
  </si>
  <si>
    <t>Koteks koža d.o.o.</t>
  </si>
  <si>
    <t>01732145</t>
  </si>
  <si>
    <t>MIRA RUBIĆ</t>
  </si>
  <si>
    <t>021/482-901</t>
  </si>
  <si>
    <t>021/482-928</t>
  </si>
  <si>
    <t>kuprava@koteks.hr</t>
  </si>
  <si>
    <t>GORAN SAPUNAR</t>
  </si>
  <si>
    <t>Obveznik: __KOTEKS  d.d._______________________________________</t>
  </si>
  <si>
    <t>stanje na dan  31.12.2011.</t>
  </si>
  <si>
    <t>u razdoblju  01.01. do 31.12.2011.</t>
  </si>
  <si>
    <t>Obveznik: ______KOTEKS d.d._______________________________________________________</t>
  </si>
  <si>
    <t>u razdoblju _01.01.2010. do 31.12.2011.</t>
  </si>
  <si>
    <t>Obveznik: ________KOTEKS d.d.____________________________________________________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</si>
</sst>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3" fillId="0" borderId="13" xfId="0" applyNumberFormat="1" applyFont="1" applyBorder="1" applyAlignment="1">
      <alignment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 vertical="center"/>
      <protection/>
    </xf>
    <xf numFmtId="0" fontId="3" fillId="0" borderId="29" xfId="58" applyFont="1" applyBorder="1" applyAlignment="1">
      <alignment horizontal="center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9" xfId="58" applyFont="1" applyBorder="1" applyAlignment="1">
      <alignment horizontal="center"/>
      <protection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8" t="s">
        <v>256</v>
      </c>
      <c r="B1" s="168"/>
      <c r="C1" s="16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19" t="s">
        <v>257</v>
      </c>
      <c r="B2" s="119"/>
      <c r="C2" s="119"/>
      <c r="D2" s="120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1" t="s">
        <v>259</v>
      </c>
      <c r="B4" s="121"/>
      <c r="C4" s="121"/>
      <c r="D4" s="121"/>
      <c r="E4" s="121"/>
      <c r="F4" s="121"/>
      <c r="G4" s="121"/>
      <c r="H4" s="121"/>
      <c r="I4" s="12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2" t="s">
        <v>260</v>
      </c>
      <c r="B6" s="123"/>
      <c r="C6" s="124" t="s">
        <v>322</v>
      </c>
      <c r="D6" s="125"/>
      <c r="E6" s="126"/>
      <c r="F6" s="126"/>
      <c r="G6" s="126"/>
      <c r="H6" s="126"/>
      <c r="I6" s="39"/>
      <c r="J6" s="22"/>
      <c r="K6" s="22"/>
      <c r="L6" s="22"/>
    </row>
    <row r="7" spans="1:12" ht="12.75">
      <c r="A7" s="40"/>
      <c r="B7" s="40"/>
      <c r="C7" s="31"/>
      <c r="D7" s="31"/>
      <c r="E7" s="126"/>
      <c r="F7" s="126"/>
      <c r="G7" s="126"/>
      <c r="H7" s="126"/>
      <c r="I7" s="39"/>
      <c r="J7" s="22"/>
      <c r="K7" s="22"/>
      <c r="L7" s="22"/>
    </row>
    <row r="8" spans="1:12" ht="12.75">
      <c r="A8" s="127" t="s">
        <v>261</v>
      </c>
      <c r="B8" s="128"/>
      <c r="C8" s="124" t="s">
        <v>323</v>
      </c>
      <c r="D8" s="125"/>
      <c r="E8" s="126"/>
      <c r="F8" s="126"/>
      <c r="G8" s="126"/>
      <c r="H8" s="12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2" t="s">
        <v>262</v>
      </c>
      <c r="B10" s="133"/>
      <c r="C10" s="124" t="s">
        <v>324</v>
      </c>
      <c r="D10" s="12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4"/>
      <c r="B11" s="13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2" t="s">
        <v>263</v>
      </c>
      <c r="B12" s="123"/>
      <c r="C12" s="135" t="s">
        <v>325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2" t="s">
        <v>264</v>
      </c>
      <c r="B14" s="123"/>
      <c r="C14" s="138">
        <v>21000</v>
      </c>
      <c r="D14" s="139"/>
      <c r="E14" s="31"/>
      <c r="F14" s="129" t="s">
        <v>326</v>
      </c>
      <c r="G14" s="130"/>
      <c r="H14" s="130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2" t="s">
        <v>265</v>
      </c>
      <c r="B16" s="123"/>
      <c r="C16" s="129" t="s">
        <v>327</v>
      </c>
      <c r="D16" s="130"/>
      <c r="E16" s="130"/>
      <c r="F16" s="130"/>
      <c r="G16" s="130"/>
      <c r="H16" s="130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2" t="s">
        <v>266</v>
      </c>
      <c r="B18" s="123"/>
      <c r="C18" s="144" t="s">
        <v>340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2" t="s">
        <v>267</v>
      </c>
      <c r="B20" s="123"/>
      <c r="C20" s="144" t="s">
        <v>329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2" t="s">
        <v>268</v>
      </c>
      <c r="B22" s="123"/>
      <c r="C22" s="44">
        <v>409</v>
      </c>
      <c r="D22" s="129" t="s">
        <v>326</v>
      </c>
      <c r="E22" s="140"/>
      <c r="F22" s="141"/>
      <c r="G22" s="142"/>
      <c r="H22" s="14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2" t="s">
        <v>269</v>
      </c>
      <c r="B24" s="123"/>
      <c r="C24" s="44">
        <v>17</v>
      </c>
      <c r="D24" s="129" t="s">
        <v>330</v>
      </c>
      <c r="E24" s="140"/>
      <c r="F24" s="140"/>
      <c r="G24" s="141"/>
      <c r="H24" s="38" t="s">
        <v>270</v>
      </c>
      <c r="I24" s="48">
        <v>84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2" t="s">
        <v>272</v>
      </c>
      <c r="B26" s="123"/>
      <c r="C26" s="49" t="s">
        <v>331</v>
      </c>
      <c r="D26" s="50"/>
      <c r="E26" s="22"/>
      <c r="F26" s="51"/>
      <c r="G26" s="122" t="s">
        <v>273</v>
      </c>
      <c r="H26" s="123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29" t="s">
        <v>333</v>
      </c>
      <c r="B30" s="140"/>
      <c r="C30" s="140"/>
      <c r="D30" s="141"/>
      <c r="E30" s="135" t="s">
        <v>326</v>
      </c>
      <c r="F30" s="156"/>
      <c r="G30" s="156"/>
      <c r="H30" s="124" t="s">
        <v>334</v>
      </c>
      <c r="I30" s="125"/>
      <c r="J30" s="22"/>
      <c r="K30" s="22"/>
      <c r="L30" s="22"/>
    </row>
    <row r="31" spans="1:12" ht="12.75">
      <c r="A31" s="45"/>
      <c r="B31" s="45"/>
      <c r="C31" s="43"/>
      <c r="D31" s="157"/>
      <c r="E31" s="157"/>
      <c r="F31" s="157"/>
      <c r="G31" s="158"/>
      <c r="H31" s="31"/>
      <c r="I31" s="57"/>
      <c r="J31" s="22"/>
      <c r="K31" s="22"/>
      <c r="L31" s="22"/>
    </row>
    <row r="32" spans="1:12" ht="12.75">
      <c r="A32" s="129" t="s">
        <v>335</v>
      </c>
      <c r="B32" s="140"/>
      <c r="C32" s="140"/>
      <c r="D32" s="141"/>
      <c r="E32" s="135" t="s">
        <v>326</v>
      </c>
      <c r="F32" s="156"/>
      <c r="G32" s="156"/>
      <c r="H32" s="124" t="s">
        <v>336</v>
      </c>
      <c r="I32" s="12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29"/>
      <c r="B34" s="140"/>
      <c r="C34" s="140"/>
      <c r="D34" s="141"/>
      <c r="E34" s="135"/>
      <c r="F34" s="156"/>
      <c r="G34" s="159"/>
      <c r="H34" s="124"/>
      <c r="I34" s="12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8"/>
      <c r="C36" s="148"/>
      <c r="D36" s="149"/>
      <c r="E36" s="147"/>
      <c r="F36" s="148"/>
      <c r="G36" s="148"/>
      <c r="H36" s="124"/>
      <c r="I36" s="125"/>
      <c r="J36" s="22"/>
      <c r="K36" s="22"/>
      <c r="L36" s="22"/>
    </row>
    <row r="37" spans="1:12" ht="12.75">
      <c r="A37" s="59"/>
      <c r="B37" s="59"/>
      <c r="C37" s="161"/>
      <c r="D37" s="162"/>
      <c r="E37" s="31"/>
      <c r="F37" s="161"/>
      <c r="G37" s="162"/>
      <c r="H37" s="31"/>
      <c r="I37" s="31"/>
      <c r="J37" s="22"/>
      <c r="K37" s="22"/>
      <c r="L37" s="22"/>
    </row>
    <row r="38" spans="1:12" ht="12.75">
      <c r="A38" s="147"/>
      <c r="B38" s="148"/>
      <c r="C38" s="148"/>
      <c r="D38" s="149"/>
      <c r="E38" s="147"/>
      <c r="F38" s="148"/>
      <c r="G38" s="148"/>
      <c r="H38" s="124"/>
      <c r="I38" s="12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8"/>
      <c r="C40" s="148"/>
      <c r="D40" s="149"/>
      <c r="E40" s="147"/>
      <c r="F40" s="148"/>
      <c r="G40" s="148"/>
      <c r="H40" s="124"/>
      <c r="I40" s="12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3" t="s">
        <v>277</v>
      </c>
      <c r="B44" s="164"/>
      <c r="C44" s="124"/>
      <c r="D44" s="125"/>
      <c r="E44" s="32"/>
      <c r="F44" s="129"/>
      <c r="G44" s="148"/>
      <c r="H44" s="148"/>
      <c r="I44" s="149"/>
      <c r="J44" s="22"/>
      <c r="K44" s="22"/>
      <c r="L44" s="22"/>
    </row>
    <row r="45" spans="1:12" ht="12.75">
      <c r="A45" s="59"/>
      <c r="B45" s="59"/>
      <c r="C45" s="161"/>
      <c r="D45" s="162"/>
      <c r="E45" s="31"/>
      <c r="F45" s="161"/>
      <c r="G45" s="169"/>
      <c r="H45" s="67"/>
      <c r="I45" s="67"/>
      <c r="J45" s="22"/>
      <c r="K45" s="22"/>
      <c r="L45" s="22"/>
    </row>
    <row r="46" spans="1:12" ht="12.75">
      <c r="A46" s="163" t="s">
        <v>278</v>
      </c>
      <c r="B46" s="164"/>
      <c r="C46" s="129" t="s">
        <v>337</v>
      </c>
      <c r="D46" s="160"/>
      <c r="E46" s="160"/>
      <c r="F46" s="160"/>
      <c r="G46" s="160"/>
      <c r="H46" s="160"/>
      <c r="I46" s="16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3" t="s">
        <v>280</v>
      </c>
      <c r="B48" s="164"/>
      <c r="C48" s="165" t="s">
        <v>338</v>
      </c>
      <c r="D48" s="166"/>
      <c r="E48" s="167"/>
      <c r="F48" s="32"/>
      <c r="G48" s="38" t="s">
        <v>281</v>
      </c>
      <c r="H48" s="165" t="s">
        <v>339</v>
      </c>
      <c r="I48" s="16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3" t="s">
        <v>266</v>
      </c>
      <c r="B50" s="164"/>
      <c r="C50" s="172" t="s">
        <v>328</v>
      </c>
      <c r="D50" s="166"/>
      <c r="E50" s="166"/>
      <c r="F50" s="166"/>
      <c r="G50" s="166"/>
      <c r="H50" s="166"/>
      <c r="I50" s="16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2" t="s">
        <v>282</v>
      </c>
      <c r="B52" s="123"/>
      <c r="C52" s="165" t="s">
        <v>341</v>
      </c>
      <c r="D52" s="166"/>
      <c r="E52" s="166"/>
      <c r="F52" s="166"/>
      <c r="G52" s="166"/>
      <c r="H52" s="166"/>
      <c r="I52" s="131"/>
      <c r="J52" s="22"/>
      <c r="K52" s="22"/>
      <c r="L52" s="22"/>
    </row>
    <row r="53" spans="1:12" ht="12.75">
      <c r="A53" s="69"/>
      <c r="B53" s="69"/>
      <c r="C53" s="175" t="s">
        <v>283</v>
      </c>
      <c r="D53" s="175"/>
      <c r="E53" s="175"/>
      <c r="F53" s="175"/>
      <c r="G53" s="175"/>
      <c r="H53" s="17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3" t="s">
        <v>284</v>
      </c>
      <c r="C55" s="174"/>
      <c r="D55" s="174"/>
      <c r="E55" s="174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321</v>
      </c>
      <c r="C56" s="116"/>
      <c r="D56" s="116"/>
      <c r="E56" s="116"/>
      <c r="F56" s="116"/>
      <c r="G56" s="116"/>
      <c r="H56" s="179" t="s">
        <v>316</v>
      </c>
      <c r="I56" s="179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79"/>
      <c r="I57" s="179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79"/>
      <c r="I58" s="179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79"/>
      <c r="I59" s="179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79"/>
      <c r="I60" s="17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6" t="s">
        <v>287</v>
      </c>
      <c r="H63" s="177"/>
      <c r="I63" s="17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70"/>
      <c r="H64" s="17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F69">
      <selection activeCell="M86" sqref="M86"/>
    </sheetView>
  </sheetViews>
  <sheetFormatPr defaultColWidth="9.140625" defaultRowHeight="12.75"/>
  <cols>
    <col min="8" max="8" width="8.421875" style="0" customWidth="1"/>
    <col min="10" max="10" width="10.7109375" style="0" customWidth="1"/>
    <col min="11" max="11" width="10.28125" style="0" customWidth="1"/>
  </cols>
  <sheetData>
    <row r="1" spans="1:11" ht="12.75">
      <c r="A1" s="221" t="s">
        <v>159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343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11" t="s">
        <v>342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61</v>
      </c>
      <c r="B5" s="215"/>
      <c r="C5" s="215"/>
      <c r="D5" s="215"/>
      <c r="E5" s="215"/>
      <c r="F5" s="215"/>
      <c r="G5" s="215"/>
      <c r="H5" s="216"/>
      <c r="I5" s="77" t="s">
        <v>288</v>
      </c>
      <c r="J5" s="78" t="s">
        <v>115</v>
      </c>
      <c r="K5" s="79" t="s">
        <v>116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10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29846034</v>
      </c>
      <c r="K9" s="12">
        <f>K10+K17+K27+K36+K40</f>
        <v>27539542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6982</v>
      </c>
      <c r="K10" s="12">
        <v>3026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/>
      <c r="K11" s="13"/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6982</v>
      </c>
      <c r="K12" s="13">
        <v>3026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/>
      <c r="K13" s="13"/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/>
      <c r="K14" s="13"/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/>
      <c r="K15" s="13"/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/>
      <c r="K16" s="13"/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29667174</v>
      </c>
      <c r="K17" s="12">
        <v>27459946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7583310</v>
      </c>
      <c r="K18" s="13">
        <v>7583310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21825136</v>
      </c>
      <c r="K19" s="13">
        <v>19707394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/>
      <c r="K20" s="13"/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258728</v>
      </c>
      <c r="K21" s="13">
        <v>169242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/>
      <c r="K22" s="13"/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/>
      <c r="K23" s="13"/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/>
      <c r="K24" s="13"/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/>
      <c r="K25" s="13"/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/>
      <c r="K26" s="13"/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171878</v>
      </c>
      <c r="K27" s="12">
        <v>76570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102378</v>
      </c>
      <c r="K28" s="13">
        <v>22320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/>
      <c r="K29" s="13"/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/>
      <c r="K30" s="13"/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/>
      <c r="K31" s="13"/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/>
      <c r="K32" s="13"/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/>
      <c r="K33" s="13"/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69500</v>
      </c>
      <c r="K34" s="13">
        <v>54250</v>
      </c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/>
      <c r="K35" s="13"/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/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/>
      <c r="K37" s="13"/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/>
      <c r="K38" s="13"/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/>
      <c r="K39" s="13"/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/>
      <c r="K40" s="13"/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13505408</v>
      </c>
      <c r="K41" s="12">
        <f>K42+K50+K57+K65</f>
        <v>13342624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3109370</v>
      </c>
      <c r="K42" s="12">
        <f>K43+K44+K45+K45+K46+K47+K48+K49</f>
        <v>2090496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563</v>
      </c>
      <c r="K43" s="13">
        <v>184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/>
      <c r="K44" s="13"/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/>
      <c r="K45" s="13"/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3108807</v>
      </c>
      <c r="K46" s="13">
        <v>2090312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/>
      <c r="K47" s="13"/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/>
      <c r="K48" s="13"/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/>
      <c r="K49" s="13"/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4759930</v>
      </c>
      <c r="K50" s="12">
        <f>K51+K52+K53+K54+K55+K56</f>
        <v>5739079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/>
      <c r="K51" s="13"/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4438813</v>
      </c>
      <c r="K52" s="13">
        <v>5446511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/>
      <c r="K53" s="13"/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63113</v>
      </c>
      <c r="K54" s="13">
        <v>27555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106804</v>
      </c>
      <c r="K55" s="13">
        <v>113813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151200</v>
      </c>
      <c r="K56" s="13">
        <v>151200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5603084</v>
      </c>
      <c r="K57" s="12">
        <f>K58+K59+K60+K61+K62+K63+K64</f>
        <v>5494362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/>
      <c r="K58" s="13"/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30882</v>
      </c>
      <c r="K59" s="13">
        <v>30882</v>
      </c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/>
      <c r="K60" s="13"/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/>
      <c r="K61" s="13"/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220815</v>
      </c>
      <c r="K62" s="13">
        <v>105215</v>
      </c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99123</v>
      </c>
      <c r="K63" s="13">
        <v>99123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5252264</v>
      </c>
      <c r="K64" s="13">
        <v>5259142</v>
      </c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33024</v>
      </c>
      <c r="K65" s="13">
        <v>18687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860</v>
      </c>
      <c r="K66" s="13"/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43352302</v>
      </c>
      <c r="K67" s="12">
        <f>K9+K41+K66</f>
        <v>40882166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11161870</v>
      </c>
      <c r="K68" s="14">
        <v>11792548</v>
      </c>
    </row>
    <row r="69" spans="1:11" ht="12.75">
      <c r="A69" s="185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10"/>
      <c r="I70" s="6">
        <v>62</v>
      </c>
      <c r="J70" s="20">
        <f>J71+J72+J73+J79+J80+J83+J86</f>
        <v>19508267</v>
      </c>
      <c r="K70" s="20">
        <v>16413771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34102164</v>
      </c>
      <c r="K71" s="13">
        <v>33513861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1673668</v>
      </c>
      <c r="K72" s="13">
        <v>1673668</v>
      </c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0</v>
      </c>
      <c r="K73" s="12"/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/>
      <c r="K74" s="13"/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/>
      <c r="K75" s="13"/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/>
      <c r="K76" s="13"/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/>
      <c r="K77" s="13"/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/>
      <c r="K78" s="13"/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/>
      <c r="K79" s="13"/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-11171294</v>
      </c>
      <c r="K80" s="12">
        <f>K81-K82</f>
        <v>-15829385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/>
      <c r="K81" s="13"/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11171294</v>
      </c>
      <c r="K82" s="13">
        <v>15829385</v>
      </c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-5096271</v>
      </c>
      <c r="K83" s="12">
        <f>K84-K85</f>
        <v>-2944373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/>
      <c r="K84" s="13"/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5096271</v>
      </c>
      <c r="K85" s="13">
        <v>2944373</v>
      </c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/>
      <c r="K86" s="13"/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/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/>
      <c r="K88" s="13"/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/>
      <c r="K89" s="13"/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/>
      <c r="K90" s="13"/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1024199</v>
      </c>
      <c r="K91" s="12">
        <f>K99</f>
        <v>827071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/>
      <c r="K92" s="13"/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/>
      <c r="K93" s="13"/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238426</v>
      </c>
      <c r="K94" s="13"/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/>
      <c r="K95" s="13"/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/>
      <c r="K96" s="13"/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/>
      <c r="K97" s="13"/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/>
      <c r="K98" s="13"/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785773</v>
      </c>
      <c r="K99" s="13">
        <v>827071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/>
      <c r="K100" s="13"/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21917321</v>
      </c>
      <c r="K101" s="12">
        <f>K102+K103+K104+K106+K109+K110+K113</f>
        <v>22759111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6548964</v>
      </c>
      <c r="K102" s="13">
        <v>6730818</v>
      </c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196773</v>
      </c>
      <c r="K103" s="13">
        <v>1233530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1357897</v>
      </c>
      <c r="K104" s="13">
        <v>720090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/>
      <c r="K105" s="13"/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8885034</v>
      </c>
      <c r="K106" s="13">
        <v>7454991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/>
      <c r="K107" s="13"/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/>
      <c r="K108" s="13"/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414387</v>
      </c>
      <c r="K109" s="13">
        <v>319389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1795907</v>
      </c>
      <c r="K110" s="13">
        <v>2913670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/>
      <c r="K111" s="13"/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/>
      <c r="K112" s="13"/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2718359</v>
      </c>
      <c r="K113" s="13">
        <v>3386623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902515</v>
      </c>
      <c r="K114" s="13">
        <v>882213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43352302</v>
      </c>
      <c r="K115" s="12">
        <f>K114+K101+K91+K87+K70</f>
        <v>40882166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>
        <v>11161870</v>
      </c>
      <c r="K116" s="14">
        <v>11792548</v>
      </c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/>
      <c r="K119" s="13"/>
    </row>
    <row r="120" spans="1:11" ht="12.75">
      <c r="A120" s="196" t="s">
        <v>9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24:H24"/>
    <mergeCell ref="A25:H25"/>
    <mergeCell ref="A12:H12"/>
    <mergeCell ref="A13:H13"/>
    <mergeCell ref="A14:H14"/>
    <mergeCell ref="A15:H15"/>
    <mergeCell ref="A18:H18"/>
    <mergeCell ref="A19:H19"/>
    <mergeCell ref="A26:H26"/>
    <mergeCell ref="A27:H27"/>
    <mergeCell ref="A28:H28"/>
    <mergeCell ref="A29:H29"/>
    <mergeCell ref="A16:H16"/>
    <mergeCell ref="A17:H17"/>
    <mergeCell ref="A20:H20"/>
    <mergeCell ref="A21:H21"/>
    <mergeCell ref="A22:H22"/>
    <mergeCell ref="A23:H23"/>
    <mergeCell ref="A42:H42"/>
    <mergeCell ref="A43:H43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6:H56"/>
    <mergeCell ref="A57:H57"/>
    <mergeCell ref="A44:H44"/>
    <mergeCell ref="A45:H45"/>
    <mergeCell ref="A46:H46"/>
    <mergeCell ref="A47:H47"/>
    <mergeCell ref="A50:H50"/>
    <mergeCell ref="A51:H51"/>
    <mergeCell ref="A58:H58"/>
    <mergeCell ref="A59:H59"/>
    <mergeCell ref="A60:H60"/>
    <mergeCell ref="A61:H61"/>
    <mergeCell ref="A48:H48"/>
    <mergeCell ref="A49:H49"/>
    <mergeCell ref="A52:H52"/>
    <mergeCell ref="A53:H53"/>
    <mergeCell ref="A54:H54"/>
    <mergeCell ref="A55:H55"/>
    <mergeCell ref="A74:H74"/>
    <mergeCell ref="A75:H75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6:H76"/>
    <mergeCell ref="A77:H77"/>
    <mergeCell ref="A78:H78"/>
    <mergeCell ref="A79:H79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0:H110"/>
    <mergeCell ref="A111:H111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71:K71 J8:K68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1">
      <selection activeCell="K48" sqref="K48"/>
    </sheetView>
  </sheetViews>
  <sheetFormatPr defaultColWidth="9.140625" defaultRowHeight="12.75"/>
  <sheetData>
    <row r="1" spans="1:11" ht="12.75">
      <c r="A1" s="221" t="s">
        <v>160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ht="12.75">
      <c r="A2" s="225" t="s">
        <v>344</v>
      </c>
      <c r="B2" s="226"/>
      <c r="C2" s="226"/>
      <c r="D2" s="226"/>
      <c r="E2" s="226"/>
      <c r="F2" s="226"/>
      <c r="G2" s="226"/>
      <c r="H2" s="226"/>
      <c r="I2" s="226"/>
      <c r="J2" s="226"/>
      <c r="K2" s="224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9" t="s">
        <v>345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77" t="s">
        <v>290</v>
      </c>
      <c r="J5" s="79" t="s">
        <v>156</v>
      </c>
      <c r="K5" s="79" t="s">
        <v>157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189" t="s">
        <v>26</v>
      </c>
      <c r="B7" s="190"/>
      <c r="C7" s="190"/>
      <c r="D7" s="190"/>
      <c r="E7" s="190"/>
      <c r="F7" s="190"/>
      <c r="G7" s="190"/>
      <c r="H7" s="210"/>
      <c r="I7" s="6">
        <v>111</v>
      </c>
      <c r="J7" s="20">
        <f>SUM(J8:J9)</f>
        <v>14946507</v>
      </c>
      <c r="K7" s="20">
        <f>SUM(K9++K8)</f>
        <v>14004299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14893849</v>
      </c>
      <c r="K8" s="13">
        <v>13980989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52658</v>
      </c>
      <c r="K9" s="13">
        <v>23310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19378536</v>
      </c>
      <c r="K10" s="12">
        <v>16100682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/>
      <c r="K11" s="13"/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8830554</v>
      </c>
      <c r="K12" s="12">
        <v>6397741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2417574</v>
      </c>
      <c r="K13" s="13">
        <v>2459203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3740310</v>
      </c>
      <c r="K14" s="13">
        <v>1657701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2672670</v>
      </c>
      <c r="K15" s="13">
        <v>2280837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7634200</v>
      </c>
      <c r="K16" s="12">
        <v>6913695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4626280</v>
      </c>
      <c r="K17" s="13">
        <v>4304829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1881988</v>
      </c>
      <c r="K18" s="13">
        <v>1589197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1125932</v>
      </c>
      <c r="K19" s="13">
        <v>1019669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1934787</v>
      </c>
      <c r="K20" s="13">
        <v>1770256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875564</v>
      </c>
      <c r="K21" s="13">
        <v>771739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60</v>
      </c>
      <c r="K22" s="12">
        <v>56346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60</v>
      </c>
      <c r="K23" s="13">
        <v>50215</v>
      </c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/>
      <c r="K24" s="13">
        <v>6131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/>
      <c r="K25" s="13"/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103371</v>
      </c>
      <c r="K26" s="13">
        <v>190905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53103</v>
      </c>
      <c r="K27" s="12">
        <v>27693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/>
      <c r="K28" s="13"/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53103</v>
      </c>
      <c r="K29" s="13">
        <v>11866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/>
      <c r="K32" s="13">
        <v>15827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719726</v>
      </c>
      <c r="K33" s="12">
        <v>875683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324435</v>
      </c>
      <c r="K34" s="13">
        <v>316609</v>
      </c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395291</v>
      </c>
      <c r="K35" s="13">
        <v>467139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/>
      <c r="K37" s="13">
        <v>91935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19300</v>
      </c>
      <c r="K40" s="13"/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16919</v>
      </c>
      <c r="K41" s="13"/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15018910</v>
      </c>
      <c r="K42" s="12">
        <v>14031992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20115181</v>
      </c>
      <c r="K43" s="12">
        <v>16976365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-5096271</v>
      </c>
      <c r="K44" s="12">
        <v>2944373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0</v>
      </c>
      <c r="K45" s="12"/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5096271</v>
      </c>
      <c r="K46" s="12">
        <v>2944373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/>
      <c r="K47" s="13"/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-5096271</v>
      </c>
      <c r="K48" s="12">
        <f>K44-K47</f>
        <v>2944373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0</v>
      </c>
      <c r="K49" s="12"/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5096271</v>
      </c>
      <c r="K50" s="18">
        <v>2944373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4"/>
      <c r="J51" s="234"/>
      <c r="K51" s="235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4"/>
      <c r="J55" s="234"/>
      <c r="K55" s="235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10"/>
      <c r="I56" s="21">
        <v>157</v>
      </c>
      <c r="J56" s="11">
        <v>-5096271</v>
      </c>
      <c r="K56" s="11">
        <v>-2944373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/>
      <c r="K60" s="13"/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-5096271</v>
      </c>
      <c r="K67" s="18">
        <f>K56+K66</f>
        <v>-2944373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4"/>
      <c r="J68" s="234"/>
      <c r="K68" s="235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1" t="s">
        <v>243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23:H23"/>
    <mergeCell ref="A24:H24"/>
    <mergeCell ref="A25:H25"/>
    <mergeCell ref="A26:H26"/>
    <mergeCell ref="A13:H13"/>
    <mergeCell ref="A14:H14"/>
    <mergeCell ref="A17:H17"/>
    <mergeCell ref="A18:H18"/>
    <mergeCell ref="A19:H19"/>
    <mergeCell ref="A20:H20"/>
    <mergeCell ref="A39:H39"/>
    <mergeCell ref="A40:H40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1:H41"/>
    <mergeCell ref="A42:H42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4">
      <selection activeCell="N47" sqref="N47"/>
    </sheetView>
  </sheetViews>
  <sheetFormatPr defaultColWidth="9.140625" defaultRowHeight="12.75"/>
  <cols>
    <col min="8" max="8" width="1.7109375" style="0" customWidth="1"/>
    <col min="11" max="11" width="13.00390625" style="0" bestFit="1" customWidth="1"/>
  </cols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223"/>
    </row>
    <row r="2" spans="1:11" ht="12.75">
      <c r="A2" s="251" t="s">
        <v>346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3" t="s">
        <v>347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293</v>
      </c>
      <c r="K6" s="90" t="s">
        <v>294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-5096271</v>
      </c>
      <c r="K8" s="13">
        <v>-2944373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1934787</v>
      </c>
      <c r="K9" s="13">
        <v>1770256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13"/>
      <c r="K10" s="13"/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13">
        <v>759306</v>
      </c>
      <c r="K11" s="13">
        <v>261846</v>
      </c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>
        <v>2068092</v>
      </c>
      <c r="K12" s="13">
        <v>1018874</v>
      </c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13">
        <v>489746</v>
      </c>
      <c r="K13" s="13"/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12">
        <f>SUM(J8:J13)</f>
        <v>155660</v>
      </c>
      <c r="K14" s="12">
        <f>K8+K9+K11+K12</f>
        <v>106603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13">
        <v>554751</v>
      </c>
      <c r="K15" s="13">
        <v>979149</v>
      </c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13"/>
      <c r="K16" s="13"/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13"/>
      <c r="K17" s="13"/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13"/>
      <c r="K18" s="13">
        <v>20302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12">
        <f>SUM(J15:J18)</f>
        <v>554751</v>
      </c>
      <c r="K19" s="12">
        <f>SUM(K15:K18)</f>
        <v>999451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12">
        <f>IF(J14&gt;J19,J14-J19,0)</f>
        <v>0</v>
      </c>
      <c r="K20" s="12"/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12">
        <f>IF(J19&gt;J14,J19-J14,0)</f>
        <v>399091</v>
      </c>
      <c r="K21" s="12">
        <f>K19-K14</f>
        <v>892848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>
        <v>3957</v>
      </c>
      <c r="K23" s="13">
        <v>2207228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/>
      <c r="K24" s="13"/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/>
      <c r="K25" s="13"/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/>
      <c r="K26" s="13"/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>
        <v>287183</v>
      </c>
      <c r="K27" s="13">
        <v>204030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12">
        <f>SUM(J23:J27)</f>
        <v>291140</v>
      </c>
      <c r="K28" s="12">
        <f>SUM(K23:K27)</f>
        <v>2411258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13">
        <v>274845</v>
      </c>
      <c r="K29" s="13">
        <v>1766300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/>
      <c r="K30" s="13"/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13">
        <v>14248</v>
      </c>
      <c r="K31" s="13"/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12">
        <f>SUM(J29:J31)</f>
        <v>289093</v>
      </c>
      <c r="K32" s="12">
        <f>SUM(K29:K31)</f>
        <v>1766300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12">
        <f>IF(J28&gt;J32,J28-J32,0)</f>
        <v>2047</v>
      </c>
      <c r="K33" s="12">
        <f>K28-K32</f>
        <v>644958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12">
        <f>IF(J32&gt;J28,J32-J28,0)</f>
        <v>0</v>
      </c>
      <c r="K34" s="12"/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13"/>
      <c r="K36" s="13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933883</v>
      </c>
      <c r="K37" s="13">
        <v>1218611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13"/>
      <c r="K38" s="13">
        <v>41298</v>
      </c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12">
        <f>SUM(J36:J38)</f>
        <v>933883</v>
      </c>
      <c r="K39" s="12">
        <f>SUM(K37:K38)</f>
        <v>1259909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13">
        <v>564820</v>
      </c>
      <c r="K40" s="13">
        <v>876233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13"/>
      <c r="K41" s="13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13"/>
      <c r="K42" s="13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13"/>
      <c r="K43" s="13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13"/>
      <c r="K44" s="13">
        <v>150123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12">
        <f>SUM(J40:J44)</f>
        <v>564820</v>
      </c>
      <c r="K45" s="12">
        <f>SUM(K40:K44)</f>
        <v>1026356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12">
        <f>IF(J39&gt;J45,J39-J45,0)</f>
        <v>369063</v>
      </c>
      <c r="K46" s="12">
        <f>IF(K39&gt;K45,K39-K45,0)</f>
        <v>233553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12">
        <f>IF(J45&gt;J39,J45-J39,0)</f>
        <v>0</v>
      </c>
      <c r="K47" s="12">
        <f>IF(K45&gt;K39,K45-K39,0)</f>
        <v>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12">
        <f>IF(J21-J20+J34-J33+J47-J46&gt;0,J21-J20+J34-J33+J47-J46,0)</f>
        <v>27981</v>
      </c>
      <c r="K49" s="12">
        <f>IF(K21-K20+K34-K33+K47-K46&gt;0,K21-K20+K34-K33+K47-K46,0)</f>
        <v>14337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13">
        <v>61005</v>
      </c>
      <c r="K50" s="13">
        <v>33024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/>
      <c r="K51" s="13"/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13">
        <v>27981</v>
      </c>
      <c r="K52" s="13">
        <v>14337</v>
      </c>
    </row>
    <row r="53" spans="1:11" ht="12.75">
      <c r="A53" s="196" t="s">
        <v>184</v>
      </c>
      <c r="B53" s="197"/>
      <c r="C53" s="197"/>
      <c r="D53" s="197"/>
      <c r="E53" s="197"/>
      <c r="F53" s="197"/>
      <c r="G53" s="197"/>
      <c r="H53" s="197"/>
      <c r="I53" s="7">
        <v>44</v>
      </c>
      <c r="J53" s="18">
        <f>J50+J51-J52</f>
        <v>33024</v>
      </c>
      <c r="K53" s="118">
        <f>K50-K52</f>
        <v>18687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5:K35"/>
    <mergeCell ref="A36:H36"/>
    <mergeCell ref="A37:H37"/>
    <mergeCell ref="A38:H38"/>
    <mergeCell ref="A39:H39"/>
    <mergeCell ref="A40:H40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15:K18 J8:K13 J29:K31 J23:K27 J50:K52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19:K21 J32:K34 J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7" t="s">
        <v>290</v>
      </c>
      <c r="J5" s="88" t="s">
        <v>156</v>
      </c>
      <c r="K5" s="88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9">
        <v>2</v>
      </c>
      <c r="J6" s="90" t="s">
        <v>293</v>
      </c>
      <c r="K6" s="90" t="s">
        <v>294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23:K23"/>
    <mergeCell ref="A24:H24"/>
    <mergeCell ref="A25:H25"/>
    <mergeCell ref="A26:H26"/>
    <mergeCell ref="A13:H13"/>
    <mergeCell ref="A14:H14"/>
    <mergeCell ref="A17:H17"/>
    <mergeCell ref="A18:H18"/>
    <mergeCell ref="A19:H19"/>
    <mergeCell ref="A20:H20"/>
    <mergeCell ref="A39:H39"/>
    <mergeCell ref="A40:H40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41:H41"/>
    <mergeCell ref="A42:H42"/>
    <mergeCell ref="A43:H43"/>
    <mergeCell ref="A44:H44"/>
    <mergeCell ref="A47:H47"/>
    <mergeCell ref="A48:H48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B1">
      <selection activeCell="L24" sqref="L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00390625" style="98" customWidth="1"/>
    <col min="11" max="11" width="9.421875" style="98" bestFit="1" customWidth="1"/>
    <col min="12" max="16384" width="9.140625" style="98" customWidth="1"/>
  </cols>
  <sheetData>
    <row r="1" spans="1:12" ht="12.75">
      <c r="A1" s="278" t="s">
        <v>291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7"/>
    </row>
    <row r="2" spans="1:12" ht="15.75">
      <c r="A2" s="95"/>
      <c r="B2" s="96"/>
      <c r="C2" s="265" t="s">
        <v>292</v>
      </c>
      <c r="D2" s="265"/>
      <c r="E2" s="100">
        <v>40544</v>
      </c>
      <c r="F2" s="99" t="s">
        <v>258</v>
      </c>
      <c r="G2" s="266">
        <v>40908</v>
      </c>
      <c r="H2" s="267"/>
      <c r="I2" s="96"/>
      <c r="J2" s="96"/>
      <c r="K2" s="96"/>
      <c r="L2" s="101"/>
    </row>
    <row r="3" spans="1:11" ht="24" thickBot="1">
      <c r="A3" s="268" t="s">
        <v>61</v>
      </c>
      <c r="B3" s="268"/>
      <c r="C3" s="268"/>
      <c r="D3" s="268"/>
      <c r="E3" s="268"/>
      <c r="F3" s="268"/>
      <c r="G3" s="268"/>
      <c r="H3" s="268"/>
      <c r="I3" s="102" t="s">
        <v>315</v>
      </c>
      <c r="J3" s="103" t="s">
        <v>156</v>
      </c>
      <c r="K3" s="103" t="s">
        <v>157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05">
        <v>2</v>
      </c>
      <c r="J4" s="104" t="s">
        <v>293</v>
      </c>
      <c r="K4" s="104" t="s">
        <v>294</v>
      </c>
    </row>
    <row r="5" spans="1:11" ht="12.75">
      <c r="A5" s="263" t="s">
        <v>295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34102164</v>
      </c>
      <c r="K5" s="107">
        <v>33513861</v>
      </c>
    </row>
    <row r="6" spans="1:11" ht="12.75">
      <c r="A6" s="263" t="s">
        <v>296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1673668</v>
      </c>
      <c r="K6" s="108">
        <v>1673668</v>
      </c>
    </row>
    <row r="7" spans="1:11" ht="12.75">
      <c r="A7" s="263" t="s">
        <v>297</v>
      </c>
      <c r="B7" s="264"/>
      <c r="C7" s="264"/>
      <c r="D7" s="264"/>
      <c r="E7" s="264"/>
      <c r="F7" s="264"/>
      <c r="G7" s="264"/>
      <c r="H7" s="264"/>
      <c r="I7" s="106">
        <v>3</v>
      </c>
      <c r="J7" s="108"/>
      <c r="K7" s="108"/>
    </row>
    <row r="8" spans="1:11" ht="12.75">
      <c r="A8" s="263" t="s">
        <v>298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-11171294</v>
      </c>
      <c r="K8" s="108">
        <v>-15829385</v>
      </c>
    </row>
    <row r="9" spans="1:11" ht="12.75">
      <c r="A9" s="263" t="s">
        <v>299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-5096271</v>
      </c>
      <c r="K9" s="108">
        <v>-2944373</v>
      </c>
    </row>
    <row r="10" spans="1:11" ht="12.75">
      <c r="A10" s="263" t="s">
        <v>300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/>
      <c r="K10" s="108"/>
    </row>
    <row r="11" spans="1:11" ht="12.75">
      <c r="A11" s="263" t="s">
        <v>301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/>
      <c r="K11" s="108"/>
    </row>
    <row r="12" spans="1:11" ht="12.75">
      <c r="A12" s="263" t="s">
        <v>302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/>
      <c r="K12" s="108"/>
    </row>
    <row r="13" spans="1:11" ht="12.75">
      <c r="A13" s="263" t="s">
        <v>303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/>
      <c r="K13" s="108"/>
    </row>
    <row r="14" spans="1:11" ht="12.75">
      <c r="A14" s="274" t="s">
        <v>304</v>
      </c>
      <c r="B14" s="275"/>
      <c r="C14" s="275"/>
      <c r="D14" s="275"/>
      <c r="E14" s="275"/>
      <c r="F14" s="275"/>
      <c r="G14" s="275"/>
      <c r="H14" s="275"/>
      <c r="I14" s="106">
        <v>10</v>
      </c>
      <c r="J14" s="109">
        <f>SUM(J5:J13)</f>
        <v>19508267</v>
      </c>
      <c r="K14" s="109">
        <f>SUM(K5:K13)</f>
        <v>16413771</v>
      </c>
    </row>
    <row r="15" spans="1:11" ht="12.75">
      <c r="A15" s="263" t="s">
        <v>305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/>
      <c r="K15" s="108"/>
    </row>
    <row r="16" spans="1:11" ht="12.75">
      <c r="A16" s="263" t="s">
        <v>306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/>
      <c r="K16" s="108"/>
    </row>
    <row r="17" spans="1:11" ht="12.75">
      <c r="A17" s="263" t="s">
        <v>307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/>
      <c r="K17" s="108"/>
    </row>
    <row r="18" spans="1:11" ht="12.75">
      <c r="A18" s="263" t="s">
        <v>308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/>
      <c r="K18" s="108"/>
    </row>
    <row r="19" spans="1:11" ht="12.75">
      <c r="A19" s="263" t="s">
        <v>309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-5096271</v>
      </c>
      <c r="K19" s="108">
        <v>-2944373</v>
      </c>
    </row>
    <row r="20" spans="1:11" ht="12.75">
      <c r="A20" s="263" t="s">
        <v>310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/>
      <c r="K20" s="108"/>
    </row>
    <row r="21" spans="1:11" ht="12.75">
      <c r="A21" s="274" t="s">
        <v>311</v>
      </c>
      <c r="B21" s="275"/>
      <c r="C21" s="275"/>
      <c r="D21" s="275"/>
      <c r="E21" s="275"/>
      <c r="F21" s="275"/>
      <c r="G21" s="275"/>
      <c r="H21" s="275"/>
      <c r="I21" s="106">
        <v>17</v>
      </c>
      <c r="J21" s="110">
        <f>SUM(J15:J20)</f>
        <v>-5096271</v>
      </c>
      <c r="K21" s="108">
        <v>-2944373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312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313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76" t="s">
        <v>314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 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J22 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/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2012-04-27T11:32:21Z</cp:lastPrinted>
  <dcterms:created xsi:type="dcterms:W3CDTF">2008-10-17T11:51:54Z</dcterms:created>
  <dcterms:modified xsi:type="dcterms:W3CDTF">2012-04-30T07:58:09Z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