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'Bilješke'!$A$2:$J$49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<sst xmlns="http://schemas.openxmlformats.org/spreadsheetml/2006/main" count="427" uniqueCount="377">
  <si>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</si>
  <si>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</si>
  <si>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</si>
  <si>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</si>
  <si>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</si>
  <si>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</si>
  <si>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</si>
  <si>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</si>
  <si>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</si>
  <si>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</si>
  <si>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</si>
  <si>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</si>
  <si>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</si>
  <si>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</si>
  <si>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</si>
  <si>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</si>
  <si>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</si>
  <si>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</si>
  <si>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</si>
  <si>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</si>
  <si>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</si>
  <si>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</si>
  <si>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</si>
  <si>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</si>
  <si>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</si>
  <si>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</si>
  <si>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</si>
  <si>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</si>
  <si>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</si>
  <si>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</si>
  <si>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</si>
  <si>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</si>
  <si>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</si>
  <si>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</si>
  <si>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</si>
  <si>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</si>
  <si>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</si>
  <si>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</si>
  <si>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</si>
  <si>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</si>
  <si>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</si>
  <si>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</si>
  <si>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</si>
  <si>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</si>
  <si>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</si>
  <si>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</si>
  <si>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</si>
  <si>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</si>
  <si>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</si>
  <si>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</si>
  <si>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</si>
  <si>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</si>
  <si>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</si>
  <si>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</si>
  <si>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</si>
  <si>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</si>
  <si>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</si>
  <si>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</si>
  <si>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</si>
  <si>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</si>
  <si>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</si>
  <si>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</si>
  <si>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</si>
  <si>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</si>
  <si>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</si>
  <si>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</si>
  <si>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</si>
  <si>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</si>
  <si>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</si>
  <si>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</si>
  <si>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</si>
  <si>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</si>
  <si>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</si>
  <si>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</si>
  <si>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</si>
  <si>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</si>
  <si>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</si>
  <si>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</si>
  <si>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</si>
  <si>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</si>
  <si>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</si>
  <si>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</si>
  <si>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</si>
  <si>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</si>
  <si>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</si>
  <si>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</si>
  <si>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</si>
  <si>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</si>
  <si>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</si>
  <si>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</si>
  <si>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</si>
  <si>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</si>
  <si>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</si>
  <si>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</si>
  <si>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</si>
  <si>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</si>
  <si>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</si>
  <si>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</si>
  <si>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</si>
  <si>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</si>
  <si>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</si>
  <si>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</si>
  <si>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</si>
  <si>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</si>
  <si>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</si>
  <si>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</si>
  <si>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</si>
  <si>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</si>
  <si>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</si>
  <si>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</si>
  <si>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</si>
  <si>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</si>
  <si>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</si>
  <si>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</si>
  <si>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</si>
  <si>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</si>
  <si>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</si>
  <si>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</si>
  <si>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</si>
  <si>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</si>
  <si>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</si>
  <si>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</si>
  <si>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</si>
  <si>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</si>
  <si>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</si>
  <si>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</si>
  <si>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</si>
  <si>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</si>
  <si>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</si>
  <si>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</si>
  <si>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</si>
  <si>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</si>
  <si>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</si>
  <si>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</si>
  <si>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</si>
  <si>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</si>
  <si>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</si>
  <si>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</si>
  <si>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</si>
  <si>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</si>
  <si>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</si>
  <si>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</si>
  <si>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</si>
  <si>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</si>
  <si>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</si>
  <si>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</si>
  <si>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</si>
  <si>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</si>
  <si>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</si>
  <si>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</si>
  <si>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</si>
  <si>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</si>
  <si>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</si>
  <si>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</si>
  <si>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</si>
  <si>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</si>
  <si>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</si>
  <si>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</si>
  <si>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</si>
  <si>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</si>
  <si>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</si>
  <si>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</si>
  <si>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</si>
  <si>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</si>
  <si>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</si>
  <si>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</si>
  <si>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</si>
  <si>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</si>
  <si>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</si>
  <si>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</si>
  <si>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</si>
  <si>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</si>
  <si>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</si>
  <si>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</si>
  <si>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</si>
  <si>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</si>
  <si>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</si>
  <si>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</si>
  <si>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</si>
  <si>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</si>
  <si>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</si>
  <si>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</si>
  <si>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</si>
  <si>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</si>
  <si>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</si>
  <si>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</si>
  <si>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</si>
  <si>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</si>
  <si>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</si>
  <si>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</si>
  <si>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</si>
  <si>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</si>
  <si>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</si>
  <si>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</si>
  <si>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</si>
  <si>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</si>
  <si>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</si>
  <si>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</si>
  <si>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</si>
  <si>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</si>
  <si>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</si>
  <si>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</si>
  <si>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</si>
  <si>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</si>
  <si>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</si>
  <si>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</si>
  <si>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</si>
  <si>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</si>
  <si>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</si>
  <si>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</si>
  <si>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</si>
  <si>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</si>
  <si>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</si>
  <si>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</si>
  <si>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</si>
  <si>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</si>
  <si>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</si>
  <si>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</si>
  <si>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</si>
  <si>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</si>
  <si>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</si>
  <si>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</si>
  <si>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</si>
  <si>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</si>
  <si>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</si>
  <si>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</si>
  <si>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</si>
  <si>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</si>
  <si>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</si>
  <si>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</si>
  <si>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</si>
  <si>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</si>
  <si>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</si>
  <si>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</si>
  <si>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</si>
  <si>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</si>
  <si>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</si>
  <si>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</si>
  <si>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</si>
  <si>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</si>
  <si>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</si>
  <si>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</si>
  <si>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</si>
  <si>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</si>
  <si>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</si>
  <si>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</si>
  <si>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</si>
  <si>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</si>
  <si>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</si>
  <si>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</si>
  <si>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</si>
  <si>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</si>
  <si>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</si>
  <si>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</si>
  <si>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</si>
  <si>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</si>
  <si>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</si>
  <si>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</si>
  <si>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</si>
  <si>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</si>
  <si>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</si>
  <si>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</si>
  <si>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</si>
  <si>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</si>
  <si>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</si>
  <si>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</si>
  <si>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</si>
  <si>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</si>
  <si>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</si>
  <si>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</si>
  <si>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</si>
  <si>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</si>
  <si>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</si>
  <si>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</si>
  <si>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</si>
  <si>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</si>
  <si>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</si>
  <si>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</si>
  <si>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</si>
  <si>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</si>
  <si>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</si>
  <si>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</si>
  <si>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</si>
  <si>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</si>
  <si>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</si>
  <si>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</si>
  <si>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</si>
  <si>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</si>
  <si>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</si>
  <si>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</si>
  <si>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</si>
  <si>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</si>
  <si>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</si>
  <si>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</si>
  <si>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</si>
  <si>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</si>
  <si>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</si>
  <si>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</si>
  <si>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</si>
  <si>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</si>
  <si>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</si>
  <si>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</si>
  <si>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</si>
  <si>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</si>
  <si>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</si>
  <si>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</si>
  <si>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</si>
  <si>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</si>
  <si>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</si>
  <si>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</si>
  <si>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</si>
  <si>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</si>
  <si>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</si>
  <si>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</si>
  <si>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</si>
  <si>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</si>
  <si>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</si>
  <si>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</si>
  <si>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</si>
  <si>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</si>
  <si>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</si>
  <si>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</si>
  <si>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</si>
  <si>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</si>
  <si>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</si>
  <si>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</si>
  <si>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</si>
  <si>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</si>
  <si>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</si>
  <si>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</si>
  <si>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4719</t>
  </si>
  <si>
    <t>MIRA RUBIĆ</t>
  </si>
  <si>
    <t>021/482 901</t>
  </si>
  <si>
    <t>021/482 928</t>
  </si>
  <si>
    <t>racunovodstvo@koteks.hr</t>
  </si>
  <si>
    <t>DADIĆ MARIO</t>
  </si>
  <si>
    <t>u razdoblju 01.01.2011.  do 31.03.2011.</t>
  </si>
  <si>
    <t>do 31.03.2011.</t>
  </si>
  <si>
    <t>za razdoblje od 01.01.2011</t>
  </si>
  <si>
    <t>u razdoblju _01.01.2011. do _31.03.2011.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</si>
  <si>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</si>
  <si>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</si>
  <si>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</si>
  <si>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</si>
  <si>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</si>
  <si>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obavlja djelatnost trgovine na veliko i malo tekstilnom robom u Splitu (PC Koteks) i u Solinu</t>
  </si>
  <si>
    <t>((Dujmovača).</t>
  </si>
  <si>
    <t>Društvo ostvaruje prihode i od davanja poslovnih prostora u zakup.</t>
  </si>
  <si>
    <t xml:space="preserve">I    OPĆI PODACI </t>
  </si>
  <si>
    <t>Na dan 31.03.2011. Društvo zapošljava 101 zaposlenika.</t>
  </si>
  <si>
    <t>Društvo je uvršteno na kotaciju javnih društava na Zagrebačkoj burzi.Temeljni kapital Društva podijeljen</t>
  </si>
  <si>
    <t>je na 669.467 dionica nominalne vrijednosti  50,00 kuna po dionici.</t>
  </si>
  <si>
    <t>1. Kerum d.o.o.                        Broj dionica 597.989         =      87,32%</t>
  </si>
  <si>
    <t>2. R.HRVATSKA</t>
  </si>
  <si>
    <t>19.329          =      2,89%</t>
  </si>
  <si>
    <t>3. BUNČUGA ELDA</t>
  </si>
  <si>
    <t xml:space="preserve">    =       0,37%</t>
  </si>
  <si>
    <t>4. MATKOVIĆ ZVONIMIR</t>
  </si>
  <si>
    <t xml:space="preserve">    =      0,30%</t>
  </si>
  <si>
    <t>5. OSTALI DIONIČARI</t>
  </si>
  <si>
    <t xml:space="preserve">   =        7,12%</t>
  </si>
  <si>
    <t>Nadzorni odbor:</t>
  </si>
  <si>
    <t>Predsjednik                Ivica Vidović</t>
  </si>
  <si>
    <t>Član</t>
  </si>
  <si>
    <t>Miroslav Šarić</t>
  </si>
  <si>
    <t>Ankica Petrović</t>
  </si>
  <si>
    <t>Direktor Društva gosp.Mario Dadić, Društvo zastupa pojedinačno i samostalno.</t>
  </si>
  <si>
    <t>II  SAŽETAK OSNOVNIH RAČUNOVODSTVENIH POLITIKA</t>
  </si>
  <si>
    <t xml:space="preserve">Financijski izvještaji sastavljeni su u skladu sa Zakonom o računovodstvu i Međunarodnim standardima </t>
  </si>
  <si>
    <t>finnacijskog izvještavanja koji su na snazi u Republici Hrvatskoj za 2011.godinu.</t>
  </si>
  <si>
    <t>Ovi konsolidirani tromjesečni izvještaji sastavljeni su za razdoblje tijekom godine,te obuhvaćaju</t>
  </si>
  <si>
    <t>skraćeni set financijskih izvještaja, a sastavljeni su po načelu povijesnog troška.</t>
  </si>
  <si>
    <t>U financijskim izvještajima za razdoblje .01.01.-31.03.2011. godine primjenjivane su iste računovodstvene</t>
  </si>
  <si>
    <t>politike i metode izračunavanja kao i kod posljednjeg godišnjeg financijskog izvještaja za godinu 2010.</t>
  </si>
  <si>
    <t>Vlasnička struktura Društva na dan 31.03.2011. g. je slijedeća:</t>
  </si>
  <si>
    <t>NE</t>
  </si>
  <si>
    <t>Obveznik: _______koteks dd______________________________________________________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</si>
</sst>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56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E32" sqref="E32:G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20">
        <v>40544</v>
      </c>
      <c r="F2" s="12"/>
      <c r="G2" s="13" t="s">
        <v>250</v>
      </c>
      <c r="H2" s="120">
        <v>40633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3" t="s">
        <v>314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6" t="s">
        <v>251</v>
      </c>
      <c r="B6" s="147"/>
      <c r="C6" s="138" t="s">
        <v>320</v>
      </c>
      <c r="D6" s="13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8" t="s">
        <v>252</v>
      </c>
      <c r="B8" s="149"/>
      <c r="C8" s="138" t="s">
        <v>321</v>
      </c>
      <c r="D8" s="13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5" t="s">
        <v>253</v>
      </c>
      <c r="B10" s="136"/>
      <c r="C10" s="138" t="s">
        <v>322</v>
      </c>
      <c r="D10" s="13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6" t="s">
        <v>254</v>
      </c>
      <c r="B12" s="147"/>
      <c r="C12" s="150" t="s">
        <v>323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6" t="s">
        <v>255</v>
      </c>
      <c r="B14" s="147"/>
      <c r="C14" s="153">
        <v>21000</v>
      </c>
      <c r="D14" s="154"/>
      <c r="E14" s="16"/>
      <c r="F14" s="155" t="s">
        <v>324</v>
      </c>
      <c r="G14" s="156"/>
      <c r="H14" s="156"/>
      <c r="I14" s="15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6" t="s">
        <v>256</v>
      </c>
      <c r="B16" s="147"/>
      <c r="C16" s="155" t="s">
        <v>325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6" t="s">
        <v>257</v>
      </c>
      <c r="B18" s="147"/>
      <c r="C18" s="158" t="s">
        <v>326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6" t="s">
        <v>258</v>
      </c>
      <c r="B20" s="147"/>
      <c r="C20" s="158" t="s">
        <v>327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6" t="s">
        <v>259</v>
      </c>
      <c r="B22" s="147"/>
      <c r="C22" s="121">
        <v>409</v>
      </c>
      <c r="D22" s="155" t="s">
        <v>328</v>
      </c>
      <c r="E22" s="161"/>
      <c r="F22" s="162"/>
      <c r="G22" s="146"/>
      <c r="H22" s="16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6" t="s">
        <v>260</v>
      </c>
      <c r="B24" s="147"/>
      <c r="C24" s="121">
        <v>17</v>
      </c>
      <c r="D24" s="155" t="s">
        <v>329</v>
      </c>
      <c r="E24" s="161"/>
      <c r="F24" s="161"/>
      <c r="G24" s="162"/>
      <c r="H24" s="51" t="s">
        <v>261</v>
      </c>
      <c r="I24" s="122">
        <v>101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46" t="s">
        <v>262</v>
      </c>
      <c r="B26" s="147"/>
      <c r="C26" s="123" t="s">
        <v>375</v>
      </c>
      <c r="D26" s="25"/>
      <c r="E26" s="33"/>
      <c r="F26" s="24"/>
      <c r="G26" s="164" t="s">
        <v>263</v>
      </c>
      <c r="H26" s="147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5"/>
      <c r="B30" s="161"/>
      <c r="C30" s="161"/>
      <c r="D30" s="162"/>
      <c r="E30" s="150"/>
      <c r="F30" s="172"/>
      <c r="G30" s="173"/>
      <c r="H30" s="138"/>
      <c r="I30" s="139"/>
      <c r="J30" s="10"/>
      <c r="K30" s="10"/>
      <c r="L30" s="10"/>
    </row>
    <row r="31" spans="1:12" ht="12.75">
      <c r="A31" s="94"/>
      <c r="B31" s="22"/>
      <c r="C31" s="21"/>
      <c r="D31" s="174"/>
      <c r="E31" s="174"/>
      <c r="F31" s="174"/>
      <c r="G31" s="175"/>
      <c r="H31" s="16"/>
      <c r="I31" s="101"/>
      <c r="J31" s="10"/>
      <c r="K31" s="10"/>
      <c r="L31" s="10"/>
    </row>
    <row r="32" spans="1:12" ht="12.75">
      <c r="A32" s="155"/>
      <c r="B32" s="161"/>
      <c r="C32" s="161"/>
      <c r="D32" s="162"/>
      <c r="E32" s="150"/>
      <c r="F32" s="172"/>
      <c r="G32" s="173"/>
      <c r="H32" s="138"/>
      <c r="I32" s="13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5"/>
      <c r="B34" s="161"/>
      <c r="C34" s="161"/>
      <c r="D34" s="162"/>
      <c r="E34" s="150"/>
      <c r="F34" s="172"/>
      <c r="G34" s="173"/>
      <c r="H34" s="138"/>
      <c r="I34" s="13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38"/>
      <c r="I36" s="139"/>
      <c r="J36" s="10"/>
      <c r="K36" s="10"/>
      <c r="L36" s="10"/>
    </row>
    <row r="37" spans="1:12" ht="12.75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38"/>
      <c r="I38" s="13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38"/>
      <c r="I40" s="13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5" t="s">
        <v>267</v>
      </c>
      <c r="B44" s="184"/>
      <c r="C44" s="138"/>
      <c r="D44" s="139"/>
      <c r="E44" s="26"/>
      <c r="F44" s="155"/>
      <c r="G44" s="177"/>
      <c r="H44" s="177"/>
      <c r="I44" s="178"/>
      <c r="J44" s="10"/>
      <c r="K44" s="10"/>
      <c r="L44" s="10"/>
    </row>
    <row r="45" spans="1:12" ht="12.75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.75">
      <c r="A46" s="135" t="s">
        <v>268</v>
      </c>
      <c r="B46" s="184"/>
      <c r="C46" s="155" t="s">
        <v>331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5" t="s">
        <v>270</v>
      </c>
      <c r="B48" s="184"/>
      <c r="C48" s="185" t="s">
        <v>332</v>
      </c>
      <c r="D48" s="186"/>
      <c r="E48" s="187"/>
      <c r="F48" s="16"/>
      <c r="G48" s="51" t="s">
        <v>271</v>
      </c>
      <c r="H48" s="185" t="s">
        <v>333</v>
      </c>
      <c r="I48" s="18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5" t="s">
        <v>257</v>
      </c>
      <c r="B50" s="184"/>
      <c r="C50" s="196" t="s">
        <v>334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6" t="s">
        <v>272</v>
      </c>
      <c r="B52" s="147"/>
      <c r="C52" s="185" t="s">
        <v>335</v>
      </c>
      <c r="D52" s="186"/>
      <c r="E52" s="186"/>
      <c r="F52" s="186"/>
      <c r="G52" s="186"/>
      <c r="H52" s="186"/>
      <c r="I52" s="157"/>
      <c r="J52" s="10"/>
      <c r="K52" s="10"/>
      <c r="L52" s="10"/>
    </row>
    <row r="53" spans="1:12" ht="12.75">
      <c r="A53" s="108"/>
      <c r="B53" s="20"/>
      <c r="C53" s="190" t="s">
        <v>273</v>
      </c>
      <c r="D53" s="190"/>
      <c r="E53" s="190"/>
      <c r="F53" s="190"/>
      <c r="G53" s="190"/>
      <c r="H53" s="19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7" t="s">
        <v>274</v>
      </c>
      <c r="C55" s="198"/>
      <c r="D55" s="198"/>
      <c r="E55" s="19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9" t="s">
        <v>304</v>
      </c>
      <c r="C56" s="200"/>
      <c r="D56" s="200"/>
      <c r="E56" s="200"/>
      <c r="F56" s="200"/>
      <c r="G56" s="200"/>
      <c r="H56" s="200"/>
      <c r="I56" s="201"/>
      <c r="J56" s="10"/>
      <c r="K56" s="10"/>
      <c r="L56" s="10"/>
    </row>
    <row r="57" spans="1:12" ht="12.75">
      <c r="A57" s="108"/>
      <c r="B57" s="199" t="s">
        <v>305</v>
      </c>
      <c r="C57" s="200"/>
      <c r="D57" s="200"/>
      <c r="E57" s="200"/>
      <c r="F57" s="200"/>
      <c r="G57" s="200"/>
      <c r="H57" s="200"/>
      <c r="I57" s="110"/>
      <c r="J57" s="10"/>
      <c r="K57" s="10"/>
      <c r="L57" s="10"/>
    </row>
    <row r="58" spans="1:12" ht="12.75">
      <c r="A58" s="108"/>
      <c r="B58" s="199" t="s">
        <v>306</v>
      </c>
      <c r="C58" s="200"/>
      <c r="D58" s="200"/>
      <c r="E58" s="200"/>
      <c r="F58" s="200"/>
      <c r="G58" s="200"/>
      <c r="H58" s="200"/>
      <c r="I58" s="201"/>
      <c r="J58" s="10"/>
      <c r="K58" s="10"/>
      <c r="L58" s="10"/>
    </row>
    <row r="59" spans="1:12" ht="12.75">
      <c r="A59" s="108"/>
      <c r="B59" s="199" t="s">
        <v>307</v>
      </c>
      <c r="C59" s="200"/>
      <c r="D59" s="200"/>
      <c r="E59" s="200"/>
      <c r="F59" s="200"/>
      <c r="G59" s="200"/>
      <c r="H59" s="200"/>
      <c r="I59" s="20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1" t="s">
        <v>277</v>
      </c>
      <c r="H62" s="192"/>
      <c r="I62" s="19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4"/>
      <c r="H63" s="19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6" sqref="K106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>
        <v>40633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340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59</v>
      </c>
      <c r="B4" s="246"/>
      <c r="C4" s="246"/>
      <c r="D4" s="246"/>
      <c r="E4" s="246"/>
      <c r="F4" s="246"/>
      <c r="G4" s="246"/>
      <c r="H4" s="247"/>
      <c r="I4" s="58" t="s">
        <v>278</v>
      </c>
      <c r="J4" s="59" t="s">
        <v>316</v>
      </c>
      <c r="K4" s="60" t="s">
        <v>317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7">
        <v>2</v>
      </c>
      <c r="J5" s="56">
        <v>3</v>
      </c>
      <c r="K5" s="56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29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</f>
        <v>29325607</v>
      </c>
      <c r="K8" s="53">
        <f>K9+K16+K26+K35+K39</f>
        <v>29113401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7">
        <f>J10+J11+J12+J13+J14+J15</f>
        <v>6982</v>
      </c>
      <c r="K9" s="53">
        <f>SUM(K10:K15)</f>
        <v>6982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6982</v>
      </c>
      <c r="K11" s="7">
        <v>6982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J17+J18+J19+J20+J21+J22+J23+J24+J25</f>
        <v>29186839</v>
      </c>
      <c r="K16" s="53">
        <f>SUM(K17:K25)</f>
        <v>28962875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7583310</v>
      </c>
      <c r="K17" s="7">
        <v>7583310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134">
        <v>21344801</v>
      </c>
      <c r="K18" s="7">
        <v>21084937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/>
      <c r="K19" s="7"/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258728</v>
      </c>
      <c r="K20" s="7">
        <v>294628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/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131786</v>
      </c>
      <c r="K26" s="53">
        <f>SUM(K27:K34)</f>
        <v>143544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62286</v>
      </c>
      <c r="K27" s="7">
        <v>74044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69500</v>
      </c>
      <c r="K33" s="7">
        <v>69500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13337071</v>
      </c>
      <c r="K40" s="53">
        <f>K41+K49+K56+K64</f>
        <v>13378162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3099190</v>
      </c>
      <c r="K41" s="53">
        <f>K42+K43+K44+K45</f>
        <v>2853841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563</v>
      </c>
      <c r="K42" s="7">
        <v>364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3098627</v>
      </c>
      <c r="K45" s="7">
        <v>2853477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4702834</v>
      </c>
      <c r="K49" s="53">
        <f>SUM(K50:K55)</f>
        <v>5098958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/>
      <c r="K50" s="7"/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4382707</v>
      </c>
      <c r="K51" s="7">
        <v>4799985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63113</v>
      </c>
      <c r="K53" s="7">
        <v>33959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105814</v>
      </c>
      <c r="K54" s="7">
        <v>113814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151200</v>
      </c>
      <c r="K55" s="7">
        <v>151200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5503961</v>
      </c>
      <c r="K56" s="53">
        <f>SUM(K57:K63)</f>
        <v>5394152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30882</v>
      </c>
      <c r="K58" s="7">
        <v>30882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220815</v>
      </c>
      <c r="K61" s="7">
        <v>111006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/>
      <c r="K62" s="7">
        <v>5252264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5252264</v>
      </c>
      <c r="K63" s="7"/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31086</v>
      </c>
      <c r="K64" s="7">
        <v>31211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/>
      <c r="K65" s="7"/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J8+J40+J65</f>
        <v>42662678</v>
      </c>
      <c r="K66" s="53">
        <f>K7+K8+K40+K65</f>
        <v>42491563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11161870</v>
      </c>
      <c r="K67" s="8">
        <v>11106603</v>
      </c>
    </row>
    <row r="68" spans="1:11" ht="12.75">
      <c r="A68" s="207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29"/>
      <c r="I69" s="3">
        <v>62</v>
      </c>
      <c r="J69" s="54">
        <f>J70+J71+J72+J78+J79+J82+J85</f>
        <v>20907840</v>
      </c>
      <c r="K69" s="54">
        <f>K70+K71+K72+K78+K79+K82+K85</f>
        <v>19707335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33473350</v>
      </c>
      <c r="K70" s="7">
        <v>33473350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1673668</v>
      </c>
      <c r="K71" s="7">
        <v>1673668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/>
      <c r="K73" s="7"/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/>
      <c r="K77" s="7"/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-9293097</v>
      </c>
      <c r="K79" s="53">
        <f>K80-K81</f>
        <v>-14239178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9293097</v>
      </c>
      <c r="K81" s="7">
        <v>14239178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J83-J84</f>
        <v>-4946081</v>
      </c>
      <c r="K82" s="53">
        <f>K83-K84</f>
        <v>-1200505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/>
      <c r="K83" s="7"/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4946081</v>
      </c>
      <c r="K84" s="7">
        <v>1200505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1024199</v>
      </c>
      <c r="K90" s="53">
        <f>SUM(K91:K99)</f>
        <v>927663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238426</v>
      </c>
      <c r="K93" s="7">
        <v>131199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785773</v>
      </c>
      <c r="K98" s="7">
        <v>796464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19828124</v>
      </c>
      <c r="K100" s="53">
        <f>SUM(K101:K112)</f>
        <v>20570377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6247179</v>
      </c>
      <c r="K101" s="7">
        <v>6524927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151607</v>
      </c>
      <c r="K102" s="7">
        <v>1239281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1357897</v>
      </c>
      <c r="K103" s="7">
        <v>1357922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/>
      <c r="K104" s="7"/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8481108</v>
      </c>
      <c r="K105" s="7">
        <v>7937893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394387</v>
      </c>
      <c r="K108" s="7">
        <v>392191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999881</v>
      </c>
      <c r="K109" s="7">
        <v>337126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2196065</v>
      </c>
      <c r="K112" s="7">
        <v>2781037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902515</v>
      </c>
      <c r="K113" s="7">
        <v>1286188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42662678</v>
      </c>
      <c r="K114" s="53">
        <f>K69+K86+K90+K100+K113</f>
        <v>42491563</v>
      </c>
    </row>
    <row r="115" spans="1:11" ht="12.75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>
        <v>13104232</v>
      </c>
      <c r="K115" s="8">
        <v>11168977</v>
      </c>
    </row>
    <row r="116" spans="1:11" ht="12.75">
      <c r="A116" s="207" t="s">
        <v>308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309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8" t="s">
        <v>339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2" t="s">
        <v>376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3" t="s">
        <v>59</v>
      </c>
      <c r="B4" s="263"/>
      <c r="C4" s="263"/>
      <c r="D4" s="263"/>
      <c r="E4" s="263"/>
      <c r="F4" s="263"/>
      <c r="G4" s="263"/>
      <c r="H4" s="263"/>
      <c r="I4" s="58" t="s">
        <v>279</v>
      </c>
      <c r="J4" s="264" t="s">
        <v>316</v>
      </c>
      <c r="K4" s="264"/>
      <c r="L4" s="264" t="s">
        <v>317</v>
      </c>
      <c r="M4" s="264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29"/>
      <c r="I7" s="3">
        <v>111</v>
      </c>
      <c r="J7" s="54">
        <f>SUM(J8:J9)</f>
        <v>4093576</v>
      </c>
      <c r="K7" s="54">
        <f>SUM(K8:K9)</f>
        <v>4093576</v>
      </c>
      <c r="L7" s="54">
        <v>2793021</v>
      </c>
      <c r="M7" s="54">
        <v>2793021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2532665</v>
      </c>
      <c r="K8" s="7">
        <v>2532665</v>
      </c>
      <c r="L8" s="7">
        <v>1823378</v>
      </c>
      <c r="M8" s="7">
        <v>1823378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1560911</v>
      </c>
      <c r="K9" s="7">
        <v>1560911</v>
      </c>
      <c r="L9" s="7">
        <v>969643</v>
      </c>
      <c r="M9" s="7">
        <v>969643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4981198</v>
      </c>
      <c r="K10" s="53">
        <f>K11+K12+K16+K20+K21+K22+K25+K26</f>
        <v>4981198</v>
      </c>
      <c r="L10" s="53">
        <v>3901893</v>
      </c>
      <c r="M10" s="53">
        <v>3901893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/>
      <c r="K11" s="7"/>
      <c r="L11" s="7"/>
      <c r="M11" s="7"/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2301802</v>
      </c>
      <c r="K12" s="53">
        <f>SUM(K13:K15)</f>
        <v>2301802</v>
      </c>
      <c r="L12" s="53">
        <v>1436551</v>
      </c>
      <c r="M12" s="53">
        <v>1436551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604196</v>
      </c>
      <c r="K13" s="7">
        <v>604196</v>
      </c>
      <c r="L13" s="7">
        <v>457941</v>
      </c>
      <c r="M13" s="7">
        <v>457941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1085985</v>
      </c>
      <c r="K14" s="7">
        <v>1085985</v>
      </c>
      <c r="L14" s="7">
        <v>442950</v>
      </c>
      <c r="M14" s="7">
        <v>442950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611621</v>
      </c>
      <c r="K15" s="7">
        <v>611621</v>
      </c>
      <c r="L15" s="7">
        <v>535660</v>
      </c>
      <c r="M15" s="7">
        <v>535660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1951858</v>
      </c>
      <c r="K16" s="53">
        <f>SUM(K17:K19)</f>
        <v>1951858</v>
      </c>
      <c r="L16" s="53">
        <f>SUM(L17:L19)</f>
        <v>1807001</v>
      </c>
      <c r="M16" s="53">
        <f>SUM(M17:M19)</f>
        <v>1807001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1165540</v>
      </c>
      <c r="K17" s="7">
        <v>1165540</v>
      </c>
      <c r="L17" s="7">
        <v>1124426</v>
      </c>
      <c r="M17" s="7">
        <v>1124426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498448</v>
      </c>
      <c r="K18" s="7">
        <v>498448</v>
      </c>
      <c r="L18" s="7">
        <v>416068</v>
      </c>
      <c r="M18" s="7">
        <v>416068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287870</v>
      </c>
      <c r="K19" s="7">
        <v>287870</v>
      </c>
      <c r="L19" s="7">
        <v>266507</v>
      </c>
      <c r="M19" s="7">
        <v>266507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492106</v>
      </c>
      <c r="K20" s="7">
        <v>492106</v>
      </c>
      <c r="L20" s="7">
        <v>479538</v>
      </c>
      <c r="M20" s="7">
        <v>479538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235432</v>
      </c>
      <c r="K21" s="7">
        <v>235432</v>
      </c>
      <c r="L21" s="7">
        <v>178803</v>
      </c>
      <c r="M21" s="7">
        <v>178803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/>
      <c r="M24" s="7"/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/>
      <c r="K25" s="7"/>
      <c r="L25" s="7"/>
      <c r="M25" s="7"/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/>
      <c r="K26" s="7"/>
      <c r="L26" s="7"/>
      <c r="M26" s="7"/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20466</v>
      </c>
      <c r="K27" s="53">
        <f>SUM(K28:K32)</f>
        <v>20466</v>
      </c>
      <c r="L27" s="53">
        <f>SUM(L28:L32)</f>
        <v>29268</v>
      </c>
      <c r="M27" s="53">
        <f>SUM(M28:M32)</f>
        <v>29268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/>
      <c r="K28" s="7"/>
      <c r="L28" s="7"/>
      <c r="M28" s="7"/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20466</v>
      </c>
      <c r="K29" s="7">
        <v>20466</v>
      </c>
      <c r="L29" s="7">
        <v>29268</v>
      </c>
      <c r="M29" s="7">
        <v>29268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/>
      <c r="M32" s="7"/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45255</v>
      </c>
      <c r="K33" s="53">
        <f>SUM(K34:K37)</f>
        <v>45255</v>
      </c>
      <c r="L33" s="53">
        <f>SUM(L34:L37)</f>
        <v>120901</v>
      </c>
      <c r="M33" s="53">
        <f>SUM(M34:M37)</f>
        <v>120901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/>
      <c r="L34" s="7"/>
      <c r="M34" s="7"/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45255</v>
      </c>
      <c r="K35" s="7">
        <v>45255</v>
      </c>
      <c r="L35" s="7">
        <v>120901</v>
      </c>
      <c r="M35" s="7">
        <v>120901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/>
      <c r="K37" s="7"/>
      <c r="L37" s="7"/>
      <c r="M37" s="7"/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7"/>
      <c r="M40" s="7"/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7"/>
      <c r="M41" s="7"/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4114042</v>
      </c>
      <c r="K42" s="53">
        <f>K7+K27+K38+K40</f>
        <v>4114042</v>
      </c>
      <c r="L42" s="53">
        <f>L7+L27+L38+L40</f>
        <v>2822289</v>
      </c>
      <c r="M42" s="53">
        <f>M7+M27+M38+M40</f>
        <v>2822289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5026453</v>
      </c>
      <c r="K43" s="53">
        <f>K10+K33+K39+K41</f>
        <v>5026453</v>
      </c>
      <c r="L43" s="53">
        <f>L10+L33+L39+L41</f>
        <v>4022794</v>
      </c>
      <c r="M43" s="53">
        <f>M10+M33+M39+M41</f>
        <v>4022794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-912411</v>
      </c>
      <c r="K44" s="53">
        <f>K42-K43</f>
        <v>-912411</v>
      </c>
      <c r="L44" s="53">
        <f>L42-L43</f>
        <v>-1200505</v>
      </c>
      <c r="M44" s="53">
        <f>M42-M43</f>
        <v>-1200505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912411</v>
      </c>
      <c r="K46" s="53">
        <f>IF(K43&gt;K42,K43-K42,0)</f>
        <v>912411</v>
      </c>
      <c r="L46" s="53">
        <f>IF(L43&gt;L42,L43-L42,0)</f>
        <v>1200505</v>
      </c>
      <c r="M46" s="53">
        <f>IF(M43&gt;M42,M43-M42,0)</f>
        <v>1200505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/>
      <c r="K47" s="7"/>
      <c r="L47" s="7"/>
      <c r="M47" s="7"/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-912411</v>
      </c>
      <c r="K48" s="53">
        <f>K44-K47</f>
        <v>-912411</v>
      </c>
      <c r="L48" s="53">
        <f>L44-L47</f>
        <v>-1200505</v>
      </c>
      <c r="M48" s="53">
        <f>M44-M47</f>
        <v>-1200505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61">
        <f>IF(J48&lt;0,-J48,0)</f>
        <v>912411</v>
      </c>
      <c r="K50" s="61">
        <f>IF(K48&lt;0,-K48,0)</f>
        <v>912411</v>
      </c>
      <c r="L50" s="61">
        <f>IF(L48&lt;0,-L48,0)</f>
        <v>1200505</v>
      </c>
      <c r="M50" s="61">
        <f>IF(M48&lt;0,-M48,0)</f>
        <v>1200505</v>
      </c>
    </row>
    <row r="51" spans="1:13" ht="12.75" customHeight="1">
      <c r="A51" s="207" t="s">
        <v>310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5"/>
      <c r="J52" s="55"/>
      <c r="K52" s="55"/>
      <c r="L52" s="55"/>
      <c r="M52" s="62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29"/>
      <c r="I56" s="9">
        <v>157</v>
      </c>
      <c r="J56" s="6"/>
      <c r="K56" s="6"/>
      <c r="L56" s="6"/>
      <c r="M56" s="6"/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7"/>
      <c r="M58" s="7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2" t="s">
        <v>311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J48:M50 K22:M22 K23:L26 K27:M27 K28:L32 K33:M33 K34:L41 K13:L21 M1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6" t="s">
        <v>279</v>
      </c>
      <c r="J4" s="67" t="s">
        <v>316</v>
      </c>
      <c r="K4" s="67" t="s">
        <v>317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281</v>
      </c>
      <c r="K5" s="69" t="s">
        <v>282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-912411</v>
      </c>
      <c r="K7" s="7">
        <v>-1200505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492106</v>
      </c>
      <c r="K8" s="7">
        <v>479536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>
        <v>573562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>
        <v>1654271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>
        <v>658785</v>
      </c>
      <c r="K12" s="7">
        <v>906653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64">
        <f>SUM(J7:J12)</f>
        <v>238480</v>
      </c>
      <c r="K13" s="53">
        <f>SUM(K7:K12)</f>
        <v>2413517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210319</v>
      </c>
      <c r="K14" s="7">
        <v>1047582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107487</v>
      </c>
      <c r="K15" s="7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33154</v>
      </c>
      <c r="K17" s="7"/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64">
        <f>SUM(J14:J17)</f>
        <v>350960</v>
      </c>
      <c r="K18" s="53">
        <f>SUM(K14:K17)</f>
        <v>1047582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IF(J13&gt;J18,J13-J18,0)</f>
        <v>0</v>
      </c>
      <c r="K19" s="53">
        <f>IF(K13&gt;K18,K13-K18,0)</f>
        <v>1365935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112480</v>
      </c>
      <c r="K20" s="53">
        <f>IF(K18&gt;K13,K18-K13,0)</f>
        <v>0</v>
      </c>
    </row>
    <row r="21" spans="1:11" ht="12.75">
      <c r="A21" s="207" t="s">
        <v>159</v>
      </c>
      <c r="B21" s="208"/>
      <c r="C21" s="208"/>
      <c r="D21" s="208"/>
      <c r="E21" s="208"/>
      <c r="F21" s="208"/>
      <c r="G21" s="208"/>
      <c r="H21" s="208"/>
      <c r="I21" s="265"/>
      <c r="J21" s="265"/>
      <c r="K21" s="266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/>
      <c r="K22" s="7">
        <v>3957</v>
      </c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175604</v>
      </c>
      <c r="K26" s="7">
        <v>1394495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4">
        <f>SUM(J22:J26)</f>
        <v>175604</v>
      </c>
      <c r="K27" s="53">
        <f>SUM(K22:K26)</f>
        <v>1398452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/>
      <c r="K28" s="7"/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44676</v>
      </c>
      <c r="K30" s="7">
        <v>14248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4">
        <f>SUM(J28:J30)</f>
        <v>44676</v>
      </c>
      <c r="K31" s="53">
        <f>SUM(K28:K30)</f>
        <v>14248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IF(J27&gt;J31,J27-J31,0)</f>
        <v>130928</v>
      </c>
      <c r="K32" s="53">
        <f>IF(K27&gt;K31,K27-K31,0)</f>
        <v>1384204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7" t="s">
        <v>160</v>
      </c>
      <c r="B34" s="208"/>
      <c r="C34" s="208"/>
      <c r="D34" s="208"/>
      <c r="E34" s="208"/>
      <c r="F34" s="208"/>
      <c r="G34" s="208"/>
      <c r="H34" s="208"/>
      <c r="I34" s="265"/>
      <c r="J34" s="265"/>
      <c r="K34" s="266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2141</v>
      </c>
      <c r="K36" s="7">
        <v>573880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>
        <v>1116479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64">
        <f>SUM(J35:J37)</f>
        <v>2141</v>
      </c>
      <c r="K38" s="53">
        <f>SUM(K35:K37)</f>
        <v>1690359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50507</v>
      </c>
      <c r="K39" s="7">
        <v>372416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1</v>
      </c>
      <c r="K43" s="7">
        <v>4067957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4">
        <f>SUM(J39:J43)</f>
        <v>50508</v>
      </c>
      <c r="K44" s="53">
        <f>SUM(K39:K43)</f>
        <v>4440373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IF(J44&gt;J38,J44-J38,0)</f>
        <v>48367</v>
      </c>
      <c r="K46" s="53">
        <f>IF(K44&gt;K38,K44-K38,0)</f>
        <v>2750014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125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IF(J20-J19+J33-J32+J46-J45&gt;0,J20-J19+J33-J32+J46-J45,0)</f>
        <v>29919</v>
      </c>
      <c r="K48" s="53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61005</v>
      </c>
      <c r="K49" s="7">
        <v>31086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>
        <v>125</v>
      </c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v>29919</v>
      </c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v>31086</v>
      </c>
      <c r="K52" s="61">
        <v>31211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6" t="s">
        <v>279</v>
      </c>
      <c r="J4" s="67" t="s">
        <v>316</v>
      </c>
      <c r="K4" s="67" t="s">
        <v>317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281</v>
      </c>
      <c r="K5" s="73" t="s">
        <v>282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0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7" t="s">
        <v>159</v>
      </c>
      <c r="B22" s="208"/>
      <c r="C22" s="208"/>
      <c r="D22" s="208"/>
      <c r="E22" s="208"/>
      <c r="F22" s="208"/>
      <c r="G22" s="208"/>
      <c r="H22" s="208"/>
      <c r="I22" s="265"/>
      <c r="J22" s="265"/>
      <c r="K22" s="266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318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319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7" t="s">
        <v>160</v>
      </c>
      <c r="B35" s="208"/>
      <c r="C35" s="208"/>
      <c r="D35" s="208"/>
      <c r="E35" s="208"/>
      <c r="F35" s="208"/>
      <c r="G35" s="208"/>
      <c r="H35" s="208"/>
      <c r="I35" s="265">
        <v>0</v>
      </c>
      <c r="J35" s="265"/>
      <c r="K35" s="266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3" width="9.140625" style="76" customWidth="1"/>
    <col min="4" max="4" width="14.28125" style="76" customWidth="1"/>
    <col min="5" max="5" width="5.140625" style="76" customWidth="1"/>
    <col min="6" max="6" width="11.57421875" style="76" customWidth="1"/>
    <col min="7" max="16384" width="9.140625" style="76" customWidth="1"/>
  </cols>
  <sheetData>
    <row r="1" spans="1:12" ht="12.75">
      <c r="A1" s="296" t="s">
        <v>280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5"/>
    </row>
    <row r="2" spans="1:12" ht="15.75">
      <c r="A2" s="42"/>
      <c r="B2" s="74"/>
      <c r="C2" s="281" t="s">
        <v>338</v>
      </c>
      <c r="D2" s="281"/>
      <c r="E2" s="77"/>
      <c r="F2" s="43" t="s">
        <v>337</v>
      </c>
      <c r="G2" s="282"/>
      <c r="H2" s="283"/>
      <c r="I2" s="74"/>
      <c r="J2" s="74"/>
      <c r="K2" s="74"/>
      <c r="L2" s="78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303</v>
      </c>
      <c r="J3" s="82" t="s">
        <v>150</v>
      </c>
      <c r="K3" s="82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281</v>
      </c>
      <c r="K4" s="83" t="s">
        <v>282</v>
      </c>
    </row>
    <row r="5" spans="1:11" ht="12.75">
      <c r="A5" s="286" t="s">
        <v>283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33473350</v>
      </c>
      <c r="K5" s="45">
        <v>33473350</v>
      </c>
    </row>
    <row r="6" spans="1:11" ht="12.75">
      <c r="A6" s="286" t="s">
        <v>284</v>
      </c>
      <c r="B6" s="287"/>
      <c r="C6" s="287"/>
      <c r="D6" s="287"/>
      <c r="E6" s="287"/>
      <c r="F6" s="287"/>
      <c r="G6" s="287"/>
      <c r="H6" s="287"/>
      <c r="I6" s="44">
        <v>2</v>
      </c>
      <c r="J6" s="46">
        <v>1673668</v>
      </c>
      <c r="K6" s="46">
        <v>1673668</v>
      </c>
    </row>
    <row r="7" spans="1:11" ht="12.75">
      <c r="A7" s="286" t="s">
        <v>285</v>
      </c>
      <c r="B7" s="287"/>
      <c r="C7" s="287"/>
      <c r="D7" s="287"/>
      <c r="E7" s="287"/>
      <c r="F7" s="287"/>
      <c r="G7" s="287"/>
      <c r="H7" s="287"/>
      <c r="I7" s="44">
        <v>3</v>
      </c>
      <c r="J7" s="46"/>
      <c r="K7" s="46"/>
    </row>
    <row r="8" spans="1:11" ht="12.75">
      <c r="A8" s="286" t="s">
        <v>286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-9293097</v>
      </c>
      <c r="K8" s="46">
        <v>-14239178</v>
      </c>
    </row>
    <row r="9" spans="1:11" ht="12.75">
      <c r="A9" s="286" t="s">
        <v>287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-4946081</v>
      </c>
      <c r="K9" s="46">
        <v>-1200505</v>
      </c>
    </row>
    <row r="10" spans="1:11" ht="12.75">
      <c r="A10" s="286" t="s">
        <v>288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/>
      <c r="K10" s="46"/>
    </row>
    <row r="11" spans="1:11" ht="12.75">
      <c r="A11" s="286" t="s">
        <v>289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/>
      <c r="K11" s="46"/>
    </row>
    <row r="12" spans="1:11" ht="12.75">
      <c r="A12" s="286" t="s">
        <v>290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/>
      <c r="K12" s="46"/>
    </row>
    <row r="13" spans="1:11" ht="12.75">
      <c r="A13" s="286" t="s">
        <v>291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/>
      <c r="K13" s="46"/>
    </row>
    <row r="14" spans="1:11" ht="12.75">
      <c r="A14" s="288" t="s">
        <v>292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20907840</v>
      </c>
      <c r="K14" s="79">
        <f>SUM(K5:K13)</f>
        <v>19707335</v>
      </c>
    </row>
    <row r="15" spans="1:11" ht="12.75">
      <c r="A15" s="286" t="s">
        <v>293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294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295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296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297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298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>
        <v>-4946081</v>
      </c>
      <c r="K20" s="46">
        <v>-1200505</v>
      </c>
    </row>
    <row r="21" spans="1:11" ht="12.75">
      <c r="A21" s="288" t="s">
        <v>299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-4946081</v>
      </c>
      <c r="K21" s="80">
        <f>SUM(K15:K20)</f>
        <v>-1200505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300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/>
      <c r="K23" s="45"/>
    </row>
    <row r="24" spans="1:11" ht="17.25" customHeight="1">
      <c r="A24" s="292" t="s">
        <v>301</v>
      </c>
      <c r="B24" s="293"/>
      <c r="C24" s="293"/>
      <c r="D24" s="293"/>
      <c r="E24" s="293"/>
      <c r="F24" s="293"/>
      <c r="G24" s="293"/>
      <c r="H24" s="293"/>
      <c r="I24" s="48">
        <v>19</v>
      </c>
      <c r="J24" s="80"/>
      <c r="K24" s="80"/>
    </row>
    <row r="25" spans="1:11" ht="30" customHeight="1">
      <c r="A25" s="294" t="s">
        <v>302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110" zoomScaleSheetLayoutView="110" zoomScalePageLayoutView="0" workbookViewId="0" topLeftCell="A14">
      <selection activeCell="L31" sqref="L31"/>
    </sheetView>
  </sheetViews>
  <sheetFormatPr defaultColWidth="9.140625" defaultRowHeight="12.75"/>
  <cols>
    <col min="1" max="1" width="9.14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341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" customHeight="1">
      <c r="A3" s="131" t="s">
        <v>348</v>
      </c>
      <c r="B3" s="131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3"/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 hidden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 hidden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 hidden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 hidden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 hidden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 hidden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 t="s">
        <v>342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 t="s">
        <v>343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344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345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 t="s">
        <v>346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347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349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350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351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0" t="s">
        <v>374</v>
      </c>
      <c r="B22" s="40"/>
      <c r="C22" s="40"/>
      <c r="D22" s="40"/>
      <c r="E22" s="40"/>
      <c r="F22" s="40"/>
      <c r="G22" s="40"/>
      <c r="H22" s="40"/>
      <c r="I22" s="41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352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5" ht="12.75">
      <c r="A25" s="128" t="s">
        <v>353</v>
      </c>
      <c r="E25" t="s">
        <v>354</v>
      </c>
    </row>
    <row r="26" spans="1:6" ht="12.75">
      <c r="A26" s="128" t="s">
        <v>355</v>
      </c>
      <c r="D26" s="129"/>
      <c r="E26" s="130">
        <v>2499</v>
      </c>
      <c r="F26" t="s">
        <v>356</v>
      </c>
    </row>
    <row r="27" spans="1:6" ht="12.75">
      <c r="A27" s="128" t="s">
        <v>357</v>
      </c>
      <c r="E27" s="130">
        <v>2011</v>
      </c>
      <c r="F27" t="s">
        <v>358</v>
      </c>
    </row>
    <row r="28" spans="1:6" ht="12.75">
      <c r="A28" s="128" t="s">
        <v>359</v>
      </c>
      <c r="E28" s="130">
        <v>47639</v>
      </c>
      <c r="F28" t="s">
        <v>360</v>
      </c>
    </row>
    <row r="30" ht="12.75">
      <c r="A30" s="128" t="s">
        <v>361</v>
      </c>
    </row>
    <row r="32" ht="12.75">
      <c r="A32" s="128" t="s">
        <v>362</v>
      </c>
    </row>
    <row r="33" spans="1:3" ht="12.75">
      <c r="A33" t="s">
        <v>363</v>
      </c>
      <c r="C33" t="s">
        <v>364</v>
      </c>
    </row>
    <row r="34" spans="1:3" ht="12.75">
      <c r="A34" s="128" t="s">
        <v>363</v>
      </c>
      <c r="C34" t="s">
        <v>365</v>
      </c>
    </row>
    <row r="36" ht="12.75">
      <c r="A36" s="128" t="s">
        <v>366</v>
      </c>
    </row>
    <row r="38" spans="1:6" ht="12.75">
      <c r="A38" s="132" t="s">
        <v>367</v>
      </c>
      <c r="B38" s="132"/>
      <c r="C38" s="132"/>
      <c r="D38" s="132"/>
      <c r="E38" s="132"/>
      <c r="F38" s="132"/>
    </row>
    <row r="40" ht="12.75">
      <c r="A40" s="133" t="s">
        <v>368</v>
      </c>
    </row>
    <row r="41" ht="12.75">
      <c r="A41" s="133" t="s">
        <v>369</v>
      </c>
    </row>
    <row r="42" ht="12.75">
      <c r="A42" s="133" t="s">
        <v>370</v>
      </c>
    </row>
    <row r="43" ht="12.75">
      <c r="A43" s="133" t="s">
        <v>371</v>
      </c>
    </row>
    <row r="44" ht="12.75">
      <c r="A44" s="133" t="s">
        <v>372</v>
      </c>
    </row>
    <row r="45" ht="12.75">
      <c r="A45" s="133" t="s">
        <v>373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2013-07-10T07:25:37Z</cp:lastPrinted>
  <dcterms:created xsi:type="dcterms:W3CDTF">2008-10-17T11:51:54Z</dcterms:created>
  <dcterms:modified xsi:type="dcterms:W3CDTF">2013-07-10T13:42:45Z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