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8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PODACI'!$A$1:$I$67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<sst xmlns="http://schemas.openxmlformats.org/spreadsheetml/2006/main" count="396" uniqueCount="345">
  <si>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</si>
  <si>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</si>
  <si>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</si>
  <si>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</si>
  <si>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</si>
  <si>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</si>
  <si>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</si>
  <si>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</si>
  <si>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</si>
  <si>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</si>
  <si>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</si>
  <si>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</si>
  <si>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</si>
  <si>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</si>
  <si>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</si>
  <si>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</si>
  <si>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</si>
  <si>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</si>
  <si>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</si>
  <si>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</si>
  <si>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</si>
  <si>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</si>
  <si>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</si>
  <si>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</si>
  <si>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</si>
  <si>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</si>
  <si>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</si>
  <si>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</si>
  <si>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</si>
  <si>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</si>
  <si>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</si>
  <si>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</si>
  <si>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</si>
  <si>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</si>
  <si>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</si>
  <si>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</si>
  <si>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</si>
  <si>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</si>
  <si>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</si>
  <si>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</si>
  <si>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</si>
  <si>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</si>
  <si>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</si>
  <si>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</si>
  <si>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</si>
  <si>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</si>
  <si>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</si>
  <si>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</si>
  <si>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</si>
  <si>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</si>
  <si>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</si>
  <si>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</si>
  <si>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</si>
  <si>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</si>
  <si>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</si>
  <si>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</si>
  <si>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</si>
  <si>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</si>
  <si>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</si>
  <si>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</si>
  <si>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</si>
  <si>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</si>
  <si>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</si>
  <si>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</si>
  <si>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</si>
  <si>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</si>
  <si>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</si>
  <si>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</si>
  <si>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</si>
  <si>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</si>
  <si>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</si>
  <si>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</si>
  <si>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</si>
  <si>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</si>
  <si>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</si>
  <si>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</si>
  <si>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</si>
  <si>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</si>
  <si>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</si>
  <si>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</si>
  <si>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</si>
  <si>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</si>
  <si>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</si>
  <si>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</si>
  <si>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</si>
  <si>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</si>
  <si>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</si>
  <si>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</si>
  <si>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</si>
  <si>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</si>
  <si>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</si>
  <si>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</si>
  <si>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</si>
  <si>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</si>
  <si>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</si>
  <si>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</si>
  <si>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</si>
  <si>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</si>
  <si>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</si>
  <si>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</si>
  <si>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</si>
  <si>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</si>
  <si>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</si>
  <si>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</si>
  <si>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</si>
  <si>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</si>
  <si>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</si>
  <si>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</si>
  <si>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</si>
  <si>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</si>
  <si>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</si>
  <si>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</si>
  <si>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</si>
  <si>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</si>
  <si>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</si>
  <si>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</si>
  <si>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</si>
  <si>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</si>
  <si>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</si>
  <si>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</si>
  <si>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</si>
  <si>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</si>
  <si>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</si>
  <si>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</si>
  <si>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</si>
  <si>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</si>
  <si>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</si>
  <si>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</si>
  <si>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</si>
  <si>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</si>
  <si>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</si>
  <si>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</si>
  <si>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</si>
  <si>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</si>
  <si>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</si>
  <si>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</si>
  <si>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</si>
  <si>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</si>
  <si>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</si>
  <si>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</si>
  <si>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</si>
  <si>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</si>
  <si>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</si>
  <si>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</si>
  <si>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</si>
  <si>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</si>
  <si>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</si>
  <si>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</si>
  <si>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</si>
  <si>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</si>
  <si>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</si>
  <si>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</si>
  <si>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</si>
  <si>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</si>
  <si>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</si>
  <si>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</si>
  <si>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</si>
  <si>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</si>
  <si>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</si>
  <si>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</si>
  <si>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</si>
  <si>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</si>
  <si>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</si>
  <si>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</si>
  <si>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</si>
  <si>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</si>
  <si>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</si>
  <si>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</si>
  <si>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</si>
  <si>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</si>
  <si>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</si>
  <si>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</si>
  <si>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</si>
  <si>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</si>
  <si>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</si>
  <si>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</si>
  <si>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</si>
  <si>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</si>
  <si>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</si>
  <si>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</si>
  <si>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</si>
  <si>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</si>
  <si>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</si>
  <si>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</si>
  <si>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</si>
  <si>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</si>
  <si>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</si>
  <si>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</si>
  <si>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</si>
  <si>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</si>
  <si>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</si>
  <si>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</si>
  <si>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</si>
  <si>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</si>
  <si>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</si>
  <si>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</si>
  <si>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</si>
  <si>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</si>
  <si>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</si>
  <si>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</si>
  <si>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</si>
  <si>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</si>
  <si>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</si>
  <si>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</si>
  <si>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</si>
  <si>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</si>
  <si>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</si>
  <si>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</si>
  <si>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</si>
  <si>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</si>
  <si>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</si>
  <si>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</si>
  <si>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</si>
  <si>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</si>
  <si>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</si>
  <si>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</si>
  <si>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</si>
  <si>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</si>
  <si>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</si>
  <si>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</si>
  <si>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</si>
  <si>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</si>
  <si>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</si>
  <si>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</si>
  <si>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</si>
  <si>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</si>
  <si>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</si>
  <si>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</si>
  <si>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</si>
  <si>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</si>
  <si>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</si>
  <si>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</si>
  <si>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</si>
  <si>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</si>
  <si>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</si>
  <si>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</si>
  <si>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</si>
  <si>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</si>
  <si>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</si>
  <si>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</si>
  <si>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</si>
  <si>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</si>
  <si>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</si>
  <si>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</si>
  <si>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</si>
  <si>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</si>
  <si>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</si>
  <si>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</si>
  <si>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</si>
  <si>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</si>
  <si>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</si>
  <si>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</si>
  <si>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</si>
  <si>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</si>
  <si>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</si>
  <si>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</si>
  <si>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</si>
  <si>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</si>
  <si>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</si>
  <si>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</si>
  <si>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</si>
  <si>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</si>
  <si>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</si>
  <si>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</si>
  <si>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</si>
  <si>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</si>
  <si>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</si>
  <si>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</si>
  <si>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</si>
  <si>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</si>
  <si>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</si>
  <si>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</si>
  <si>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</si>
  <si>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</si>
  <si>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</si>
  <si>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</si>
  <si>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</si>
  <si>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</si>
  <si>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</si>
  <si>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</si>
  <si>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</si>
  <si>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</si>
  <si>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</si>
  <si>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</si>
  <si>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</si>
  <si>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</si>
  <si>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</si>
  <si>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</si>
  <si>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</si>
  <si>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</si>
  <si>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</si>
  <si>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</si>
  <si>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</si>
  <si>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</si>
  <si>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</si>
  <si>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</si>
  <si>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</si>
  <si>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</si>
  <si>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</si>
  <si>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</si>
  <si>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</si>
  <si>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</si>
  <si>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</si>
  <si>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</si>
  <si>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</si>
  <si>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KUTJEVO d.d.</t>
  </si>
  <si>
    <t>KUTJEVO</t>
  </si>
  <si>
    <t>KRALJA TOMISLAVA 1</t>
  </si>
  <si>
    <t>kutjevo@kutjevo.com</t>
  </si>
  <si>
    <t>www.kutjevo.com</t>
  </si>
  <si>
    <t>034255002</t>
  </si>
  <si>
    <t>034255026</t>
  </si>
  <si>
    <t>Obveznik: KUTJEVO d.d.</t>
  </si>
  <si>
    <t>03326411</t>
  </si>
  <si>
    <t>050017312</t>
  </si>
  <si>
    <t>21918659912</t>
  </si>
  <si>
    <t>POŽEŠKO SLAVONSKA</t>
  </si>
  <si>
    <t>0111</t>
  </si>
  <si>
    <t>NE</t>
  </si>
  <si>
    <t>C)  KRATKOTRAJNA IMOVINA (035+043+050+058)</t>
  </si>
  <si>
    <t>B)  DUGOTRAJNA IMOVINA (003+010+020+029+033)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</si>
  <si>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</si>
  <si>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</si>
  <si>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</si>
  <si>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</si>
  <si>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</si>
  <si>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</si>
  <si>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</si>
  <si>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</si>
  <si>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</si>
  <si>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</si>
  <si>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</si>
  <si>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</si>
  <si>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</si>
  <si>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</si>
  <si>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</si>
  <si>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</si>
  <si>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Tekuće 
razdoblje</t>
  </si>
  <si>
    <t>Prethodno
 razdoblje</t>
  </si>
  <si>
    <t>AKTIVA</t>
  </si>
  <si>
    <t>ŽILIĆ ZVONIMIR</t>
  </si>
  <si>
    <t>zvonimir.zilic@kutjevo.com</t>
  </si>
  <si>
    <t>REĐO JOSIP</t>
  </si>
  <si>
    <t>stanje na dan 30.09.2017</t>
  </si>
  <si>
    <t>u razdoblju 01.01.2017. do 30.09.2017.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</si>
</sst>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3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67" fontId="2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167" fontId="2" fillId="0" borderId="12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3" fillId="0" borderId="22" xfId="51" applyFont="1" applyBorder="1" applyAlignment="1">
      <alignment/>
      <protection/>
    </xf>
    <xf numFmtId="0" fontId="3" fillId="0" borderId="23" xfId="51" applyFont="1" applyBorder="1" applyAlignment="1">
      <alignment/>
      <protection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14" fontId="2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24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/>
      <protection hidden="1"/>
    </xf>
    <xf numFmtId="0" fontId="16" fillId="0" borderId="0" xfId="51" applyFont="1" applyBorder="1" applyAlignment="1" applyProtection="1">
      <alignment horizontal="right" vertical="center" wrapText="1"/>
      <protection hidden="1"/>
    </xf>
    <xf numFmtId="0" fontId="16" fillId="0" borderId="0" xfId="51" applyFont="1" applyBorder="1" applyAlignment="1" applyProtection="1">
      <alignment horizontal="right"/>
      <protection hidden="1"/>
    </xf>
    <xf numFmtId="0" fontId="1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1" applyFont="1" applyFill="1" applyBorder="1" applyAlignment="1" applyProtection="1">
      <alignment horizontal="left" vertical="center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24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24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right" vertical="center"/>
      <protection hidden="1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24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24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2" fillId="0" borderId="24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24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9" fillId="0" borderId="0" xfId="56" applyFont="1" applyBorder="1" applyAlignment="1" applyProtection="1">
      <alignment vertical="center"/>
      <protection hidden="1"/>
    </xf>
    <xf numFmtId="0" fontId="19" fillId="0" borderId="25" xfId="56" applyFont="1" applyFill="1" applyBorder="1" applyAlignment="1" applyProtection="1">
      <alignment vertical="center"/>
      <protection hidden="1"/>
    </xf>
    <xf numFmtId="0" fontId="19" fillId="0" borderId="0" xfId="56" applyFont="1" applyBorder="1" applyAlignment="1" applyProtection="1">
      <alignment horizontal="left"/>
      <protection hidden="1"/>
    </xf>
    <xf numFmtId="0" fontId="9" fillId="0" borderId="0" xfId="56" applyFont="1" applyBorder="1" applyAlignment="1">
      <alignment/>
      <protection/>
    </xf>
    <xf numFmtId="0" fontId="9" fillId="0" borderId="25" xfId="56" applyFont="1" applyBorder="1" applyAlignment="1">
      <alignment/>
      <protection/>
    </xf>
    <xf numFmtId="0" fontId="2" fillId="0" borderId="24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6" xfId="51" applyFont="1" applyBorder="1" applyAlignment="1">
      <alignment/>
      <protection/>
    </xf>
    <xf numFmtId="0" fontId="3" fillId="0" borderId="27" xfId="51" applyFont="1" applyBorder="1" applyAlignment="1" applyProtection="1">
      <alignment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9" xfId="51" applyFont="1" applyFill="1" applyBorder="1" applyAlignment="1" applyProtection="1">
      <alignment horizontal="right" vertical="top" wrapText="1"/>
      <protection hidden="1"/>
    </xf>
    <xf numFmtId="0" fontId="3" fillId="0" borderId="29" xfId="51" applyFont="1" applyFill="1" applyBorder="1" applyAlignment="1" applyProtection="1">
      <alignment/>
      <protection hidden="1"/>
    </xf>
    <xf numFmtId="0" fontId="3" fillId="0" borderId="30" xfId="51" applyFont="1" applyFill="1" applyBorder="1" applyAlignment="1" applyProtection="1">
      <alignment/>
      <protection hidden="1"/>
    </xf>
    <xf numFmtId="3" fontId="7" fillId="0" borderId="0" xfId="0" applyNumberFormat="1" applyFont="1" applyFill="1" applyAlignment="1">
      <alignment/>
    </xf>
    <xf numFmtId="0" fontId="2" fillId="0" borderId="28" xfId="51" applyFont="1" applyFill="1" applyBorder="1" applyAlignment="1" applyProtection="1">
      <alignment horizontal="right" vertical="center"/>
      <protection hidden="1" locked="0"/>
    </xf>
    <xf numFmtId="0" fontId="3" fillId="0" borderId="29" xfId="51" applyFont="1" applyFill="1" applyBorder="1" applyAlignment="1">
      <alignment/>
      <protection/>
    </xf>
    <xf numFmtId="0" fontId="3" fillId="0" borderId="30" xfId="51" applyFont="1" applyFill="1" applyBorder="1" applyAlignment="1">
      <alignment/>
      <protection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1" applyFont="1" applyFill="1" applyBorder="1" applyAlignment="1" applyProtection="1">
      <alignment horizontal="center" vertical="top"/>
      <protection hidden="1"/>
    </xf>
    <xf numFmtId="0" fontId="3" fillId="0" borderId="29" xfId="51" applyFont="1" applyFill="1" applyBorder="1" applyAlignment="1" applyProtection="1">
      <alignment horizontal="center"/>
      <protection hidden="1"/>
    </xf>
    <xf numFmtId="0" fontId="3" fillId="0" borderId="24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8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49" fontId="2" fillId="0" borderId="30" xfId="51" applyNumberFormat="1" applyFont="1" applyFill="1" applyBorder="1" applyAlignment="1" applyProtection="1">
      <alignment horizontal="left" vertical="center"/>
      <protection hidden="1" locked="0"/>
    </xf>
    <xf numFmtId="0" fontId="3" fillId="0" borderId="24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0" fontId="3" fillId="0" borderId="30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9" fillId="0" borderId="0" xfId="56" applyFont="1" applyBorder="1" applyAlignment="1" applyProtection="1">
      <alignment horizontal="left"/>
      <protection hidden="1"/>
    </xf>
    <xf numFmtId="0" fontId="9" fillId="0" borderId="0" xfId="56" applyFont="1" applyBorder="1" applyAlignment="1">
      <alignment/>
      <protection/>
    </xf>
    <xf numFmtId="0" fontId="9" fillId="0" borderId="25" xfId="56" applyFont="1" applyBorder="1" applyAlignment="1">
      <alignment/>
      <protection/>
    </xf>
    <xf numFmtId="0" fontId="10" fillId="0" borderId="31" xfId="51" applyFont="1" applyBorder="1" applyAlignment="1">
      <alignment/>
      <protection/>
    </xf>
    <xf numFmtId="0" fontId="10" fillId="0" borderId="22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2" xfId="51" applyFont="1" applyBorder="1" applyAlignment="1" applyProtection="1">
      <alignment horizontal="center"/>
      <protection hidden="1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30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9" xfId="51" applyFont="1" applyFill="1" applyBorder="1" applyAlignment="1">
      <alignment horizontal="left"/>
      <protection/>
    </xf>
    <xf numFmtId="0" fontId="3" fillId="0" borderId="30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4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8" xfId="35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2" fillId="0" borderId="30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3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24" xfId="51" applyFont="1" applyBorder="1" applyAlignment="1" applyProtection="1">
      <alignment horizontal="right" wrapText="1"/>
      <protection hidden="1"/>
    </xf>
    <xf numFmtId="0" fontId="2" fillId="0" borderId="24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5" fillId="0" borderId="24" xfId="51" applyFont="1" applyBorder="1" applyAlignment="1" applyProtection="1">
      <alignment horizontal="center" vertical="center" wrapText="1"/>
      <protection hidden="1"/>
    </xf>
    <xf numFmtId="0" fontId="15" fillId="0" borderId="0" xfId="51" applyFont="1" applyBorder="1" applyAlignment="1" applyProtection="1">
      <alignment horizontal="center" vertical="center" wrapText="1"/>
      <protection hidden="1"/>
    </xf>
    <xf numFmtId="0" fontId="15" fillId="0" borderId="25" xfId="51" applyFont="1" applyBorder="1" applyAlignment="1" applyProtection="1">
      <alignment horizontal="center" vertical="center" wrapText="1"/>
      <protection hidden="1"/>
    </xf>
    <xf numFmtId="0" fontId="1" fillId="0" borderId="24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7" fillId="0" borderId="18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0" borderId="3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2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zvonimir.zil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view="pageBreakPreview" zoomScaleSheetLayoutView="100" zoomScalePageLayoutView="0" workbookViewId="0" topLeftCell="A10">
      <selection activeCell="A1" sqref="A1:C1"/>
    </sheetView>
  </sheetViews>
  <sheetFormatPr defaultColWidth="9.140625" defaultRowHeight="12.75"/>
  <cols>
    <col min="1" max="1" width="9.140625" style="66" customWidth="1"/>
    <col min="2" max="2" width="13.00390625" style="66" customWidth="1"/>
    <col min="3" max="4" width="9.140625" style="66" customWidth="1"/>
    <col min="5" max="5" width="9.8515625" style="66" bestFit="1" customWidth="1"/>
    <col min="6" max="6" width="9.140625" style="66" customWidth="1"/>
    <col min="7" max="7" width="15.140625" style="66" customWidth="1"/>
    <col min="8" max="8" width="19.28125" style="66" customWidth="1"/>
    <col min="9" max="9" width="14.421875" style="66" customWidth="1"/>
    <col min="10" max="16384" width="9.140625" style="66" customWidth="1"/>
  </cols>
  <sheetData>
    <row r="1" spans="1:12" ht="15.75">
      <c r="A1" s="159" t="s">
        <v>230</v>
      </c>
      <c r="B1" s="160"/>
      <c r="C1" s="160"/>
      <c r="D1" s="63"/>
      <c r="E1" s="63"/>
      <c r="F1" s="63"/>
      <c r="G1" s="63"/>
      <c r="H1" s="63"/>
      <c r="I1" s="64"/>
      <c r="J1" s="65"/>
      <c r="K1" s="65"/>
      <c r="L1" s="65"/>
    </row>
    <row r="2" spans="1:12" ht="12.75">
      <c r="A2" s="190" t="s">
        <v>231</v>
      </c>
      <c r="B2" s="191"/>
      <c r="C2" s="191"/>
      <c r="D2" s="192"/>
      <c r="E2" s="67">
        <v>42736</v>
      </c>
      <c r="F2" s="68"/>
      <c r="G2" s="69" t="s">
        <v>232</v>
      </c>
      <c r="H2" s="67">
        <v>43008</v>
      </c>
      <c r="I2" s="70"/>
      <c r="J2" s="65"/>
      <c r="K2" s="65"/>
      <c r="L2" s="65"/>
    </row>
    <row r="3" spans="1:12" ht="12.75">
      <c r="A3" s="71"/>
      <c r="B3" s="72"/>
      <c r="C3" s="72"/>
      <c r="D3" s="72"/>
      <c r="E3" s="73"/>
      <c r="F3" s="73"/>
      <c r="G3" s="72"/>
      <c r="H3" s="72"/>
      <c r="I3" s="74"/>
      <c r="J3" s="65"/>
      <c r="K3" s="65"/>
      <c r="L3" s="65"/>
    </row>
    <row r="4" spans="1:12" ht="15">
      <c r="A4" s="193" t="s">
        <v>299</v>
      </c>
      <c r="B4" s="194"/>
      <c r="C4" s="194"/>
      <c r="D4" s="194"/>
      <c r="E4" s="194"/>
      <c r="F4" s="194"/>
      <c r="G4" s="194"/>
      <c r="H4" s="194"/>
      <c r="I4" s="195"/>
      <c r="J4" s="65"/>
      <c r="K4" s="65"/>
      <c r="L4" s="65"/>
    </row>
    <row r="5" spans="1:12" ht="12.75">
      <c r="A5" s="75"/>
      <c r="B5" s="76"/>
      <c r="C5" s="76"/>
      <c r="D5" s="76"/>
      <c r="E5" s="77"/>
      <c r="F5" s="78"/>
      <c r="G5" s="79"/>
      <c r="H5" s="80"/>
      <c r="I5" s="81"/>
      <c r="J5" s="65"/>
      <c r="K5" s="65"/>
      <c r="L5" s="65"/>
    </row>
    <row r="6" spans="1:12" ht="12.75">
      <c r="A6" s="150" t="s">
        <v>233</v>
      </c>
      <c r="B6" s="151"/>
      <c r="C6" s="141" t="s">
        <v>313</v>
      </c>
      <c r="D6" s="142"/>
      <c r="E6" s="82"/>
      <c r="F6" s="82"/>
      <c r="G6" s="82"/>
      <c r="H6" s="82"/>
      <c r="I6" s="83"/>
      <c r="J6" s="65"/>
      <c r="K6" s="65"/>
      <c r="L6" s="65"/>
    </row>
    <row r="7" spans="1:12" ht="12.75">
      <c r="A7" s="84"/>
      <c r="B7" s="85"/>
      <c r="C7" s="76"/>
      <c r="D7" s="76"/>
      <c r="E7" s="82"/>
      <c r="F7" s="82"/>
      <c r="G7" s="82"/>
      <c r="H7" s="82"/>
      <c r="I7" s="83"/>
      <c r="J7" s="65"/>
      <c r="K7" s="65"/>
      <c r="L7" s="65"/>
    </row>
    <row r="8" spans="1:12" ht="12.75">
      <c r="A8" s="196" t="s">
        <v>234</v>
      </c>
      <c r="B8" s="197"/>
      <c r="C8" s="141" t="s">
        <v>314</v>
      </c>
      <c r="D8" s="142"/>
      <c r="E8" s="82"/>
      <c r="F8" s="82"/>
      <c r="G8" s="82"/>
      <c r="H8" s="82"/>
      <c r="I8" s="86"/>
      <c r="J8" s="65"/>
      <c r="K8" s="65"/>
      <c r="L8" s="65"/>
    </row>
    <row r="9" spans="1:12" ht="12.75">
      <c r="A9" s="87"/>
      <c r="B9" s="88"/>
      <c r="C9" s="89"/>
      <c r="D9" s="90"/>
      <c r="E9" s="76"/>
      <c r="F9" s="76"/>
      <c r="G9" s="76"/>
      <c r="H9" s="76"/>
      <c r="I9" s="86"/>
      <c r="J9" s="65"/>
      <c r="K9" s="65"/>
      <c r="L9" s="65"/>
    </row>
    <row r="10" spans="1:12" ht="12.75">
      <c r="A10" s="145" t="s">
        <v>235</v>
      </c>
      <c r="B10" s="188"/>
      <c r="C10" s="141" t="s">
        <v>315</v>
      </c>
      <c r="D10" s="142"/>
      <c r="E10" s="76"/>
      <c r="F10" s="76"/>
      <c r="G10" s="76"/>
      <c r="H10" s="76"/>
      <c r="I10" s="86"/>
      <c r="J10" s="65"/>
      <c r="K10" s="65"/>
      <c r="L10" s="65"/>
    </row>
    <row r="11" spans="1:12" ht="12.75">
      <c r="A11" s="189"/>
      <c r="B11" s="188"/>
      <c r="C11" s="76"/>
      <c r="D11" s="76"/>
      <c r="E11" s="76"/>
      <c r="F11" s="76"/>
      <c r="G11" s="76"/>
      <c r="H11" s="76"/>
      <c r="I11" s="86"/>
      <c r="J11" s="65"/>
      <c r="K11" s="65"/>
      <c r="L11" s="65"/>
    </row>
    <row r="12" spans="1:12" ht="12.75">
      <c r="A12" s="150" t="s">
        <v>236</v>
      </c>
      <c r="B12" s="151"/>
      <c r="C12" s="165" t="s">
        <v>305</v>
      </c>
      <c r="D12" s="185"/>
      <c r="E12" s="185"/>
      <c r="F12" s="185"/>
      <c r="G12" s="185"/>
      <c r="H12" s="185"/>
      <c r="I12" s="153"/>
      <c r="J12" s="65"/>
      <c r="K12" s="65"/>
      <c r="L12" s="65"/>
    </row>
    <row r="13" spans="1:12" ht="12.75">
      <c r="A13" s="84"/>
      <c r="B13" s="85"/>
      <c r="C13" s="91"/>
      <c r="D13" s="76"/>
      <c r="E13" s="76"/>
      <c r="F13" s="76"/>
      <c r="G13" s="76"/>
      <c r="H13" s="76"/>
      <c r="I13" s="86"/>
      <c r="J13" s="65"/>
      <c r="K13" s="65"/>
      <c r="L13" s="65"/>
    </row>
    <row r="14" spans="1:12" ht="12.75">
      <c r="A14" s="150" t="s">
        <v>237</v>
      </c>
      <c r="B14" s="151"/>
      <c r="C14" s="186">
        <v>34340</v>
      </c>
      <c r="D14" s="187"/>
      <c r="E14" s="76"/>
      <c r="F14" s="165" t="s">
        <v>306</v>
      </c>
      <c r="G14" s="185"/>
      <c r="H14" s="185"/>
      <c r="I14" s="153"/>
      <c r="J14" s="65"/>
      <c r="K14" s="65"/>
      <c r="L14" s="65"/>
    </row>
    <row r="15" spans="1:12" ht="12.75">
      <c r="A15" s="84"/>
      <c r="B15" s="85"/>
      <c r="C15" s="76"/>
      <c r="D15" s="76"/>
      <c r="E15" s="76"/>
      <c r="F15" s="76"/>
      <c r="G15" s="76"/>
      <c r="H15" s="76"/>
      <c r="I15" s="86"/>
      <c r="J15" s="65"/>
      <c r="K15" s="65"/>
      <c r="L15" s="65"/>
    </row>
    <row r="16" spans="1:12" ht="12.75">
      <c r="A16" s="150" t="s">
        <v>238</v>
      </c>
      <c r="B16" s="151"/>
      <c r="C16" s="165" t="s">
        <v>307</v>
      </c>
      <c r="D16" s="185"/>
      <c r="E16" s="185"/>
      <c r="F16" s="185"/>
      <c r="G16" s="185"/>
      <c r="H16" s="185"/>
      <c r="I16" s="153"/>
      <c r="J16" s="65"/>
      <c r="K16" s="65"/>
      <c r="L16" s="65"/>
    </row>
    <row r="17" spans="1:12" ht="12.75">
      <c r="A17" s="84"/>
      <c r="B17" s="85"/>
      <c r="C17" s="76"/>
      <c r="D17" s="76"/>
      <c r="E17" s="76"/>
      <c r="F17" s="76"/>
      <c r="G17" s="76"/>
      <c r="H17" s="76"/>
      <c r="I17" s="86"/>
      <c r="J17" s="65"/>
      <c r="K17" s="65"/>
      <c r="L17" s="65"/>
    </row>
    <row r="18" spans="1:12" ht="12.75">
      <c r="A18" s="150" t="s">
        <v>239</v>
      </c>
      <c r="B18" s="151"/>
      <c r="C18" s="181" t="s">
        <v>308</v>
      </c>
      <c r="D18" s="182"/>
      <c r="E18" s="182"/>
      <c r="F18" s="182"/>
      <c r="G18" s="182"/>
      <c r="H18" s="182"/>
      <c r="I18" s="183"/>
      <c r="J18" s="65"/>
      <c r="K18" s="65"/>
      <c r="L18" s="65"/>
    </row>
    <row r="19" spans="1:12" ht="12.75">
      <c r="A19" s="84"/>
      <c r="B19" s="85"/>
      <c r="C19" s="91"/>
      <c r="D19" s="76"/>
      <c r="E19" s="76"/>
      <c r="F19" s="76"/>
      <c r="G19" s="76"/>
      <c r="H19" s="76"/>
      <c r="I19" s="86"/>
      <c r="J19" s="65"/>
      <c r="K19" s="65"/>
      <c r="L19" s="65"/>
    </row>
    <row r="20" spans="1:12" ht="12.75">
      <c r="A20" s="150" t="s">
        <v>240</v>
      </c>
      <c r="B20" s="151"/>
      <c r="C20" s="181" t="s">
        <v>309</v>
      </c>
      <c r="D20" s="182"/>
      <c r="E20" s="182"/>
      <c r="F20" s="182"/>
      <c r="G20" s="182"/>
      <c r="H20" s="182"/>
      <c r="I20" s="183"/>
      <c r="J20" s="65"/>
      <c r="K20" s="65"/>
      <c r="L20" s="65"/>
    </row>
    <row r="21" spans="1:12" ht="12.75">
      <c r="A21" s="84"/>
      <c r="B21" s="85"/>
      <c r="C21" s="91"/>
      <c r="D21" s="76"/>
      <c r="E21" s="76"/>
      <c r="F21" s="76"/>
      <c r="G21" s="76"/>
      <c r="H21" s="76"/>
      <c r="I21" s="86"/>
      <c r="J21" s="65"/>
      <c r="K21" s="65"/>
      <c r="L21" s="65"/>
    </row>
    <row r="22" spans="1:12" ht="12.75">
      <c r="A22" s="150" t="s">
        <v>241</v>
      </c>
      <c r="B22" s="151"/>
      <c r="C22" s="92">
        <v>221</v>
      </c>
      <c r="D22" s="165" t="s">
        <v>306</v>
      </c>
      <c r="E22" s="173"/>
      <c r="F22" s="174"/>
      <c r="G22" s="150"/>
      <c r="H22" s="184"/>
      <c r="I22" s="93"/>
      <c r="J22" s="65"/>
      <c r="K22" s="65"/>
      <c r="L22" s="65"/>
    </row>
    <row r="23" spans="1:12" ht="12.75">
      <c r="A23" s="84"/>
      <c r="B23" s="85"/>
      <c r="C23" s="76"/>
      <c r="D23" s="76"/>
      <c r="E23" s="76"/>
      <c r="F23" s="76"/>
      <c r="G23" s="76"/>
      <c r="H23" s="76"/>
      <c r="I23" s="86"/>
      <c r="J23" s="65"/>
      <c r="K23" s="65"/>
      <c r="L23" s="65"/>
    </row>
    <row r="24" spans="1:12" ht="12.75">
      <c r="A24" s="150" t="s">
        <v>242</v>
      </c>
      <c r="B24" s="151"/>
      <c r="C24" s="92">
        <v>11</v>
      </c>
      <c r="D24" s="165" t="s">
        <v>316</v>
      </c>
      <c r="E24" s="173"/>
      <c r="F24" s="173"/>
      <c r="G24" s="174"/>
      <c r="H24" s="94" t="s">
        <v>243</v>
      </c>
      <c r="I24" s="95">
        <v>671</v>
      </c>
      <c r="J24" s="65"/>
      <c r="K24" s="65"/>
      <c r="L24" s="65"/>
    </row>
    <row r="25" spans="1:12" ht="12.75">
      <c r="A25" s="84"/>
      <c r="B25" s="85"/>
      <c r="C25" s="76"/>
      <c r="D25" s="76"/>
      <c r="E25" s="76"/>
      <c r="F25" s="76"/>
      <c r="G25" s="85"/>
      <c r="H25" s="85" t="s">
        <v>300</v>
      </c>
      <c r="I25" s="96"/>
      <c r="J25" s="65"/>
      <c r="K25" s="65"/>
      <c r="L25" s="65"/>
    </row>
    <row r="26" spans="1:12" ht="12.75">
      <c r="A26" s="150" t="s">
        <v>244</v>
      </c>
      <c r="B26" s="151"/>
      <c r="C26" s="97" t="s">
        <v>318</v>
      </c>
      <c r="D26" s="98"/>
      <c r="E26" s="99"/>
      <c r="F26" s="76"/>
      <c r="G26" s="175" t="s">
        <v>245</v>
      </c>
      <c r="H26" s="151"/>
      <c r="I26" s="100" t="s">
        <v>317</v>
      </c>
      <c r="J26" s="65"/>
      <c r="K26" s="65"/>
      <c r="L26" s="65"/>
    </row>
    <row r="27" spans="1:12" ht="12.75">
      <c r="A27" s="84"/>
      <c r="B27" s="85"/>
      <c r="C27" s="76"/>
      <c r="D27" s="76"/>
      <c r="E27" s="76"/>
      <c r="F27" s="76"/>
      <c r="G27" s="76"/>
      <c r="H27" s="76"/>
      <c r="I27" s="101"/>
      <c r="J27" s="65"/>
      <c r="K27" s="65"/>
      <c r="L27" s="65"/>
    </row>
    <row r="28" spans="1:12" ht="12.75">
      <c r="A28" s="176" t="s">
        <v>246</v>
      </c>
      <c r="B28" s="177"/>
      <c r="C28" s="178"/>
      <c r="D28" s="178"/>
      <c r="E28" s="177" t="s">
        <v>247</v>
      </c>
      <c r="F28" s="179"/>
      <c r="G28" s="179"/>
      <c r="H28" s="178" t="s">
        <v>248</v>
      </c>
      <c r="I28" s="180"/>
      <c r="J28" s="65"/>
      <c r="K28" s="65"/>
      <c r="L28" s="65"/>
    </row>
    <row r="29" spans="1:12" ht="12.75">
      <c r="A29" s="102"/>
      <c r="B29" s="99"/>
      <c r="C29" s="99"/>
      <c r="D29" s="90"/>
      <c r="E29" s="76"/>
      <c r="F29" s="76"/>
      <c r="G29" s="76"/>
      <c r="H29" s="103"/>
      <c r="I29" s="101"/>
      <c r="J29" s="65"/>
      <c r="K29" s="65"/>
      <c r="L29" s="65"/>
    </row>
    <row r="30" spans="1:12" ht="12.75">
      <c r="A30" s="138"/>
      <c r="B30" s="139"/>
      <c r="C30" s="139"/>
      <c r="D30" s="140"/>
      <c r="E30" s="138"/>
      <c r="F30" s="139"/>
      <c r="G30" s="139"/>
      <c r="H30" s="141"/>
      <c r="I30" s="142"/>
      <c r="J30" s="65"/>
      <c r="K30" s="65"/>
      <c r="L30" s="65"/>
    </row>
    <row r="31" spans="1:12" ht="12.75">
      <c r="A31" s="84"/>
      <c r="B31" s="85"/>
      <c r="C31" s="91"/>
      <c r="D31" s="171"/>
      <c r="E31" s="171"/>
      <c r="F31" s="171"/>
      <c r="G31" s="172"/>
      <c r="H31" s="76"/>
      <c r="I31" s="105"/>
      <c r="J31" s="65"/>
      <c r="K31" s="65"/>
      <c r="L31" s="65"/>
    </row>
    <row r="32" spans="1:12" ht="12.75">
      <c r="A32" s="138"/>
      <c r="B32" s="139"/>
      <c r="C32" s="139"/>
      <c r="D32" s="140"/>
      <c r="E32" s="138"/>
      <c r="F32" s="139"/>
      <c r="G32" s="139"/>
      <c r="H32" s="141"/>
      <c r="I32" s="142"/>
      <c r="J32" s="65"/>
      <c r="K32" s="65"/>
      <c r="L32" s="65"/>
    </row>
    <row r="33" spans="1:12" ht="12.75">
      <c r="A33" s="84"/>
      <c r="B33" s="85"/>
      <c r="C33" s="91"/>
      <c r="D33" s="104"/>
      <c r="E33" s="104"/>
      <c r="F33" s="104"/>
      <c r="G33" s="82"/>
      <c r="H33" s="76"/>
      <c r="I33" s="106"/>
      <c r="J33" s="65"/>
      <c r="K33" s="65"/>
      <c r="L33" s="65"/>
    </row>
    <row r="34" spans="1:12" ht="12.75">
      <c r="A34" s="138"/>
      <c r="B34" s="139"/>
      <c r="C34" s="139"/>
      <c r="D34" s="140"/>
      <c r="E34" s="138"/>
      <c r="F34" s="139"/>
      <c r="G34" s="139"/>
      <c r="H34" s="141"/>
      <c r="I34" s="142"/>
      <c r="J34" s="65"/>
      <c r="K34" s="65"/>
      <c r="L34" s="65"/>
    </row>
    <row r="35" spans="1:12" ht="12.75">
      <c r="A35" s="84"/>
      <c r="B35" s="85"/>
      <c r="C35" s="91"/>
      <c r="D35" s="104"/>
      <c r="E35" s="104"/>
      <c r="F35" s="104"/>
      <c r="G35" s="82"/>
      <c r="H35" s="76"/>
      <c r="I35" s="106"/>
      <c r="J35" s="65"/>
      <c r="K35" s="65"/>
      <c r="L35" s="65"/>
    </row>
    <row r="36" spans="1:12" ht="12.75">
      <c r="A36" s="138"/>
      <c r="B36" s="139"/>
      <c r="C36" s="139"/>
      <c r="D36" s="140"/>
      <c r="E36" s="138"/>
      <c r="F36" s="139"/>
      <c r="G36" s="139"/>
      <c r="H36" s="141"/>
      <c r="I36" s="142"/>
      <c r="J36" s="65"/>
      <c r="K36" s="65"/>
      <c r="L36" s="65"/>
    </row>
    <row r="37" spans="1:12" ht="12.75">
      <c r="A37" s="107"/>
      <c r="B37" s="108"/>
      <c r="C37" s="166"/>
      <c r="D37" s="167"/>
      <c r="E37" s="76"/>
      <c r="F37" s="166"/>
      <c r="G37" s="167"/>
      <c r="H37" s="76"/>
      <c r="I37" s="86"/>
      <c r="J37" s="65"/>
      <c r="K37" s="65"/>
      <c r="L37" s="65"/>
    </row>
    <row r="38" spans="1:12" ht="12.75">
      <c r="A38" s="138"/>
      <c r="B38" s="139"/>
      <c r="C38" s="139"/>
      <c r="D38" s="140"/>
      <c r="E38" s="138"/>
      <c r="F38" s="139"/>
      <c r="G38" s="139"/>
      <c r="H38" s="141"/>
      <c r="I38" s="142"/>
      <c r="J38" s="65"/>
      <c r="K38" s="65"/>
      <c r="L38" s="65"/>
    </row>
    <row r="39" spans="1:12" ht="12.75">
      <c r="A39" s="107"/>
      <c r="B39" s="108"/>
      <c r="C39" s="109"/>
      <c r="D39" s="110"/>
      <c r="E39" s="76"/>
      <c r="F39" s="109"/>
      <c r="G39" s="110"/>
      <c r="H39" s="76"/>
      <c r="I39" s="86"/>
      <c r="J39" s="65"/>
      <c r="K39" s="65"/>
      <c r="L39" s="65"/>
    </row>
    <row r="40" spans="1:12" ht="12.75">
      <c r="A40" s="138"/>
      <c r="B40" s="139"/>
      <c r="C40" s="139"/>
      <c r="D40" s="140"/>
      <c r="E40" s="138"/>
      <c r="F40" s="139"/>
      <c r="G40" s="139"/>
      <c r="H40" s="141"/>
      <c r="I40" s="142"/>
      <c r="J40" s="65"/>
      <c r="K40" s="65"/>
      <c r="L40" s="65"/>
    </row>
    <row r="41" spans="1:12" ht="12.75">
      <c r="A41" s="107"/>
      <c r="B41" s="108"/>
      <c r="C41" s="109"/>
      <c r="D41" s="110"/>
      <c r="E41" s="76"/>
      <c r="F41" s="109"/>
      <c r="G41" s="110"/>
      <c r="H41" s="76"/>
      <c r="I41" s="86"/>
      <c r="J41" s="65"/>
      <c r="K41" s="65"/>
      <c r="L41" s="65"/>
    </row>
    <row r="42" spans="1:12" ht="12.75">
      <c r="A42" s="138"/>
      <c r="B42" s="139"/>
      <c r="C42" s="139"/>
      <c r="D42" s="140"/>
      <c r="E42" s="138"/>
      <c r="F42" s="139"/>
      <c r="G42" s="139"/>
      <c r="H42" s="141"/>
      <c r="I42" s="142"/>
      <c r="J42" s="65"/>
      <c r="K42" s="65"/>
      <c r="L42" s="65"/>
    </row>
    <row r="43" spans="1:12" ht="12.75">
      <c r="A43" s="107"/>
      <c r="B43" s="108"/>
      <c r="C43" s="109"/>
      <c r="D43" s="110"/>
      <c r="E43" s="76"/>
      <c r="F43" s="109"/>
      <c r="G43" s="110"/>
      <c r="H43" s="76"/>
      <c r="I43" s="86"/>
      <c r="J43" s="65"/>
      <c r="K43" s="65"/>
      <c r="L43" s="65"/>
    </row>
    <row r="44" spans="1:12" ht="12.75">
      <c r="A44" s="138"/>
      <c r="B44" s="139"/>
      <c r="C44" s="139"/>
      <c r="D44" s="140"/>
      <c r="E44" s="138"/>
      <c r="F44" s="139"/>
      <c r="G44" s="139"/>
      <c r="H44" s="141"/>
      <c r="I44" s="142"/>
      <c r="J44" s="65"/>
      <c r="K44" s="65"/>
      <c r="L44" s="65"/>
    </row>
    <row r="45" spans="1:12" ht="12.75">
      <c r="A45" s="111"/>
      <c r="B45" s="112"/>
      <c r="C45" s="112"/>
      <c r="D45" s="112"/>
      <c r="E45" s="113"/>
      <c r="F45" s="112"/>
      <c r="G45" s="112"/>
      <c r="H45" s="114"/>
      <c r="I45" s="115"/>
      <c r="J45" s="65"/>
      <c r="K45" s="65"/>
      <c r="L45" s="65"/>
    </row>
    <row r="46" spans="1:12" ht="12.75">
      <c r="A46" s="111"/>
      <c r="B46" s="112"/>
      <c r="C46" s="112"/>
      <c r="D46" s="112"/>
      <c r="E46" s="113"/>
      <c r="F46" s="112"/>
      <c r="G46" s="112"/>
      <c r="H46" s="114"/>
      <c r="I46" s="115"/>
      <c r="J46" s="65"/>
      <c r="K46" s="65"/>
      <c r="L46" s="65"/>
    </row>
    <row r="47" spans="1:12" ht="12.75">
      <c r="A47" s="116"/>
      <c r="B47" s="117"/>
      <c r="C47" s="117"/>
      <c r="D47" s="89"/>
      <c r="E47" s="89"/>
      <c r="F47" s="117"/>
      <c r="G47" s="89"/>
      <c r="H47" s="89"/>
      <c r="I47" s="118"/>
      <c r="J47" s="65"/>
      <c r="K47" s="65"/>
      <c r="L47" s="65"/>
    </row>
    <row r="48" spans="1:12" ht="12.75">
      <c r="A48" s="145" t="s">
        <v>249</v>
      </c>
      <c r="B48" s="146"/>
      <c r="C48" s="141"/>
      <c r="D48" s="142"/>
      <c r="E48" s="90"/>
      <c r="F48" s="165"/>
      <c r="G48" s="139"/>
      <c r="H48" s="139"/>
      <c r="I48" s="140"/>
      <c r="J48" s="65"/>
      <c r="K48" s="65"/>
      <c r="L48" s="65"/>
    </row>
    <row r="49" spans="1:12" ht="12.75">
      <c r="A49" s="107"/>
      <c r="B49" s="108"/>
      <c r="C49" s="166"/>
      <c r="D49" s="167"/>
      <c r="E49" s="76"/>
      <c r="F49" s="166"/>
      <c r="G49" s="168"/>
      <c r="H49" s="119"/>
      <c r="I49" s="120"/>
      <c r="J49" s="65"/>
      <c r="K49" s="65"/>
      <c r="L49" s="65"/>
    </row>
    <row r="50" spans="1:12" ht="12.75">
      <c r="A50" s="145" t="s">
        <v>250</v>
      </c>
      <c r="B50" s="146"/>
      <c r="C50" s="165" t="s">
        <v>340</v>
      </c>
      <c r="D50" s="169"/>
      <c r="E50" s="169"/>
      <c r="F50" s="169"/>
      <c r="G50" s="169"/>
      <c r="H50" s="169"/>
      <c r="I50" s="170"/>
      <c r="J50" s="65"/>
      <c r="K50" s="65"/>
      <c r="L50" s="65"/>
    </row>
    <row r="51" spans="1:12" ht="12.75">
      <c r="A51" s="84"/>
      <c r="B51" s="85"/>
      <c r="C51" s="91" t="s">
        <v>251</v>
      </c>
      <c r="D51" s="76"/>
      <c r="E51" s="76"/>
      <c r="F51" s="76"/>
      <c r="G51" s="76"/>
      <c r="H51" s="76"/>
      <c r="I51" s="86"/>
      <c r="J51" s="65"/>
      <c r="K51" s="65"/>
      <c r="L51" s="65"/>
    </row>
    <row r="52" spans="1:12" ht="12.75">
      <c r="A52" s="145" t="s">
        <v>252</v>
      </c>
      <c r="B52" s="146"/>
      <c r="C52" s="152" t="s">
        <v>310</v>
      </c>
      <c r="D52" s="148"/>
      <c r="E52" s="149"/>
      <c r="F52" s="76"/>
      <c r="G52" s="94" t="s">
        <v>253</v>
      </c>
      <c r="H52" s="152" t="s">
        <v>311</v>
      </c>
      <c r="I52" s="149"/>
      <c r="J52" s="65"/>
      <c r="K52" s="65"/>
      <c r="L52" s="65"/>
    </row>
    <row r="53" spans="1:12" ht="12.75">
      <c r="A53" s="84"/>
      <c r="B53" s="85"/>
      <c r="C53" s="91"/>
      <c r="D53" s="76"/>
      <c r="E53" s="76"/>
      <c r="F53" s="76"/>
      <c r="G53" s="76"/>
      <c r="H53" s="76"/>
      <c r="I53" s="86"/>
      <c r="J53" s="65"/>
      <c r="K53" s="65"/>
      <c r="L53" s="65"/>
    </row>
    <row r="54" spans="1:12" ht="12.75">
      <c r="A54" s="145" t="s">
        <v>239</v>
      </c>
      <c r="B54" s="146"/>
      <c r="C54" s="147" t="s">
        <v>341</v>
      </c>
      <c r="D54" s="148"/>
      <c r="E54" s="148"/>
      <c r="F54" s="148"/>
      <c r="G54" s="148"/>
      <c r="H54" s="148"/>
      <c r="I54" s="149"/>
      <c r="J54" s="65"/>
      <c r="K54" s="65"/>
      <c r="L54" s="65"/>
    </row>
    <row r="55" spans="1:12" ht="12.75">
      <c r="A55" s="84"/>
      <c r="B55" s="85"/>
      <c r="C55" s="76"/>
      <c r="D55" s="76"/>
      <c r="E55" s="76"/>
      <c r="F55" s="76"/>
      <c r="G55" s="76"/>
      <c r="H55" s="76"/>
      <c r="I55" s="86"/>
      <c r="J55" s="65"/>
      <c r="K55" s="65"/>
      <c r="L55" s="65"/>
    </row>
    <row r="56" spans="1:12" ht="12.75">
      <c r="A56" s="150" t="s">
        <v>254</v>
      </c>
      <c r="B56" s="151"/>
      <c r="C56" s="152" t="s">
        <v>342</v>
      </c>
      <c r="D56" s="148"/>
      <c r="E56" s="148"/>
      <c r="F56" s="148"/>
      <c r="G56" s="148"/>
      <c r="H56" s="148"/>
      <c r="I56" s="153"/>
      <c r="J56" s="65"/>
      <c r="K56" s="65"/>
      <c r="L56" s="65"/>
    </row>
    <row r="57" spans="1:12" ht="12.75">
      <c r="A57" s="121"/>
      <c r="B57" s="89"/>
      <c r="C57" s="161" t="s">
        <v>255</v>
      </c>
      <c r="D57" s="161"/>
      <c r="E57" s="161"/>
      <c r="F57" s="161"/>
      <c r="G57" s="161"/>
      <c r="H57" s="161"/>
      <c r="I57" s="123"/>
      <c r="J57" s="65"/>
      <c r="K57" s="65"/>
      <c r="L57" s="65"/>
    </row>
    <row r="58" spans="1:12" ht="12.75">
      <c r="A58" s="121"/>
      <c r="B58" s="89"/>
      <c r="C58" s="122"/>
      <c r="D58" s="122"/>
      <c r="E58" s="122"/>
      <c r="F58" s="122"/>
      <c r="G58" s="122"/>
      <c r="H58" s="122"/>
      <c r="I58" s="123"/>
      <c r="J58" s="65"/>
      <c r="K58" s="65"/>
      <c r="L58" s="65"/>
    </row>
    <row r="59" spans="1:12" ht="12.75">
      <c r="A59" s="121"/>
      <c r="B59" s="154" t="s">
        <v>256</v>
      </c>
      <c r="C59" s="155"/>
      <c r="D59" s="155"/>
      <c r="E59" s="155"/>
      <c r="F59" s="124"/>
      <c r="G59" s="124"/>
      <c r="H59" s="124"/>
      <c r="I59" s="125"/>
      <c r="J59" s="65"/>
      <c r="K59" s="65"/>
      <c r="L59" s="65"/>
    </row>
    <row r="60" spans="1:12" ht="12.75">
      <c r="A60" s="121"/>
      <c r="B60" s="156" t="s">
        <v>288</v>
      </c>
      <c r="C60" s="157"/>
      <c r="D60" s="157"/>
      <c r="E60" s="157"/>
      <c r="F60" s="157"/>
      <c r="G60" s="157"/>
      <c r="H60" s="157"/>
      <c r="I60" s="158"/>
      <c r="J60" s="65"/>
      <c r="K60" s="65"/>
      <c r="L60" s="65"/>
    </row>
    <row r="61" spans="1:12" ht="12.75">
      <c r="A61" s="121"/>
      <c r="B61" s="156" t="s">
        <v>289</v>
      </c>
      <c r="C61" s="157"/>
      <c r="D61" s="157"/>
      <c r="E61" s="157"/>
      <c r="F61" s="157"/>
      <c r="G61" s="157"/>
      <c r="H61" s="157"/>
      <c r="I61" s="125"/>
      <c r="J61" s="65"/>
      <c r="K61" s="65"/>
      <c r="L61" s="65"/>
    </row>
    <row r="62" spans="1:12" ht="12.75">
      <c r="A62" s="121"/>
      <c r="B62" s="156" t="s">
        <v>290</v>
      </c>
      <c r="C62" s="157"/>
      <c r="D62" s="157"/>
      <c r="E62" s="157"/>
      <c r="F62" s="157"/>
      <c r="G62" s="157"/>
      <c r="H62" s="157"/>
      <c r="I62" s="158"/>
      <c r="J62" s="65"/>
      <c r="K62" s="65"/>
      <c r="L62" s="65"/>
    </row>
    <row r="63" spans="1:12" ht="12.75">
      <c r="A63" s="121"/>
      <c r="B63" s="156" t="s">
        <v>291</v>
      </c>
      <c r="C63" s="157"/>
      <c r="D63" s="157"/>
      <c r="E63" s="157"/>
      <c r="F63" s="157"/>
      <c r="G63" s="157"/>
      <c r="H63" s="157"/>
      <c r="I63" s="158"/>
      <c r="J63" s="65"/>
      <c r="K63" s="65"/>
      <c r="L63" s="65"/>
    </row>
    <row r="64" spans="1:12" ht="12.75">
      <c r="A64" s="121"/>
      <c r="B64" s="126"/>
      <c r="C64" s="127"/>
      <c r="D64" s="127"/>
      <c r="E64" s="127"/>
      <c r="F64" s="127"/>
      <c r="G64" s="127"/>
      <c r="H64" s="127"/>
      <c r="I64" s="128"/>
      <c r="J64" s="65"/>
      <c r="K64" s="65"/>
      <c r="L64" s="65"/>
    </row>
    <row r="65" spans="1:12" ht="13.5" thickBot="1">
      <c r="A65" s="129" t="s">
        <v>257</v>
      </c>
      <c r="B65" s="76"/>
      <c r="C65" s="76"/>
      <c r="D65" s="76"/>
      <c r="E65" s="76"/>
      <c r="F65" s="76"/>
      <c r="G65" s="130"/>
      <c r="H65" s="131"/>
      <c r="I65" s="132"/>
      <c r="J65" s="65"/>
      <c r="K65" s="65"/>
      <c r="L65" s="65"/>
    </row>
    <row r="66" spans="1:12" ht="12.75">
      <c r="A66" s="75"/>
      <c r="B66" s="76"/>
      <c r="C66" s="76"/>
      <c r="D66" s="76"/>
      <c r="E66" s="89" t="s">
        <v>258</v>
      </c>
      <c r="F66" s="99"/>
      <c r="G66" s="162" t="s">
        <v>259</v>
      </c>
      <c r="H66" s="163"/>
      <c r="I66" s="164"/>
      <c r="J66" s="65"/>
      <c r="K66" s="65"/>
      <c r="L66" s="65"/>
    </row>
    <row r="67" spans="1:12" ht="12.75">
      <c r="A67" s="133"/>
      <c r="B67" s="134"/>
      <c r="C67" s="135"/>
      <c r="D67" s="135"/>
      <c r="E67" s="135"/>
      <c r="F67" s="135"/>
      <c r="G67" s="143"/>
      <c r="H67" s="144"/>
      <c r="I67" s="136"/>
      <c r="J67" s="65"/>
      <c r="K67" s="65"/>
      <c r="L67" s="65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9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9:D49"/>
    <mergeCell ref="F49:G49"/>
    <mergeCell ref="C50:I50"/>
    <mergeCell ref="C37:D37"/>
    <mergeCell ref="F37:G37"/>
    <mergeCell ref="A38:D38"/>
    <mergeCell ref="E38:G38"/>
    <mergeCell ref="H38:I38"/>
    <mergeCell ref="A40:D40"/>
    <mergeCell ref="E40:G40"/>
    <mergeCell ref="A1:C1"/>
    <mergeCell ref="C57:H57"/>
    <mergeCell ref="G66:I66"/>
    <mergeCell ref="A50:B50"/>
    <mergeCell ref="A42:D42"/>
    <mergeCell ref="E42:G42"/>
    <mergeCell ref="H42:I42"/>
    <mergeCell ref="A48:B48"/>
    <mergeCell ref="C48:D48"/>
    <mergeCell ref="F48:I48"/>
    <mergeCell ref="B61:H61"/>
    <mergeCell ref="B62:I62"/>
    <mergeCell ref="B63:I63"/>
    <mergeCell ref="A52:B52"/>
    <mergeCell ref="C52:E52"/>
    <mergeCell ref="H52:I52"/>
    <mergeCell ref="A44:D44"/>
    <mergeCell ref="E44:G44"/>
    <mergeCell ref="H44:I44"/>
    <mergeCell ref="G67:H67"/>
    <mergeCell ref="A54:B54"/>
    <mergeCell ref="C54:I54"/>
    <mergeCell ref="A56:B56"/>
    <mergeCell ref="C56:I56"/>
    <mergeCell ref="B59:E59"/>
    <mergeCell ref="B60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4" r:id="rId3" display="zvonimir.zilic@kutjevo.com"/>
  </hyperlinks>
  <printOptions horizontalCentered="1"/>
  <pageMargins left="0.54" right="0.38" top="0.46" bottom="0.55" header="0.27" footer="0.35"/>
  <pageSetup blackAndWhite="1" fitToHeight="1" fitToWidth="1" horizontalDpi="600" verticalDpi="600" orientation="portrait" paperSize="9" scale="88" r:id="rId4"/>
  <ignoredErrors>
    <ignoredError sqref="C6 C8 C10 I26 C52 H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SheetLayoutView="110" zoomScalePageLayoutView="0" workbookViewId="0" topLeftCell="A1">
      <selection activeCell="N99" sqref="N99"/>
    </sheetView>
  </sheetViews>
  <sheetFormatPr defaultColWidth="9.140625" defaultRowHeight="12.75"/>
  <cols>
    <col min="1" max="9" width="9.140625" style="20" customWidth="1"/>
    <col min="10" max="10" width="13.28125" style="20" customWidth="1"/>
    <col min="11" max="11" width="14.8515625" style="20" customWidth="1"/>
    <col min="12" max="13" width="9.140625" style="20" customWidth="1"/>
    <col min="14" max="14" width="11.140625" style="20" bestFit="1" customWidth="1"/>
    <col min="15" max="16384" width="9.140625" style="20" customWidth="1"/>
  </cols>
  <sheetData>
    <row r="1" spans="1:11" ht="15.75" customHeight="1">
      <c r="A1" s="208" t="s">
        <v>143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5" customHeight="1">
      <c r="A2" s="209" t="s">
        <v>343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>
      <c r="A3" s="210" t="s">
        <v>312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2.5">
      <c r="A4" s="213" t="s">
        <v>49</v>
      </c>
      <c r="B4" s="214"/>
      <c r="C4" s="214"/>
      <c r="D4" s="214"/>
      <c r="E4" s="214"/>
      <c r="F4" s="214"/>
      <c r="G4" s="214"/>
      <c r="H4" s="215"/>
      <c r="I4" s="23" t="s">
        <v>260</v>
      </c>
      <c r="J4" s="24" t="s">
        <v>338</v>
      </c>
      <c r="K4" s="25" t="s">
        <v>337</v>
      </c>
    </row>
    <row r="5" spans="1:11" s="46" customFormat="1" ht="12.75">
      <c r="A5" s="198">
        <v>1</v>
      </c>
      <c r="B5" s="198"/>
      <c r="C5" s="198"/>
      <c r="D5" s="198"/>
      <c r="E5" s="198"/>
      <c r="F5" s="198"/>
      <c r="G5" s="198"/>
      <c r="H5" s="198"/>
      <c r="I5" s="59">
        <v>2</v>
      </c>
      <c r="J5" s="58">
        <v>3</v>
      </c>
      <c r="K5" s="58">
        <v>4</v>
      </c>
    </row>
    <row r="6" spans="1:11" ht="12.75">
      <c r="A6" s="199" t="s">
        <v>339</v>
      </c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50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s="49" customFormat="1" ht="12.75">
      <c r="A8" s="205" t="s">
        <v>320</v>
      </c>
      <c r="B8" s="206"/>
      <c r="C8" s="206"/>
      <c r="D8" s="206"/>
      <c r="E8" s="206"/>
      <c r="F8" s="206"/>
      <c r="G8" s="206"/>
      <c r="H8" s="207"/>
      <c r="I8" s="47">
        <v>2</v>
      </c>
      <c r="J8" s="48">
        <f>J9+J16+J26+J35+J39</f>
        <v>288304129</v>
      </c>
      <c r="K8" s="48">
        <f>K9+K16+K26+K35+K39</f>
        <v>298028308</v>
      </c>
    </row>
    <row r="9" spans="1:11" s="49" customFormat="1" ht="12.75">
      <c r="A9" s="205" t="s">
        <v>194</v>
      </c>
      <c r="B9" s="206"/>
      <c r="C9" s="206"/>
      <c r="D9" s="206"/>
      <c r="E9" s="206"/>
      <c r="F9" s="206"/>
      <c r="G9" s="206"/>
      <c r="H9" s="207"/>
      <c r="I9" s="47">
        <v>3</v>
      </c>
      <c r="J9" s="48">
        <f>SUM(J10:J15)</f>
        <v>0</v>
      </c>
      <c r="K9" s="48">
        <f>SUM(K10:K15)</f>
        <v>0</v>
      </c>
    </row>
    <row r="10" spans="1:11" ht="12.75">
      <c r="A10" s="216" t="s">
        <v>102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/>
      <c r="K10" s="7"/>
    </row>
    <row r="11" spans="1:11" ht="12.75">
      <c r="A11" s="216" t="s">
        <v>12</v>
      </c>
      <c r="B11" s="217"/>
      <c r="C11" s="217"/>
      <c r="D11" s="217"/>
      <c r="E11" s="217"/>
      <c r="F11" s="217"/>
      <c r="G11" s="217"/>
      <c r="H11" s="218"/>
      <c r="I11" s="1">
        <v>5</v>
      </c>
      <c r="J11" s="7"/>
      <c r="K11" s="7"/>
    </row>
    <row r="12" spans="1:11" ht="12.75">
      <c r="A12" s="216" t="s">
        <v>103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/>
      <c r="K12" s="7"/>
    </row>
    <row r="13" spans="1:11" ht="12.75">
      <c r="A13" s="216" t="s">
        <v>197</v>
      </c>
      <c r="B13" s="217"/>
      <c r="C13" s="217"/>
      <c r="D13" s="217"/>
      <c r="E13" s="217"/>
      <c r="F13" s="217"/>
      <c r="G13" s="217"/>
      <c r="H13" s="218"/>
      <c r="I13" s="1">
        <v>7</v>
      </c>
      <c r="J13" s="7"/>
      <c r="K13" s="7"/>
    </row>
    <row r="14" spans="1:11" ht="12.75">
      <c r="A14" s="216" t="s">
        <v>198</v>
      </c>
      <c r="B14" s="217"/>
      <c r="C14" s="217"/>
      <c r="D14" s="217"/>
      <c r="E14" s="217"/>
      <c r="F14" s="217"/>
      <c r="G14" s="217"/>
      <c r="H14" s="218"/>
      <c r="I14" s="1">
        <v>8</v>
      </c>
      <c r="J14" s="7"/>
      <c r="K14" s="7"/>
    </row>
    <row r="15" spans="1:11" ht="12.75">
      <c r="A15" s="216" t="s">
        <v>199</v>
      </c>
      <c r="B15" s="217"/>
      <c r="C15" s="217"/>
      <c r="D15" s="217"/>
      <c r="E15" s="217"/>
      <c r="F15" s="217"/>
      <c r="G15" s="217"/>
      <c r="H15" s="218"/>
      <c r="I15" s="1">
        <v>9</v>
      </c>
      <c r="J15" s="7"/>
      <c r="K15" s="7"/>
    </row>
    <row r="16" spans="1:11" s="49" customFormat="1" ht="12.75">
      <c r="A16" s="205" t="s">
        <v>195</v>
      </c>
      <c r="B16" s="206"/>
      <c r="C16" s="206"/>
      <c r="D16" s="206"/>
      <c r="E16" s="206"/>
      <c r="F16" s="206"/>
      <c r="G16" s="206"/>
      <c r="H16" s="207"/>
      <c r="I16" s="47">
        <v>10</v>
      </c>
      <c r="J16" s="48">
        <f>SUM(J17:J25)</f>
        <v>211229473</v>
      </c>
      <c r="K16" s="48">
        <f>SUM(K17:K25)</f>
        <v>220953216</v>
      </c>
    </row>
    <row r="17" spans="1:11" ht="12.75">
      <c r="A17" s="216" t="s">
        <v>200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21546199</v>
      </c>
      <c r="K17" s="7">
        <v>21528883</v>
      </c>
    </row>
    <row r="18" spans="1:11" ht="12.75">
      <c r="A18" s="216" t="s">
        <v>229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89466782</v>
      </c>
      <c r="K18" s="7">
        <v>88703966</v>
      </c>
    </row>
    <row r="19" spans="1:11" ht="12.75">
      <c r="A19" s="216" t="s">
        <v>201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21933838</v>
      </c>
      <c r="K19" s="7">
        <v>25744689</v>
      </c>
    </row>
    <row r="20" spans="1:11" ht="12.75">
      <c r="A20" s="216" t="s">
        <v>17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2677781</v>
      </c>
      <c r="K20" s="7">
        <v>2238849</v>
      </c>
    </row>
    <row r="21" spans="1:11" ht="12.75">
      <c r="A21" s="216" t="s">
        <v>18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>
        <v>25249675</v>
      </c>
      <c r="K21" s="7">
        <v>24197026</v>
      </c>
    </row>
    <row r="22" spans="1:11" ht="12.75">
      <c r="A22" s="216" t="s">
        <v>62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/>
      <c r="K22" s="7"/>
    </row>
    <row r="23" spans="1:11" ht="12.75">
      <c r="A23" s="216" t="s">
        <v>63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48684154</v>
      </c>
      <c r="K23" s="7">
        <v>58535075</v>
      </c>
    </row>
    <row r="24" spans="1:11" ht="12.75">
      <c r="A24" s="216" t="s">
        <v>64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4728</v>
      </c>
      <c r="K24" s="7">
        <v>4728</v>
      </c>
    </row>
    <row r="25" spans="1:11" ht="12.75">
      <c r="A25" s="216" t="s">
        <v>65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>
        <v>1666316</v>
      </c>
      <c r="K25" s="7"/>
    </row>
    <row r="26" spans="1:11" s="49" customFormat="1" ht="12.75">
      <c r="A26" s="205" t="s">
        <v>180</v>
      </c>
      <c r="B26" s="206"/>
      <c r="C26" s="206"/>
      <c r="D26" s="206"/>
      <c r="E26" s="206"/>
      <c r="F26" s="206"/>
      <c r="G26" s="206"/>
      <c r="H26" s="207"/>
      <c r="I26" s="47">
        <v>20</v>
      </c>
      <c r="J26" s="48">
        <f>SUM(J27:J34)</f>
        <v>76906417</v>
      </c>
      <c r="K26" s="48">
        <f>SUM(K27:K34)</f>
        <v>76906853</v>
      </c>
    </row>
    <row r="27" spans="1:11" ht="12.75">
      <c r="A27" s="216" t="s">
        <v>66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76875563</v>
      </c>
      <c r="K27" s="7">
        <v>76875999</v>
      </c>
    </row>
    <row r="28" spans="1:11" ht="12.75">
      <c r="A28" s="216" t="s">
        <v>67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/>
      <c r="K28" s="7"/>
    </row>
    <row r="29" spans="1:11" ht="12.75">
      <c r="A29" s="216" t="s">
        <v>68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>
        <v>22800</v>
      </c>
      <c r="K29" s="7">
        <v>22800</v>
      </c>
    </row>
    <row r="30" spans="1:11" ht="12.75">
      <c r="A30" s="216" t="s">
        <v>73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/>
      <c r="K30" s="7"/>
    </row>
    <row r="31" spans="1:11" ht="12.75">
      <c r="A31" s="216" t="s">
        <v>74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/>
      <c r="K31" s="7"/>
    </row>
    <row r="32" spans="1:11" ht="12.75">
      <c r="A32" s="216" t="s">
        <v>75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8054</v>
      </c>
      <c r="K32" s="7">
        <v>8054</v>
      </c>
    </row>
    <row r="33" spans="1:11" ht="12.75">
      <c r="A33" s="216" t="s">
        <v>69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/>
      <c r="K33" s="7"/>
    </row>
    <row r="34" spans="1:11" ht="12.75">
      <c r="A34" s="216" t="s">
        <v>173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/>
      <c r="K34" s="7"/>
    </row>
    <row r="35" spans="1:11" s="49" customFormat="1" ht="12.75">
      <c r="A35" s="205" t="s">
        <v>174</v>
      </c>
      <c r="B35" s="206"/>
      <c r="C35" s="206"/>
      <c r="D35" s="206"/>
      <c r="E35" s="206"/>
      <c r="F35" s="206"/>
      <c r="G35" s="206"/>
      <c r="H35" s="207"/>
      <c r="I35" s="47">
        <v>29</v>
      </c>
      <c r="J35" s="48">
        <f>SUM(J36:J38)</f>
        <v>168239</v>
      </c>
      <c r="K35" s="48">
        <f>SUM(K36:K38)</f>
        <v>168239</v>
      </c>
    </row>
    <row r="36" spans="1:11" ht="12.75">
      <c r="A36" s="216" t="s">
        <v>70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/>
      <c r="K36" s="7"/>
    </row>
    <row r="37" spans="1:11" ht="12.75">
      <c r="A37" s="216" t="s">
        <v>71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>
        <v>168239</v>
      </c>
      <c r="K37" s="7">
        <v>168239</v>
      </c>
    </row>
    <row r="38" spans="1:11" ht="12.75">
      <c r="A38" s="216" t="s">
        <v>72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/>
      <c r="K38" s="7"/>
    </row>
    <row r="39" spans="1:11" s="49" customFormat="1" ht="12.75">
      <c r="A39" s="205" t="s">
        <v>175</v>
      </c>
      <c r="B39" s="206"/>
      <c r="C39" s="206"/>
      <c r="D39" s="206"/>
      <c r="E39" s="206"/>
      <c r="F39" s="206"/>
      <c r="G39" s="206"/>
      <c r="H39" s="207"/>
      <c r="I39" s="47">
        <v>33</v>
      </c>
      <c r="J39" s="50"/>
      <c r="K39" s="50"/>
    </row>
    <row r="40" spans="1:11" s="49" customFormat="1" ht="12.75">
      <c r="A40" s="205" t="s">
        <v>319</v>
      </c>
      <c r="B40" s="206"/>
      <c r="C40" s="206"/>
      <c r="D40" s="206"/>
      <c r="E40" s="206"/>
      <c r="F40" s="206"/>
      <c r="G40" s="206"/>
      <c r="H40" s="207"/>
      <c r="I40" s="47">
        <v>34</v>
      </c>
      <c r="J40" s="48">
        <f>J41+J49+J56+J64</f>
        <v>247259372</v>
      </c>
      <c r="K40" s="48">
        <f>K41+K49+K56+K64</f>
        <v>254841330</v>
      </c>
    </row>
    <row r="41" spans="1:11" s="49" customFormat="1" ht="12.75">
      <c r="A41" s="205" t="s">
        <v>90</v>
      </c>
      <c r="B41" s="206"/>
      <c r="C41" s="206"/>
      <c r="D41" s="206"/>
      <c r="E41" s="206"/>
      <c r="F41" s="206"/>
      <c r="G41" s="206"/>
      <c r="H41" s="207"/>
      <c r="I41" s="47">
        <v>35</v>
      </c>
      <c r="J41" s="48">
        <f>SUM(J42:J48)</f>
        <v>155628697</v>
      </c>
      <c r="K41" s="48">
        <f>SUM(K42:K48)</f>
        <v>160346168</v>
      </c>
    </row>
    <row r="42" spans="1:11" ht="12.75">
      <c r="A42" s="216" t="s">
        <v>107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6699336</v>
      </c>
      <c r="K42" s="7">
        <v>19592292</v>
      </c>
    </row>
    <row r="43" spans="1:11" ht="12.75">
      <c r="A43" s="216" t="s">
        <v>108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>
        <v>91070916</v>
      </c>
      <c r="K43" s="7">
        <v>86013090</v>
      </c>
    </row>
    <row r="44" spans="1:11" ht="12.75">
      <c r="A44" s="216" t="s">
        <v>76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>
        <v>49917301</v>
      </c>
      <c r="K44" s="7">
        <v>44239245</v>
      </c>
    </row>
    <row r="45" spans="1:11" ht="12.75">
      <c r="A45" s="216" t="s">
        <v>77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7941144</v>
      </c>
      <c r="K45" s="7">
        <v>10501541</v>
      </c>
    </row>
    <row r="46" spans="1:11" ht="12.75">
      <c r="A46" s="216" t="s">
        <v>78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/>
      <c r="K46" s="7"/>
    </row>
    <row r="47" spans="1:11" ht="12.75">
      <c r="A47" s="216" t="s">
        <v>79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/>
      <c r="K47" s="7"/>
    </row>
    <row r="48" spans="1:11" ht="12.75">
      <c r="A48" s="216" t="s">
        <v>80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/>
      <c r="K48" s="7"/>
    </row>
    <row r="49" spans="1:11" s="49" customFormat="1" ht="12.75">
      <c r="A49" s="205" t="s">
        <v>91</v>
      </c>
      <c r="B49" s="206"/>
      <c r="C49" s="206"/>
      <c r="D49" s="206"/>
      <c r="E49" s="206"/>
      <c r="F49" s="206"/>
      <c r="G49" s="206"/>
      <c r="H49" s="207"/>
      <c r="I49" s="47">
        <v>43</v>
      </c>
      <c r="J49" s="48">
        <f>SUM(J50:J55)</f>
        <v>78683617</v>
      </c>
      <c r="K49" s="48">
        <f>SUM(K50:K55)</f>
        <v>81319112</v>
      </c>
    </row>
    <row r="50" spans="1:11" ht="12.75">
      <c r="A50" s="216" t="s">
        <v>189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>
        <v>12891238</v>
      </c>
      <c r="K50" s="7">
        <v>12356097</v>
      </c>
    </row>
    <row r="51" spans="1:11" ht="12.75">
      <c r="A51" s="216" t="s">
        <v>190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49596916</v>
      </c>
      <c r="K51" s="7">
        <v>56052279</v>
      </c>
    </row>
    <row r="52" spans="1:11" ht="12.75">
      <c r="A52" s="216" t="s">
        <v>191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/>
      <c r="K52" s="7"/>
    </row>
    <row r="53" spans="1:11" ht="12.75">
      <c r="A53" s="216" t="s">
        <v>192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80900</v>
      </c>
      <c r="K53" s="7">
        <v>68971</v>
      </c>
    </row>
    <row r="54" spans="1:11" ht="12.75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15997654</v>
      </c>
      <c r="K54" s="7">
        <v>12735579</v>
      </c>
    </row>
    <row r="55" spans="1:11" ht="12.75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116909</v>
      </c>
      <c r="K55" s="7">
        <v>106186</v>
      </c>
    </row>
    <row r="56" spans="1:11" s="49" customFormat="1" ht="12.75">
      <c r="A56" s="205" t="s">
        <v>92</v>
      </c>
      <c r="B56" s="206"/>
      <c r="C56" s="206"/>
      <c r="D56" s="206"/>
      <c r="E56" s="206"/>
      <c r="F56" s="206"/>
      <c r="G56" s="206"/>
      <c r="H56" s="207"/>
      <c r="I56" s="47">
        <v>50</v>
      </c>
      <c r="J56" s="48">
        <f>SUM(J57:J63)</f>
        <v>11115078</v>
      </c>
      <c r="K56" s="48">
        <f>SUM(K57:K63)</f>
        <v>10921183</v>
      </c>
    </row>
    <row r="57" spans="1:11" ht="12.75">
      <c r="A57" s="216" t="s">
        <v>66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/>
      <c r="K57" s="7"/>
    </row>
    <row r="58" spans="1:11" ht="12.75">
      <c r="A58" s="216" t="s">
        <v>67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>
        <v>1502633</v>
      </c>
      <c r="K58" s="7">
        <v>2452968</v>
      </c>
    </row>
    <row r="59" spans="1:11" ht="12.75">
      <c r="A59" s="216" t="s">
        <v>224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/>
      <c r="K59" s="7"/>
    </row>
    <row r="60" spans="1:11" ht="12.75">
      <c r="A60" s="216" t="s">
        <v>73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/>
      <c r="K60" s="7"/>
    </row>
    <row r="61" spans="1:11" ht="12.75">
      <c r="A61" s="216" t="s">
        <v>74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>
        <v>32209</v>
      </c>
      <c r="K61" s="7">
        <v>21499</v>
      </c>
    </row>
    <row r="62" spans="1:11" ht="12.75">
      <c r="A62" s="216" t="s">
        <v>75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9579880</v>
      </c>
      <c r="K62" s="7">
        <v>8446716</v>
      </c>
    </row>
    <row r="63" spans="1:11" ht="12.75">
      <c r="A63" s="216" t="s">
        <v>36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>
        <v>356</v>
      </c>
      <c r="K63" s="7"/>
    </row>
    <row r="64" spans="1:11" s="49" customFormat="1" ht="12.75">
      <c r="A64" s="205" t="s">
        <v>196</v>
      </c>
      <c r="B64" s="206"/>
      <c r="C64" s="206"/>
      <c r="D64" s="206"/>
      <c r="E64" s="206"/>
      <c r="F64" s="206"/>
      <c r="G64" s="206"/>
      <c r="H64" s="207"/>
      <c r="I64" s="47">
        <v>58</v>
      </c>
      <c r="J64" s="50">
        <v>1831980</v>
      </c>
      <c r="K64" s="50">
        <v>2254867</v>
      </c>
    </row>
    <row r="65" spans="1:11" s="49" customFormat="1" ht="12.75">
      <c r="A65" s="205" t="s">
        <v>46</v>
      </c>
      <c r="B65" s="206"/>
      <c r="C65" s="206"/>
      <c r="D65" s="206"/>
      <c r="E65" s="206"/>
      <c r="F65" s="206"/>
      <c r="G65" s="206"/>
      <c r="H65" s="207"/>
      <c r="I65" s="47">
        <v>59</v>
      </c>
      <c r="J65" s="50">
        <v>1157372</v>
      </c>
      <c r="K65" s="50">
        <v>2280915</v>
      </c>
    </row>
    <row r="66" spans="1:11" s="49" customFormat="1" ht="12.75">
      <c r="A66" s="205" t="s">
        <v>321</v>
      </c>
      <c r="B66" s="206"/>
      <c r="C66" s="206"/>
      <c r="D66" s="206"/>
      <c r="E66" s="206"/>
      <c r="F66" s="206"/>
      <c r="G66" s="206"/>
      <c r="H66" s="207"/>
      <c r="I66" s="47">
        <v>60</v>
      </c>
      <c r="J66" s="48">
        <f>J7+J8+J40+J65</f>
        <v>536720873</v>
      </c>
      <c r="K66" s="48">
        <f>K7+K8+K40+K65</f>
        <v>555150553</v>
      </c>
    </row>
    <row r="67" spans="1:11" s="49" customFormat="1" ht="12.75">
      <c r="A67" s="222" t="s">
        <v>81</v>
      </c>
      <c r="B67" s="223"/>
      <c r="C67" s="223"/>
      <c r="D67" s="223"/>
      <c r="E67" s="223"/>
      <c r="F67" s="223"/>
      <c r="G67" s="223"/>
      <c r="H67" s="224"/>
      <c r="I67" s="51">
        <v>61</v>
      </c>
      <c r="J67" s="52">
        <v>143025368</v>
      </c>
      <c r="K67" s="52">
        <v>146589479</v>
      </c>
    </row>
    <row r="68" spans="1:11" ht="12.75">
      <c r="A68" s="225" t="s">
        <v>48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1" s="49" customFormat="1" ht="12.75">
      <c r="A69" s="219" t="s">
        <v>322</v>
      </c>
      <c r="B69" s="220"/>
      <c r="C69" s="220"/>
      <c r="D69" s="220"/>
      <c r="E69" s="220"/>
      <c r="F69" s="220"/>
      <c r="G69" s="220"/>
      <c r="H69" s="221"/>
      <c r="I69" s="53">
        <v>62</v>
      </c>
      <c r="J69" s="54">
        <f>J70+J71+J72+J78+J79+J82+J85</f>
        <v>357029263</v>
      </c>
      <c r="K69" s="54">
        <f>K70+K71+K72+K78+K79+K82+K85</f>
        <v>371288701</v>
      </c>
    </row>
    <row r="70" spans="1:11" s="49" customFormat="1" ht="12.75">
      <c r="A70" s="205" t="s">
        <v>131</v>
      </c>
      <c r="B70" s="206"/>
      <c r="C70" s="206"/>
      <c r="D70" s="206"/>
      <c r="E70" s="206"/>
      <c r="F70" s="206"/>
      <c r="G70" s="206"/>
      <c r="H70" s="207"/>
      <c r="I70" s="47">
        <v>63</v>
      </c>
      <c r="J70" s="50">
        <v>355321450</v>
      </c>
      <c r="K70" s="50">
        <v>355321450</v>
      </c>
    </row>
    <row r="71" spans="1:11" s="49" customFormat="1" ht="12.75">
      <c r="A71" s="205" t="s">
        <v>132</v>
      </c>
      <c r="B71" s="206"/>
      <c r="C71" s="206"/>
      <c r="D71" s="206"/>
      <c r="E71" s="206"/>
      <c r="F71" s="206"/>
      <c r="G71" s="206"/>
      <c r="H71" s="207"/>
      <c r="I71" s="47">
        <v>64</v>
      </c>
      <c r="J71" s="50"/>
      <c r="K71" s="50"/>
    </row>
    <row r="72" spans="1:11" s="49" customFormat="1" ht="12.75">
      <c r="A72" s="205" t="s">
        <v>133</v>
      </c>
      <c r="B72" s="206"/>
      <c r="C72" s="206"/>
      <c r="D72" s="206"/>
      <c r="E72" s="206"/>
      <c r="F72" s="206"/>
      <c r="G72" s="206"/>
      <c r="H72" s="207"/>
      <c r="I72" s="47">
        <v>65</v>
      </c>
      <c r="J72" s="48">
        <f>J73+J74-J75+J76+J77</f>
        <v>507622</v>
      </c>
      <c r="K72" s="48">
        <f>K73+K74-K75+K76+K77</f>
        <v>564763</v>
      </c>
    </row>
    <row r="73" spans="1:11" ht="12.75">
      <c r="A73" s="216" t="s">
        <v>134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507622</v>
      </c>
      <c r="K73" s="7">
        <v>564763</v>
      </c>
    </row>
    <row r="74" spans="1:11" ht="12.75">
      <c r="A74" s="216" t="s">
        <v>135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8700</v>
      </c>
      <c r="K74" s="7">
        <v>8700</v>
      </c>
    </row>
    <row r="75" spans="1:11" ht="12.75">
      <c r="A75" s="216" t="s">
        <v>123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>
        <v>8700</v>
      </c>
      <c r="K75" s="7">
        <v>8700</v>
      </c>
    </row>
    <row r="76" spans="1:11" ht="12.75">
      <c r="A76" s="216" t="s">
        <v>124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/>
      <c r="K76" s="7"/>
    </row>
    <row r="77" spans="1:11" ht="12.75">
      <c r="A77" s="216" t="s">
        <v>125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/>
      <c r="K77" s="7"/>
    </row>
    <row r="78" spans="1:11" ht="12.75">
      <c r="A78" s="216" t="s">
        <v>126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/>
      <c r="K78" s="7"/>
    </row>
    <row r="79" spans="1:11" s="49" customFormat="1" ht="12.75">
      <c r="A79" s="205" t="s">
        <v>222</v>
      </c>
      <c r="B79" s="206"/>
      <c r="C79" s="206"/>
      <c r="D79" s="206"/>
      <c r="E79" s="206"/>
      <c r="F79" s="206"/>
      <c r="G79" s="206"/>
      <c r="H79" s="207"/>
      <c r="I79" s="47">
        <v>72</v>
      </c>
      <c r="J79" s="48">
        <f>J80-J81</f>
        <v>57356</v>
      </c>
      <c r="K79" s="48">
        <f>K80-K81</f>
        <v>1143050</v>
      </c>
    </row>
    <row r="80" spans="1:11" ht="12.75">
      <c r="A80" s="228" t="s">
        <v>159</v>
      </c>
      <c r="B80" s="229"/>
      <c r="C80" s="229"/>
      <c r="D80" s="229"/>
      <c r="E80" s="229"/>
      <c r="F80" s="229"/>
      <c r="G80" s="229"/>
      <c r="H80" s="230"/>
      <c r="I80" s="1">
        <v>73</v>
      </c>
      <c r="J80" s="7">
        <v>57356</v>
      </c>
      <c r="K80" s="7">
        <v>1143050</v>
      </c>
    </row>
    <row r="81" spans="1:11" ht="12.75">
      <c r="A81" s="228" t="s">
        <v>160</v>
      </c>
      <c r="B81" s="229"/>
      <c r="C81" s="229"/>
      <c r="D81" s="229"/>
      <c r="E81" s="229"/>
      <c r="F81" s="229"/>
      <c r="G81" s="229"/>
      <c r="H81" s="230"/>
      <c r="I81" s="1">
        <v>74</v>
      </c>
      <c r="J81" s="7"/>
      <c r="K81" s="7"/>
    </row>
    <row r="82" spans="1:11" s="49" customFormat="1" ht="12.75">
      <c r="A82" s="205" t="s">
        <v>223</v>
      </c>
      <c r="B82" s="206"/>
      <c r="C82" s="206"/>
      <c r="D82" s="206"/>
      <c r="E82" s="206"/>
      <c r="F82" s="206"/>
      <c r="G82" s="206"/>
      <c r="H82" s="207"/>
      <c r="I82" s="47">
        <v>75</v>
      </c>
      <c r="J82" s="48">
        <f>J83-J84</f>
        <v>1142835</v>
      </c>
      <c r="K82" s="48">
        <f>K83-K84</f>
        <v>14259438</v>
      </c>
    </row>
    <row r="83" spans="1:11" ht="12.75">
      <c r="A83" s="228" t="s">
        <v>161</v>
      </c>
      <c r="B83" s="229"/>
      <c r="C83" s="229"/>
      <c r="D83" s="229"/>
      <c r="E83" s="229"/>
      <c r="F83" s="229"/>
      <c r="G83" s="229"/>
      <c r="H83" s="230"/>
      <c r="I83" s="1">
        <v>76</v>
      </c>
      <c r="J83" s="7">
        <v>1142835</v>
      </c>
      <c r="K83" s="7">
        <v>14259438</v>
      </c>
    </row>
    <row r="84" spans="1:11" ht="12.75">
      <c r="A84" s="228" t="s">
        <v>162</v>
      </c>
      <c r="B84" s="229"/>
      <c r="C84" s="229"/>
      <c r="D84" s="229"/>
      <c r="E84" s="229"/>
      <c r="F84" s="229"/>
      <c r="G84" s="229"/>
      <c r="H84" s="230"/>
      <c r="I84" s="1">
        <v>77</v>
      </c>
      <c r="J84" s="7"/>
      <c r="K84" s="7"/>
    </row>
    <row r="85" spans="1:11" s="49" customFormat="1" ht="12.75">
      <c r="A85" s="205" t="s">
        <v>163</v>
      </c>
      <c r="B85" s="206"/>
      <c r="C85" s="206"/>
      <c r="D85" s="206"/>
      <c r="E85" s="206"/>
      <c r="F85" s="206"/>
      <c r="G85" s="206"/>
      <c r="H85" s="207"/>
      <c r="I85" s="47">
        <v>78</v>
      </c>
      <c r="J85" s="50"/>
      <c r="K85" s="50"/>
    </row>
    <row r="86" spans="1:11" s="49" customFormat="1" ht="12.75">
      <c r="A86" s="205" t="s">
        <v>323</v>
      </c>
      <c r="B86" s="206"/>
      <c r="C86" s="206"/>
      <c r="D86" s="206"/>
      <c r="E86" s="206"/>
      <c r="F86" s="206"/>
      <c r="G86" s="206"/>
      <c r="H86" s="207"/>
      <c r="I86" s="47">
        <v>79</v>
      </c>
      <c r="J86" s="48">
        <f>SUM(J87:J89)</f>
        <v>0</v>
      </c>
      <c r="K86" s="48">
        <f>SUM(K87:K89)</f>
        <v>0</v>
      </c>
    </row>
    <row r="87" spans="1:11" ht="12.75">
      <c r="A87" s="216" t="s">
        <v>119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/>
      <c r="K87" s="7"/>
    </row>
    <row r="88" spans="1:11" ht="12.75">
      <c r="A88" s="216" t="s">
        <v>120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/>
      <c r="K88" s="7"/>
    </row>
    <row r="89" spans="1:11" ht="12.75">
      <c r="A89" s="216" t="s">
        <v>121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/>
      <c r="K89" s="7"/>
    </row>
    <row r="90" spans="1:11" s="49" customFormat="1" ht="12.75">
      <c r="A90" s="205" t="s">
        <v>324</v>
      </c>
      <c r="B90" s="206"/>
      <c r="C90" s="206"/>
      <c r="D90" s="206"/>
      <c r="E90" s="206"/>
      <c r="F90" s="206"/>
      <c r="G90" s="206"/>
      <c r="H90" s="207"/>
      <c r="I90" s="47">
        <v>83</v>
      </c>
      <c r="J90" s="48">
        <f>SUM(J91:J99)</f>
        <v>57783605</v>
      </c>
      <c r="K90" s="48">
        <f>SUM(K91:K99)</f>
        <v>51045621</v>
      </c>
    </row>
    <row r="91" spans="1:11" ht="12.75">
      <c r="A91" s="216" t="s">
        <v>122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/>
      <c r="K91" s="7"/>
    </row>
    <row r="92" spans="1:11" ht="12.75">
      <c r="A92" s="216" t="s">
        <v>225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/>
      <c r="K92" s="7"/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57724501</v>
      </c>
      <c r="K93" s="7">
        <v>51001293</v>
      </c>
    </row>
    <row r="94" spans="1:11" ht="12.75">
      <c r="A94" s="216" t="s">
        <v>226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/>
      <c r="K94" s="7"/>
    </row>
    <row r="95" spans="1:11" ht="12.75">
      <c r="A95" s="216" t="s">
        <v>227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/>
      <c r="K95" s="7"/>
    </row>
    <row r="96" spans="1:11" ht="12.75">
      <c r="A96" s="216" t="s">
        <v>228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/>
      <c r="K96" s="7"/>
    </row>
    <row r="97" spans="1:11" ht="12.75">
      <c r="A97" s="216" t="s">
        <v>84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/>
      <c r="K97" s="7"/>
    </row>
    <row r="98" spans="1:11" ht="12.75">
      <c r="A98" s="216" t="s">
        <v>82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>
        <v>59104</v>
      </c>
      <c r="K98" s="7">
        <v>44328</v>
      </c>
    </row>
    <row r="99" spans="1:11" ht="12.75">
      <c r="A99" s="216" t="s">
        <v>83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/>
      <c r="K99" s="7"/>
    </row>
    <row r="100" spans="1:14" s="49" customFormat="1" ht="12.75">
      <c r="A100" s="205" t="s">
        <v>325</v>
      </c>
      <c r="B100" s="206"/>
      <c r="C100" s="206"/>
      <c r="D100" s="206"/>
      <c r="E100" s="206"/>
      <c r="F100" s="206"/>
      <c r="G100" s="206"/>
      <c r="H100" s="207"/>
      <c r="I100" s="47">
        <v>93</v>
      </c>
      <c r="J100" s="48">
        <f>SUM(J101:J112)</f>
        <v>111266616</v>
      </c>
      <c r="K100" s="48">
        <f>SUM(K101:K112)</f>
        <v>120412357</v>
      </c>
      <c r="N100" s="137"/>
    </row>
    <row r="101" spans="1:11" ht="12.75">
      <c r="A101" s="216" t="s">
        <v>122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2268835</v>
      </c>
      <c r="K101" s="7">
        <v>1122697</v>
      </c>
    </row>
    <row r="102" spans="1:11" ht="12.75">
      <c r="A102" s="216" t="s">
        <v>225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/>
      <c r="K102" s="7"/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43963237</v>
      </c>
      <c r="K103" s="7">
        <v>40279561</v>
      </c>
    </row>
    <row r="104" spans="1:11" ht="12.75">
      <c r="A104" s="216" t="s">
        <v>226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/>
      <c r="K104" s="7"/>
    </row>
    <row r="105" spans="1:11" ht="12.75">
      <c r="A105" s="216" t="s">
        <v>227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49068680</v>
      </c>
      <c r="K105" s="7">
        <v>66577256</v>
      </c>
    </row>
    <row r="106" spans="1:11" ht="12.75">
      <c r="A106" s="216" t="s">
        <v>228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>
        <v>5000000</v>
      </c>
      <c r="K106" s="7"/>
    </row>
    <row r="107" spans="1:11" ht="12.75">
      <c r="A107" s="216" t="s">
        <v>84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/>
      <c r="K107" s="7"/>
    </row>
    <row r="108" spans="1:11" ht="12.75">
      <c r="A108" s="216" t="s">
        <v>85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5334697</v>
      </c>
      <c r="K108" s="7">
        <v>7550915</v>
      </c>
    </row>
    <row r="109" spans="1:11" ht="12.75">
      <c r="A109" s="216" t="s">
        <v>86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5596522</v>
      </c>
      <c r="K109" s="7">
        <v>4848145</v>
      </c>
    </row>
    <row r="110" spans="1:11" ht="12.75">
      <c r="A110" s="216" t="s">
        <v>89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/>
      <c r="K110" s="7"/>
    </row>
    <row r="111" spans="1:11" ht="12.75">
      <c r="A111" s="216" t="s">
        <v>87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/>
      <c r="K111" s="7"/>
    </row>
    <row r="112" spans="1:11" ht="12.75">
      <c r="A112" s="216" t="s">
        <v>88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34645</v>
      </c>
      <c r="K112" s="7">
        <v>33783</v>
      </c>
    </row>
    <row r="113" spans="1:11" s="49" customFormat="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47">
        <v>106</v>
      </c>
      <c r="J113" s="50">
        <v>10641389</v>
      </c>
      <c r="K113" s="50">
        <v>12403874</v>
      </c>
    </row>
    <row r="114" spans="1:11" s="49" customFormat="1" ht="12.75">
      <c r="A114" s="205" t="s">
        <v>326</v>
      </c>
      <c r="B114" s="206"/>
      <c r="C114" s="206"/>
      <c r="D114" s="206"/>
      <c r="E114" s="206"/>
      <c r="F114" s="206"/>
      <c r="G114" s="206"/>
      <c r="H114" s="207"/>
      <c r="I114" s="47">
        <v>107</v>
      </c>
      <c r="J114" s="48">
        <f>J69+J86+J90+J100+J113</f>
        <v>536720873</v>
      </c>
      <c r="K114" s="48">
        <f>K69+K86+K90+K100+K113</f>
        <v>555150553</v>
      </c>
    </row>
    <row r="115" spans="1:11" s="49" customFormat="1" ht="12.75">
      <c r="A115" s="233" t="s">
        <v>47</v>
      </c>
      <c r="B115" s="234"/>
      <c r="C115" s="234"/>
      <c r="D115" s="234"/>
      <c r="E115" s="234"/>
      <c r="F115" s="234"/>
      <c r="G115" s="234"/>
      <c r="H115" s="235"/>
      <c r="I115" s="55">
        <v>108</v>
      </c>
      <c r="J115" s="52">
        <v>143025368</v>
      </c>
      <c r="K115" s="52">
        <v>146589479</v>
      </c>
    </row>
    <row r="116" spans="1:11" ht="12.75">
      <c r="A116" s="225" t="s">
        <v>292</v>
      </c>
      <c r="B116" s="236"/>
      <c r="C116" s="236"/>
      <c r="D116" s="236"/>
      <c r="E116" s="236"/>
      <c r="F116" s="236"/>
      <c r="G116" s="236"/>
      <c r="H116" s="236"/>
      <c r="I116" s="237"/>
      <c r="J116" s="237"/>
      <c r="K116" s="238"/>
    </row>
    <row r="117" spans="1:11" ht="12.75">
      <c r="A117" s="202" t="s">
        <v>176</v>
      </c>
      <c r="B117" s="203"/>
      <c r="C117" s="203"/>
      <c r="D117" s="203"/>
      <c r="E117" s="203"/>
      <c r="F117" s="203"/>
      <c r="G117" s="203"/>
      <c r="H117" s="203"/>
      <c r="I117" s="239"/>
      <c r="J117" s="239"/>
      <c r="K117" s="240"/>
    </row>
    <row r="118" spans="1:11" ht="12.75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/>
      <c r="K118" s="7"/>
    </row>
    <row r="119" spans="1:11" ht="12.75">
      <c r="A119" s="241" t="s">
        <v>9</v>
      </c>
      <c r="B119" s="242"/>
      <c r="C119" s="242"/>
      <c r="D119" s="242"/>
      <c r="E119" s="242"/>
      <c r="F119" s="242"/>
      <c r="G119" s="242"/>
      <c r="H119" s="243"/>
      <c r="I119" s="4">
        <v>110</v>
      </c>
      <c r="J119" s="8"/>
      <c r="K119" s="8"/>
    </row>
    <row r="120" spans="1:11" ht="12.75">
      <c r="A120" s="244" t="s">
        <v>293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1:11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7:K67 J86:K115">
      <formula1>0</formula1>
    </dataValidation>
  </dataValidations>
  <printOptions horizontalCentered="1"/>
  <pageMargins left="0.5" right="0.41" top="0.55" bottom="0.65" header="0.3" footer="0.34"/>
  <pageSetup blackAndWhite="1" fitToHeight="0" fitToWidth="1" horizontalDpi="600" verticalDpi="600" orientation="portrait" paperSize="9" scale="68" r:id="rId1"/>
  <rowBreaks count="1" manualBreakCount="1">
    <brk id="67" max="255" man="1"/>
  </rowBreaks>
  <ignoredErrors>
    <ignoredError sqref="J56:K56 J100:K100 K49 K9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SheetLayoutView="110" workbookViewId="0" topLeftCell="A16">
      <selection activeCell="S20" sqref="S20"/>
    </sheetView>
  </sheetViews>
  <sheetFormatPr defaultColWidth="9.140625" defaultRowHeight="12.75"/>
  <cols>
    <col min="1" max="7" width="9.140625" style="20" customWidth="1"/>
    <col min="8" max="8" width="1.8515625" style="20" customWidth="1"/>
    <col min="9" max="9" width="9.140625" style="20" customWidth="1"/>
    <col min="10" max="10" width="12.421875" style="20" customWidth="1"/>
    <col min="11" max="12" width="13.140625" style="20" customWidth="1"/>
    <col min="13" max="13" width="12.7109375" style="20" customWidth="1"/>
    <col min="14" max="16384" width="9.140625" style="20" customWidth="1"/>
  </cols>
  <sheetData>
    <row r="1" spans="1:13" ht="15.75" customHeight="1">
      <c r="A1" s="208" t="s">
        <v>144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5" customHeight="1">
      <c r="A2" s="265" t="s">
        <v>344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5" customHeight="1">
      <c r="A3" s="246" t="s">
        <v>312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8"/>
    </row>
    <row r="4" spans="1:13" ht="23.25">
      <c r="A4" s="249" t="s">
        <v>49</v>
      </c>
      <c r="B4" s="249"/>
      <c r="C4" s="249"/>
      <c r="D4" s="249"/>
      <c r="E4" s="249"/>
      <c r="F4" s="249"/>
      <c r="G4" s="249"/>
      <c r="H4" s="249"/>
      <c r="I4" s="23" t="s">
        <v>261</v>
      </c>
      <c r="J4" s="254" t="s">
        <v>301</v>
      </c>
      <c r="K4" s="254"/>
      <c r="L4" s="254" t="s">
        <v>302</v>
      </c>
      <c r="M4" s="254"/>
    </row>
    <row r="5" spans="1:13" ht="12.75">
      <c r="A5" s="249"/>
      <c r="B5" s="249"/>
      <c r="C5" s="249"/>
      <c r="D5" s="249"/>
      <c r="E5" s="249"/>
      <c r="F5" s="249"/>
      <c r="G5" s="249"/>
      <c r="H5" s="249"/>
      <c r="I5" s="23"/>
      <c r="J5" s="25" t="s">
        <v>296</v>
      </c>
      <c r="K5" s="25" t="s">
        <v>297</v>
      </c>
      <c r="L5" s="25" t="s">
        <v>296</v>
      </c>
      <c r="M5" s="25" t="s">
        <v>297</v>
      </c>
    </row>
    <row r="6" spans="1:13" s="46" customFormat="1" ht="12.75">
      <c r="A6" s="250">
        <v>1</v>
      </c>
      <c r="B6" s="250"/>
      <c r="C6" s="250"/>
      <c r="D6" s="250"/>
      <c r="E6" s="250"/>
      <c r="F6" s="250"/>
      <c r="G6" s="250"/>
      <c r="H6" s="250"/>
      <c r="I6" s="57">
        <v>2</v>
      </c>
      <c r="J6" s="56">
        <v>3</v>
      </c>
      <c r="K6" s="56">
        <v>4</v>
      </c>
      <c r="L6" s="56">
        <v>5</v>
      </c>
      <c r="M6" s="56">
        <v>6</v>
      </c>
    </row>
    <row r="7" spans="1:13" s="49" customFormat="1" ht="12.75">
      <c r="A7" s="219" t="s">
        <v>327</v>
      </c>
      <c r="B7" s="220"/>
      <c r="C7" s="220"/>
      <c r="D7" s="220"/>
      <c r="E7" s="220"/>
      <c r="F7" s="220"/>
      <c r="G7" s="220"/>
      <c r="H7" s="221"/>
      <c r="I7" s="53">
        <v>111</v>
      </c>
      <c r="J7" s="54">
        <f>SUM(J8:J9)</f>
        <v>197481000</v>
      </c>
      <c r="K7" s="54">
        <f>SUM(K8:K9)</f>
        <v>73097214</v>
      </c>
      <c r="L7" s="54">
        <f>SUM(L8:L9)</f>
        <v>220886018</v>
      </c>
      <c r="M7" s="54">
        <f>SUM(M8:M9)</f>
        <v>81448681</v>
      </c>
    </row>
    <row r="8" spans="1:13" ht="12.75">
      <c r="A8" s="251" t="s">
        <v>142</v>
      </c>
      <c r="B8" s="252"/>
      <c r="C8" s="252"/>
      <c r="D8" s="252"/>
      <c r="E8" s="252"/>
      <c r="F8" s="252"/>
      <c r="G8" s="252"/>
      <c r="H8" s="253"/>
      <c r="I8" s="1">
        <v>112</v>
      </c>
      <c r="J8" s="7">
        <v>190550421</v>
      </c>
      <c r="K8" s="7">
        <v>71069872</v>
      </c>
      <c r="L8" s="7">
        <v>215421468</v>
      </c>
      <c r="M8" s="7">
        <v>79751791</v>
      </c>
    </row>
    <row r="9" spans="1:13" ht="12.75">
      <c r="A9" s="251" t="s">
        <v>93</v>
      </c>
      <c r="B9" s="252"/>
      <c r="C9" s="252"/>
      <c r="D9" s="252"/>
      <c r="E9" s="252"/>
      <c r="F9" s="252"/>
      <c r="G9" s="252"/>
      <c r="H9" s="253"/>
      <c r="I9" s="1">
        <v>113</v>
      </c>
      <c r="J9" s="7">
        <v>6930579</v>
      </c>
      <c r="K9" s="7">
        <v>2027342</v>
      </c>
      <c r="L9" s="7">
        <v>5464550</v>
      </c>
      <c r="M9" s="7">
        <v>1696890</v>
      </c>
    </row>
    <row r="10" spans="1:13" s="49" customFormat="1" ht="12.75">
      <c r="A10" s="205" t="s">
        <v>328</v>
      </c>
      <c r="B10" s="206"/>
      <c r="C10" s="206"/>
      <c r="D10" s="206"/>
      <c r="E10" s="206"/>
      <c r="F10" s="206"/>
      <c r="G10" s="206"/>
      <c r="H10" s="207"/>
      <c r="I10" s="47">
        <v>114</v>
      </c>
      <c r="J10" s="48">
        <f>J11+J12+J16+J20+J21+J22+J25+J26</f>
        <v>187383544</v>
      </c>
      <c r="K10" s="48">
        <f>K11+K12+K16+K20+K21+K22+K25+K26</f>
        <v>67079227</v>
      </c>
      <c r="L10" s="48">
        <f>L11+L12+L16+L20+L21+L22+L25+L26</f>
        <v>202518329</v>
      </c>
      <c r="M10" s="48">
        <f>M11+M12+M16+M20+M21+M22+M25+M26</f>
        <v>74088174</v>
      </c>
    </row>
    <row r="11" spans="1:13" ht="12.75">
      <c r="A11" s="251" t="s">
        <v>94</v>
      </c>
      <c r="B11" s="252"/>
      <c r="C11" s="252"/>
      <c r="D11" s="252"/>
      <c r="E11" s="252"/>
      <c r="F11" s="252"/>
      <c r="G11" s="252"/>
      <c r="H11" s="253"/>
      <c r="I11" s="1">
        <v>115</v>
      </c>
      <c r="J11" s="7">
        <v>-122777</v>
      </c>
      <c r="K11" s="7">
        <v>-9867723</v>
      </c>
      <c r="L11" s="7">
        <v>10741437</v>
      </c>
      <c r="M11" s="7">
        <v>-155046</v>
      </c>
    </row>
    <row r="12" spans="1:13" s="49" customFormat="1" ht="12.75">
      <c r="A12" s="205" t="s">
        <v>329</v>
      </c>
      <c r="B12" s="206"/>
      <c r="C12" s="206"/>
      <c r="D12" s="206"/>
      <c r="E12" s="206"/>
      <c r="F12" s="206"/>
      <c r="G12" s="206"/>
      <c r="H12" s="207"/>
      <c r="I12" s="47">
        <v>116</v>
      </c>
      <c r="J12" s="48">
        <f>SUM(J13:J15)</f>
        <v>126027609</v>
      </c>
      <c r="K12" s="48">
        <f>SUM(K13:K15)</f>
        <v>55223722</v>
      </c>
      <c r="L12" s="48">
        <f>SUM(L13:L15)</f>
        <v>129715538</v>
      </c>
      <c r="M12" s="48">
        <f>SUM(M13:M15)</f>
        <v>53163314</v>
      </c>
    </row>
    <row r="13" spans="1:13" ht="12.75">
      <c r="A13" s="216" t="s">
        <v>136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78098536</v>
      </c>
      <c r="K13" s="7">
        <v>39856557</v>
      </c>
      <c r="L13" s="7">
        <v>79578894</v>
      </c>
      <c r="M13" s="7">
        <v>35385373</v>
      </c>
    </row>
    <row r="14" spans="1:13" ht="12.75">
      <c r="A14" s="216" t="s">
        <v>137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32330212</v>
      </c>
      <c r="K14" s="7">
        <v>9120149</v>
      </c>
      <c r="L14" s="7">
        <v>34468008</v>
      </c>
      <c r="M14" s="7">
        <v>11676338</v>
      </c>
    </row>
    <row r="15" spans="1:13" ht="12.75">
      <c r="A15" s="216" t="s">
        <v>51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15598861</v>
      </c>
      <c r="K15" s="7">
        <v>6247016</v>
      </c>
      <c r="L15" s="7">
        <v>15668636</v>
      </c>
      <c r="M15" s="7">
        <v>6101603</v>
      </c>
    </row>
    <row r="16" spans="1:13" s="49" customFormat="1" ht="12.75">
      <c r="A16" s="205" t="s">
        <v>330</v>
      </c>
      <c r="B16" s="206"/>
      <c r="C16" s="206"/>
      <c r="D16" s="206"/>
      <c r="E16" s="206"/>
      <c r="F16" s="206"/>
      <c r="G16" s="206"/>
      <c r="H16" s="207"/>
      <c r="I16" s="47">
        <v>120</v>
      </c>
      <c r="J16" s="48">
        <f>SUM(J17:J19)</f>
        <v>41691147</v>
      </c>
      <c r="K16" s="48">
        <f>SUM(K17:K19)</f>
        <v>14658504</v>
      </c>
      <c r="L16" s="48">
        <f>SUM(L17:L19)</f>
        <v>42211388</v>
      </c>
      <c r="M16" s="48">
        <f>SUM(M17:M19)</f>
        <v>14392141</v>
      </c>
    </row>
    <row r="17" spans="1:13" ht="12.75">
      <c r="A17" s="216" t="s">
        <v>52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26643766</v>
      </c>
      <c r="K17" s="7">
        <v>9350267</v>
      </c>
      <c r="L17" s="7">
        <v>27440115</v>
      </c>
      <c r="M17" s="7">
        <v>9368829</v>
      </c>
    </row>
    <row r="18" spans="1:13" ht="12.75">
      <c r="A18" s="216" t="s">
        <v>53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8855162</v>
      </c>
      <c r="K18" s="7">
        <v>3134195</v>
      </c>
      <c r="L18" s="7">
        <v>8549277</v>
      </c>
      <c r="M18" s="7">
        <v>2914855</v>
      </c>
    </row>
    <row r="19" spans="1:13" ht="12.75">
      <c r="A19" s="216" t="s">
        <v>54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6192219</v>
      </c>
      <c r="K19" s="7">
        <v>2174042</v>
      </c>
      <c r="L19" s="7">
        <v>6221996</v>
      </c>
      <c r="M19" s="7">
        <v>2108457</v>
      </c>
    </row>
    <row r="20" spans="1:13" s="49" customFormat="1" ht="12.75">
      <c r="A20" s="205" t="s">
        <v>95</v>
      </c>
      <c r="B20" s="206"/>
      <c r="C20" s="206"/>
      <c r="D20" s="206"/>
      <c r="E20" s="206"/>
      <c r="F20" s="206"/>
      <c r="G20" s="206"/>
      <c r="H20" s="207"/>
      <c r="I20" s="47">
        <v>124</v>
      </c>
      <c r="J20" s="50">
        <v>9097734</v>
      </c>
      <c r="K20" s="50">
        <v>3095914</v>
      </c>
      <c r="L20" s="50">
        <v>9546313</v>
      </c>
      <c r="M20" s="50">
        <v>3276111</v>
      </c>
    </row>
    <row r="21" spans="1:13" s="49" customFormat="1" ht="12.75">
      <c r="A21" s="205" t="s">
        <v>96</v>
      </c>
      <c r="B21" s="206"/>
      <c r="C21" s="206"/>
      <c r="D21" s="206"/>
      <c r="E21" s="206"/>
      <c r="F21" s="206"/>
      <c r="G21" s="206"/>
      <c r="H21" s="207"/>
      <c r="I21" s="47">
        <v>125</v>
      </c>
      <c r="J21" s="50">
        <v>9967094</v>
      </c>
      <c r="K21" s="50">
        <v>3881020</v>
      </c>
      <c r="L21" s="50">
        <v>9929415</v>
      </c>
      <c r="M21" s="50">
        <v>3368065</v>
      </c>
    </row>
    <row r="22" spans="1:13" s="49" customFormat="1" ht="12.75">
      <c r="A22" s="205" t="s">
        <v>331</v>
      </c>
      <c r="B22" s="206"/>
      <c r="C22" s="206"/>
      <c r="D22" s="206"/>
      <c r="E22" s="206"/>
      <c r="F22" s="206"/>
      <c r="G22" s="206"/>
      <c r="H22" s="207"/>
      <c r="I22" s="47">
        <v>126</v>
      </c>
      <c r="J22" s="48">
        <f>J23+J24</f>
        <v>0</v>
      </c>
      <c r="K22" s="48">
        <f>SUM(K23:K24)</f>
        <v>0</v>
      </c>
      <c r="L22" s="48">
        <f>SUM(L23:L24)</f>
        <v>0</v>
      </c>
      <c r="M22" s="48">
        <f>SUM(M23:M24)</f>
        <v>0</v>
      </c>
    </row>
    <row r="23" spans="1:13" ht="12.75">
      <c r="A23" s="216" t="s">
        <v>127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/>
      <c r="K23" s="7"/>
      <c r="L23" s="7"/>
      <c r="M23" s="7"/>
    </row>
    <row r="24" spans="1:13" ht="12.75">
      <c r="A24" s="216" t="s">
        <v>128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/>
      <c r="K24" s="7"/>
      <c r="L24" s="7"/>
      <c r="M24" s="7"/>
    </row>
    <row r="25" spans="1:13" ht="12.75">
      <c r="A25" s="251" t="s">
        <v>97</v>
      </c>
      <c r="B25" s="252"/>
      <c r="C25" s="252"/>
      <c r="D25" s="252"/>
      <c r="E25" s="252"/>
      <c r="F25" s="252"/>
      <c r="G25" s="252"/>
      <c r="H25" s="253"/>
      <c r="I25" s="1">
        <v>129</v>
      </c>
      <c r="J25" s="7"/>
      <c r="K25" s="7"/>
      <c r="L25" s="7"/>
      <c r="M25" s="7"/>
    </row>
    <row r="26" spans="1:13" ht="12.75">
      <c r="A26" s="251" t="s">
        <v>40</v>
      </c>
      <c r="B26" s="252"/>
      <c r="C26" s="252"/>
      <c r="D26" s="252"/>
      <c r="E26" s="252"/>
      <c r="F26" s="252"/>
      <c r="G26" s="252"/>
      <c r="H26" s="253"/>
      <c r="I26" s="1">
        <v>130</v>
      </c>
      <c r="J26" s="7">
        <v>722737</v>
      </c>
      <c r="K26" s="7">
        <v>87790</v>
      </c>
      <c r="L26" s="7">
        <v>374238</v>
      </c>
      <c r="M26" s="7">
        <v>43589</v>
      </c>
    </row>
    <row r="27" spans="1:13" s="49" customFormat="1" ht="12.75">
      <c r="A27" s="205" t="s">
        <v>332</v>
      </c>
      <c r="B27" s="206"/>
      <c r="C27" s="206"/>
      <c r="D27" s="206"/>
      <c r="E27" s="206"/>
      <c r="F27" s="206"/>
      <c r="G27" s="206"/>
      <c r="H27" s="207"/>
      <c r="I27" s="47">
        <v>131</v>
      </c>
      <c r="J27" s="48">
        <f>SUM(J28:J32)</f>
        <v>905378</v>
      </c>
      <c r="K27" s="48">
        <f>SUM(K28:K32)</f>
        <v>147840</v>
      </c>
      <c r="L27" s="48">
        <f>SUM(L28:L32)</f>
        <v>374340</v>
      </c>
      <c r="M27" s="48">
        <f>SUM(M28:M32)</f>
        <v>147522</v>
      </c>
    </row>
    <row r="28" spans="1:13" ht="12.75">
      <c r="A28" s="251" t="s">
        <v>212</v>
      </c>
      <c r="B28" s="256"/>
      <c r="C28" s="256"/>
      <c r="D28" s="256"/>
      <c r="E28" s="256"/>
      <c r="F28" s="256"/>
      <c r="G28" s="256"/>
      <c r="H28" s="257"/>
      <c r="I28" s="1">
        <v>132</v>
      </c>
      <c r="J28" s="7">
        <v>67660</v>
      </c>
      <c r="K28" s="7">
        <v>25959</v>
      </c>
      <c r="L28" s="7">
        <v>64227</v>
      </c>
      <c r="M28" s="7">
        <v>21654</v>
      </c>
    </row>
    <row r="29" spans="1:13" ht="12.75">
      <c r="A29" s="255" t="s">
        <v>145</v>
      </c>
      <c r="B29" s="256"/>
      <c r="C29" s="256"/>
      <c r="D29" s="256"/>
      <c r="E29" s="256"/>
      <c r="F29" s="256"/>
      <c r="G29" s="256"/>
      <c r="H29" s="257"/>
      <c r="I29" s="1">
        <v>133</v>
      </c>
      <c r="J29" s="7">
        <v>810284</v>
      </c>
      <c r="K29" s="7">
        <v>118422</v>
      </c>
      <c r="L29" s="7">
        <v>271908</v>
      </c>
      <c r="M29" s="7">
        <v>88289</v>
      </c>
    </row>
    <row r="30" spans="1:13" ht="12.75">
      <c r="A30" s="255" t="s">
        <v>129</v>
      </c>
      <c r="B30" s="256"/>
      <c r="C30" s="256"/>
      <c r="D30" s="256"/>
      <c r="E30" s="256"/>
      <c r="F30" s="256"/>
      <c r="G30" s="256"/>
      <c r="H30" s="257"/>
      <c r="I30" s="1">
        <v>134</v>
      </c>
      <c r="J30" s="7"/>
      <c r="K30" s="7"/>
      <c r="L30" s="7"/>
      <c r="M30" s="7"/>
    </row>
    <row r="31" spans="1:13" ht="12.75">
      <c r="A31" s="255" t="s">
        <v>208</v>
      </c>
      <c r="B31" s="256"/>
      <c r="C31" s="256"/>
      <c r="D31" s="256"/>
      <c r="E31" s="256"/>
      <c r="F31" s="256"/>
      <c r="G31" s="256"/>
      <c r="H31" s="257"/>
      <c r="I31" s="1">
        <v>135</v>
      </c>
      <c r="J31" s="7"/>
      <c r="K31" s="7"/>
      <c r="L31" s="7"/>
      <c r="M31" s="7"/>
    </row>
    <row r="32" spans="1:13" ht="12.75">
      <c r="A32" s="255" t="s">
        <v>130</v>
      </c>
      <c r="B32" s="256"/>
      <c r="C32" s="256"/>
      <c r="D32" s="256"/>
      <c r="E32" s="256"/>
      <c r="F32" s="256"/>
      <c r="G32" s="256"/>
      <c r="H32" s="257"/>
      <c r="I32" s="1">
        <v>136</v>
      </c>
      <c r="J32" s="7">
        <v>27434</v>
      </c>
      <c r="K32" s="7">
        <v>3459</v>
      </c>
      <c r="L32" s="7">
        <v>38205</v>
      </c>
      <c r="M32" s="7">
        <v>37579</v>
      </c>
    </row>
    <row r="33" spans="1:13" s="49" customFormat="1" ht="12.75">
      <c r="A33" s="205" t="s">
        <v>333</v>
      </c>
      <c r="B33" s="206"/>
      <c r="C33" s="206"/>
      <c r="D33" s="206"/>
      <c r="E33" s="206"/>
      <c r="F33" s="206"/>
      <c r="G33" s="206"/>
      <c r="H33" s="207"/>
      <c r="I33" s="47">
        <v>137</v>
      </c>
      <c r="J33" s="48">
        <f>SUM(J34:J37)</f>
        <v>6736074</v>
      </c>
      <c r="K33" s="48">
        <f>SUM(K34:K37)</f>
        <v>2061532</v>
      </c>
      <c r="L33" s="48">
        <f>SUM(L34:L37)</f>
        <v>4482591</v>
      </c>
      <c r="M33" s="48">
        <f>SUM(M34:M37)</f>
        <v>1386968</v>
      </c>
    </row>
    <row r="34" spans="1:13" ht="12.75">
      <c r="A34" s="255" t="s">
        <v>56</v>
      </c>
      <c r="B34" s="256"/>
      <c r="C34" s="256"/>
      <c r="D34" s="256"/>
      <c r="E34" s="256"/>
      <c r="F34" s="256"/>
      <c r="G34" s="256"/>
      <c r="H34" s="257"/>
      <c r="I34" s="1">
        <v>138</v>
      </c>
      <c r="J34" s="7">
        <v>61649</v>
      </c>
      <c r="K34" s="7">
        <v>61649</v>
      </c>
      <c r="L34" s="7"/>
      <c r="M34" s="7"/>
    </row>
    <row r="35" spans="1:13" ht="12.75">
      <c r="A35" s="255" t="s">
        <v>55</v>
      </c>
      <c r="B35" s="256"/>
      <c r="C35" s="256"/>
      <c r="D35" s="256"/>
      <c r="E35" s="256"/>
      <c r="F35" s="256"/>
      <c r="G35" s="256"/>
      <c r="H35" s="257"/>
      <c r="I35" s="1">
        <v>139</v>
      </c>
      <c r="J35" s="7">
        <v>6283018</v>
      </c>
      <c r="K35" s="7">
        <v>1922513</v>
      </c>
      <c r="L35" s="7">
        <v>4105307</v>
      </c>
      <c r="M35" s="7">
        <v>1268546</v>
      </c>
    </row>
    <row r="36" spans="1:13" ht="12.75">
      <c r="A36" s="255" t="s">
        <v>209</v>
      </c>
      <c r="B36" s="256"/>
      <c r="C36" s="256"/>
      <c r="D36" s="256"/>
      <c r="E36" s="256"/>
      <c r="F36" s="256"/>
      <c r="G36" s="256"/>
      <c r="H36" s="257"/>
      <c r="I36" s="1">
        <v>140</v>
      </c>
      <c r="J36" s="7"/>
      <c r="K36" s="7"/>
      <c r="L36" s="7"/>
      <c r="M36" s="7"/>
    </row>
    <row r="37" spans="1:13" ht="12.75">
      <c r="A37" s="255" t="s">
        <v>57</v>
      </c>
      <c r="B37" s="256"/>
      <c r="C37" s="256"/>
      <c r="D37" s="256"/>
      <c r="E37" s="256"/>
      <c r="F37" s="256"/>
      <c r="G37" s="256"/>
      <c r="H37" s="257"/>
      <c r="I37" s="1">
        <v>141</v>
      </c>
      <c r="J37" s="7">
        <v>391407</v>
      </c>
      <c r="K37" s="7">
        <v>77370</v>
      </c>
      <c r="L37" s="7">
        <v>377284</v>
      </c>
      <c r="M37" s="7">
        <v>118422</v>
      </c>
    </row>
    <row r="38" spans="1:13" s="49" customFormat="1" ht="12.75">
      <c r="A38" s="205" t="s">
        <v>184</v>
      </c>
      <c r="B38" s="206"/>
      <c r="C38" s="206"/>
      <c r="D38" s="206"/>
      <c r="E38" s="206"/>
      <c r="F38" s="206"/>
      <c r="G38" s="206"/>
      <c r="H38" s="207"/>
      <c r="I38" s="47">
        <v>142</v>
      </c>
      <c r="J38" s="50"/>
      <c r="K38" s="50"/>
      <c r="L38" s="50"/>
      <c r="M38" s="50"/>
    </row>
    <row r="39" spans="1:13" s="49" customFormat="1" ht="12.75">
      <c r="A39" s="205" t="s">
        <v>185</v>
      </c>
      <c r="B39" s="206"/>
      <c r="C39" s="206"/>
      <c r="D39" s="206"/>
      <c r="E39" s="206"/>
      <c r="F39" s="206"/>
      <c r="G39" s="206"/>
      <c r="H39" s="207"/>
      <c r="I39" s="47">
        <v>143</v>
      </c>
      <c r="J39" s="50"/>
      <c r="K39" s="50"/>
      <c r="L39" s="50"/>
      <c r="M39" s="50"/>
    </row>
    <row r="40" spans="1:13" ht="12.75">
      <c r="A40" s="251" t="s">
        <v>210</v>
      </c>
      <c r="B40" s="252"/>
      <c r="C40" s="252"/>
      <c r="D40" s="252"/>
      <c r="E40" s="252"/>
      <c r="F40" s="252"/>
      <c r="G40" s="252"/>
      <c r="H40" s="253"/>
      <c r="I40" s="1">
        <v>144</v>
      </c>
      <c r="J40" s="7"/>
      <c r="K40" s="7"/>
      <c r="L40" s="7"/>
      <c r="M40" s="7"/>
    </row>
    <row r="41" spans="1:13" ht="12.75">
      <c r="A41" s="251" t="s">
        <v>211</v>
      </c>
      <c r="B41" s="252"/>
      <c r="C41" s="252"/>
      <c r="D41" s="252"/>
      <c r="E41" s="252"/>
      <c r="F41" s="252"/>
      <c r="G41" s="252"/>
      <c r="H41" s="253"/>
      <c r="I41" s="1">
        <v>145</v>
      </c>
      <c r="J41" s="7"/>
      <c r="K41" s="7"/>
      <c r="L41" s="7"/>
      <c r="M41" s="7"/>
    </row>
    <row r="42" spans="1:13" s="49" customFormat="1" ht="12.75">
      <c r="A42" s="205" t="s">
        <v>334</v>
      </c>
      <c r="B42" s="206"/>
      <c r="C42" s="206"/>
      <c r="D42" s="206"/>
      <c r="E42" s="206"/>
      <c r="F42" s="206"/>
      <c r="G42" s="206"/>
      <c r="H42" s="207"/>
      <c r="I42" s="47">
        <v>146</v>
      </c>
      <c r="J42" s="48">
        <f>J7+J27+J38+J40</f>
        <v>198386378</v>
      </c>
      <c r="K42" s="48">
        <f>K7+K27+K38+K40</f>
        <v>73245054</v>
      </c>
      <c r="L42" s="48">
        <f>L7+L27+L38+L40</f>
        <v>221260358</v>
      </c>
      <c r="M42" s="48">
        <f>M7+M27+M38+M40</f>
        <v>81596203</v>
      </c>
    </row>
    <row r="43" spans="1:13" s="49" customFormat="1" ht="12.75">
      <c r="A43" s="205" t="s">
        <v>335</v>
      </c>
      <c r="B43" s="206"/>
      <c r="C43" s="206"/>
      <c r="D43" s="206"/>
      <c r="E43" s="206"/>
      <c r="F43" s="206"/>
      <c r="G43" s="206"/>
      <c r="H43" s="207"/>
      <c r="I43" s="47">
        <v>147</v>
      </c>
      <c r="J43" s="48">
        <f>J10+J33+J39+J41</f>
        <v>194119618</v>
      </c>
      <c r="K43" s="48">
        <f>K10+K33+K39+K41</f>
        <v>69140759</v>
      </c>
      <c r="L43" s="48">
        <f>L10+L33+L39+L41</f>
        <v>207000920</v>
      </c>
      <c r="M43" s="48">
        <f>M10+M33+M39+M41</f>
        <v>75475142</v>
      </c>
    </row>
    <row r="44" spans="1:13" s="49" customFormat="1" ht="12.75">
      <c r="A44" s="205" t="s">
        <v>336</v>
      </c>
      <c r="B44" s="206"/>
      <c r="C44" s="206"/>
      <c r="D44" s="206"/>
      <c r="E44" s="206"/>
      <c r="F44" s="206"/>
      <c r="G44" s="206"/>
      <c r="H44" s="207"/>
      <c r="I44" s="47">
        <v>148</v>
      </c>
      <c r="J44" s="48">
        <f>J42-J43</f>
        <v>4266760</v>
      </c>
      <c r="K44" s="48">
        <f>K42-K43</f>
        <v>4104295</v>
      </c>
      <c r="L44" s="48">
        <f>L42-L43</f>
        <v>14259438</v>
      </c>
      <c r="M44" s="48">
        <f>M42-M43</f>
        <v>6121061</v>
      </c>
    </row>
    <row r="45" spans="1:13" ht="12.75">
      <c r="A45" s="228" t="s">
        <v>203</v>
      </c>
      <c r="B45" s="229"/>
      <c r="C45" s="229"/>
      <c r="D45" s="229"/>
      <c r="E45" s="229"/>
      <c r="F45" s="229"/>
      <c r="G45" s="229"/>
      <c r="H45" s="230"/>
      <c r="I45" s="1">
        <v>149</v>
      </c>
      <c r="J45" s="21">
        <f>IF(J42&gt;J43,J42-J43,0)</f>
        <v>4266760</v>
      </c>
      <c r="K45" s="21">
        <f>IF(K42&gt;K43,K42-K43,0)</f>
        <v>4104295</v>
      </c>
      <c r="L45" s="21">
        <f>IF(L42&gt;L43,L42-L43,0)</f>
        <v>14259438</v>
      </c>
      <c r="M45" s="21">
        <f>IF(M42&gt;M43,M42-M43,0)</f>
        <v>6121061</v>
      </c>
    </row>
    <row r="46" spans="1:13" ht="12.75">
      <c r="A46" s="228" t="s">
        <v>204</v>
      </c>
      <c r="B46" s="229"/>
      <c r="C46" s="229"/>
      <c r="D46" s="229"/>
      <c r="E46" s="229"/>
      <c r="F46" s="229"/>
      <c r="G46" s="229"/>
      <c r="H46" s="230"/>
      <c r="I46" s="1">
        <v>150</v>
      </c>
      <c r="J46" s="21">
        <f>IF(J43&gt;J42,J43-J42,0)</f>
        <v>0</v>
      </c>
      <c r="K46" s="21">
        <f>IF(K43&gt;K42,K43-K42,0)</f>
        <v>0</v>
      </c>
      <c r="L46" s="21">
        <f>IF(L43&gt;L42,L43-L42,0)</f>
        <v>0</v>
      </c>
      <c r="M46" s="21">
        <f>IF(M43&gt;M42,M43-M42,0)</f>
        <v>0</v>
      </c>
    </row>
    <row r="47" spans="1:13" ht="12.75">
      <c r="A47" s="251" t="s">
        <v>202</v>
      </c>
      <c r="B47" s="252"/>
      <c r="C47" s="252"/>
      <c r="D47" s="252"/>
      <c r="E47" s="252"/>
      <c r="F47" s="252"/>
      <c r="G47" s="252"/>
      <c r="H47" s="253"/>
      <c r="I47" s="1">
        <v>151</v>
      </c>
      <c r="J47" s="7"/>
      <c r="K47" s="7"/>
      <c r="L47" s="7"/>
      <c r="M47" s="7"/>
    </row>
    <row r="48" spans="1:13" ht="12.75">
      <c r="A48" s="251" t="s">
        <v>221</v>
      </c>
      <c r="B48" s="252"/>
      <c r="C48" s="252"/>
      <c r="D48" s="252"/>
      <c r="E48" s="252"/>
      <c r="F48" s="252"/>
      <c r="G48" s="252"/>
      <c r="H48" s="253"/>
      <c r="I48" s="1">
        <v>152</v>
      </c>
      <c r="J48" s="21">
        <f>J44-J47</f>
        <v>4266760</v>
      </c>
      <c r="K48" s="21">
        <f>K44-K47</f>
        <v>4104295</v>
      </c>
      <c r="L48" s="21">
        <f>L44-L47</f>
        <v>14259438</v>
      </c>
      <c r="M48" s="21">
        <f>M44-M47</f>
        <v>6121061</v>
      </c>
    </row>
    <row r="49" spans="1:13" ht="12.75">
      <c r="A49" s="228" t="s">
        <v>181</v>
      </c>
      <c r="B49" s="229"/>
      <c r="C49" s="229"/>
      <c r="D49" s="229"/>
      <c r="E49" s="229"/>
      <c r="F49" s="229"/>
      <c r="G49" s="229"/>
      <c r="H49" s="230"/>
      <c r="I49" s="1">
        <v>153</v>
      </c>
      <c r="J49" s="21">
        <f>IF(J48&gt;0,J48,0)</f>
        <v>4266760</v>
      </c>
      <c r="K49" s="21">
        <f>IF(K48&gt;0,K48,0)</f>
        <v>4104295</v>
      </c>
      <c r="L49" s="21">
        <f>IF(L48&gt;0,L48,0)</f>
        <v>14259438</v>
      </c>
      <c r="M49" s="21">
        <f>IF(M48&gt;0,M48,0)</f>
        <v>6121061</v>
      </c>
    </row>
    <row r="50" spans="1:13" ht="12.75">
      <c r="A50" s="262" t="s">
        <v>205</v>
      </c>
      <c r="B50" s="263"/>
      <c r="C50" s="263"/>
      <c r="D50" s="263"/>
      <c r="E50" s="263"/>
      <c r="F50" s="263"/>
      <c r="G50" s="263"/>
      <c r="H50" s="264"/>
      <c r="I50" s="2">
        <v>154</v>
      </c>
      <c r="J50" s="26">
        <f>IF(J48&lt;0,-J48,0)</f>
        <v>0</v>
      </c>
      <c r="K50" s="26">
        <f>IF(K48&lt;0,-K48,0)</f>
        <v>0</v>
      </c>
      <c r="L50" s="26">
        <f>IF(L48&lt;0,-L48,0)</f>
        <v>0</v>
      </c>
      <c r="M50" s="26">
        <f>IF(M48&lt;0,-M48,0)</f>
        <v>0</v>
      </c>
    </row>
    <row r="51" spans="1:13" ht="12.75" customHeight="1">
      <c r="A51" s="225" t="s">
        <v>294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61"/>
    </row>
    <row r="52" spans="1:13" ht="12.75" customHeight="1">
      <c r="A52" s="202" t="s">
        <v>177</v>
      </c>
      <c r="B52" s="203"/>
      <c r="C52" s="203"/>
      <c r="D52" s="203"/>
      <c r="E52" s="203"/>
      <c r="F52" s="203"/>
      <c r="G52" s="203"/>
      <c r="H52" s="203"/>
      <c r="I52" s="22"/>
      <c r="J52" s="22"/>
      <c r="K52" s="22"/>
      <c r="L52" s="22"/>
      <c r="M52" s="62"/>
    </row>
    <row r="53" spans="1:13" ht="12.75">
      <c r="A53" s="258" t="s">
        <v>219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/>
      <c r="K53" s="7"/>
      <c r="L53" s="7"/>
      <c r="M53" s="7"/>
    </row>
    <row r="54" spans="1:13" ht="12.75">
      <c r="A54" s="258" t="s">
        <v>220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/>
      <c r="K54" s="8"/>
      <c r="L54" s="8"/>
      <c r="M54" s="8"/>
    </row>
    <row r="55" spans="1:13" ht="12.75" customHeight="1">
      <c r="A55" s="225" t="s">
        <v>179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61"/>
    </row>
    <row r="56" spans="1:13" ht="12.75">
      <c r="A56" s="202" t="s">
        <v>193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f>J48</f>
        <v>4266760</v>
      </c>
      <c r="K56" s="6">
        <f>K48</f>
        <v>4104295</v>
      </c>
      <c r="L56" s="6">
        <f>L48</f>
        <v>14259438</v>
      </c>
      <c r="M56" s="6">
        <f>M48</f>
        <v>6121061</v>
      </c>
    </row>
    <row r="57" spans="1:13" ht="12.75">
      <c r="A57" s="251" t="s">
        <v>206</v>
      </c>
      <c r="B57" s="252"/>
      <c r="C57" s="252"/>
      <c r="D57" s="252"/>
      <c r="E57" s="252"/>
      <c r="F57" s="252"/>
      <c r="G57" s="252"/>
      <c r="H57" s="253"/>
      <c r="I57" s="1">
        <v>158</v>
      </c>
      <c r="J57" s="21">
        <f>SUM(J58:J64)</f>
        <v>0</v>
      </c>
      <c r="K57" s="21">
        <f>SUM(K58:K64)</f>
        <v>0</v>
      </c>
      <c r="L57" s="21">
        <f>SUM(L58:L64)</f>
        <v>0</v>
      </c>
      <c r="M57" s="21">
        <f>SUM(M58:M64)</f>
        <v>0</v>
      </c>
    </row>
    <row r="58" spans="1:13" ht="12.75">
      <c r="A58" s="255" t="s">
        <v>213</v>
      </c>
      <c r="B58" s="256"/>
      <c r="C58" s="256"/>
      <c r="D58" s="256"/>
      <c r="E58" s="256"/>
      <c r="F58" s="256"/>
      <c r="G58" s="256"/>
      <c r="H58" s="257"/>
      <c r="I58" s="1">
        <v>159</v>
      </c>
      <c r="J58" s="7"/>
      <c r="K58" s="7"/>
      <c r="L58" s="7"/>
      <c r="M58" s="7"/>
    </row>
    <row r="59" spans="1:13" ht="12.75">
      <c r="A59" s="255" t="s">
        <v>214</v>
      </c>
      <c r="B59" s="256"/>
      <c r="C59" s="256"/>
      <c r="D59" s="256"/>
      <c r="E59" s="256"/>
      <c r="F59" s="256"/>
      <c r="G59" s="256"/>
      <c r="H59" s="257"/>
      <c r="I59" s="1">
        <v>160</v>
      </c>
      <c r="J59" s="7"/>
      <c r="K59" s="7"/>
      <c r="L59" s="7"/>
      <c r="M59" s="7"/>
    </row>
    <row r="60" spans="1:13" ht="12.75">
      <c r="A60" s="255" t="s">
        <v>35</v>
      </c>
      <c r="B60" s="256"/>
      <c r="C60" s="256"/>
      <c r="D60" s="256"/>
      <c r="E60" s="256"/>
      <c r="F60" s="256"/>
      <c r="G60" s="256"/>
      <c r="H60" s="257"/>
      <c r="I60" s="1">
        <v>161</v>
      </c>
      <c r="J60" s="7"/>
      <c r="K60" s="7"/>
      <c r="L60" s="7"/>
      <c r="M60" s="7"/>
    </row>
    <row r="61" spans="1:13" ht="12.75">
      <c r="A61" s="255" t="s">
        <v>215</v>
      </c>
      <c r="B61" s="256"/>
      <c r="C61" s="256"/>
      <c r="D61" s="256"/>
      <c r="E61" s="256"/>
      <c r="F61" s="256"/>
      <c r="G61" s="256"/>
      <c r="H61" s="257"/>
      <c r="I61" s="1">
        <v>162</v>
      </c>
      <c r="J61" s="7"/>
      <c r="K61" s="7"/>
      <c r="L61" s="7"/>
      <c r="M61" s="7"/>
    </row>
    <row r="62" spans="1:13" ht="12.75">
      <c r="A62" s="255" t="s">
        <v>216</v>
      </c>
      <c r="B62" s="256"/>
      <c r="C62" s="256"/>
      <c r="D62" s="256"/>
      <c r="E62" s="256"/>
      <c r="F62" s="256"/>
      <c r="G62" s="256"/>
      <c r="H62" s="257"/>
      <c r="I62" s="1">
        <v>163</v>
      </c>
      <c r="J62" s="7"/>
      <c r="K62" s="7"/>
      <c r="L62" s="7"/>
      <c r="M62" s="7"/>
    </row>
    <row r="63" spans="1:13" ht="12.75">
      <c r="A63" s="255" t="s">
        <v>217</v>
      </c>
      <c r="B63" s="256"/>
      <c r="C63" s="256"/>
      <c r="D63" s="256"/>
      <c r="E63" s="256"/>
      <c r="F63" s="256"/>
      <c r="G63" s="256"/>
      <c r="H63" s="257"/>
      <c r="I63" s="1">
        <v>164</v>
      </c>
      <c r="J63" s="7"/>
      <c r="K63" s="7"/>
      <c r="L63" s="7"/>
      <c r="M63" s="7"/>
    </row>
    <row r="64" spans="1:13" ht="12.75">
      <c r="A64" s="255" t="s">
        <v>218</v>
      </c>
      <c r="B64" s="256"/>
      <c r="C64" s="256"/>
      <c r="D64" s="256"/>
      <c r="E64" s="256"/>
      <c r="F64" s="256"/>
      <c r="G64" s="256"/>
      <c r="H64" s="257"/>
      <c r="I64" s="1">
        <v>165</v>
      </c>
      <c r="J64" s="7"/>
      <c r="K64" s="7"/>
      <c r="L64" s="7"/>
      <c r="M64" s="7"/>
    </row>
    <row r="65" spans="1:13" ht="12.75">
      <c r="A65" s="255" t="s">
        <v>207</v>
      </c>
      <c r="B65" s="256"/>
      <c r="C65" s="256"/>
      <c r="D65" s="256"/>
      <c r="E65" s="256"/>
      <c r="F65" s="256"/>
      <c r="G65" s="256"/>
      <c r="H65" s="257"/>
      <c r="I65" s="1">
        <v>166</v>
      </c>
      <c r="J65" s="7"/>
      <c r="K65" s="7"/>
      <c r="L65" s="7"/>
      <c r="M65" s="7"/>
    </row>
    <row r="66" spans="1:13" ht="12.75">
      <c r="A66" s="255" t="s">
        <v>182</v>
      </c>
      <c r="B66" s="256"/>
      <c r="C66" s="256"/>
      <c r="D66" s="256"/>
      <c r="E66" s="256"/>
      <c r="F66" s="256"/>
      <c r="G66" s="256"/>
      <c r="H66" s="257"/>
      <c r="I66" s="1">
        <v>167</v>
      </c>
      <c r="J66" s="21">
        <f>J57-J65</f>
        <v>0</v>
      </c>
      <c r="K66" s="21">
        <f>K57-K65</f>
        <v>0</v>
      </c>
      <c r="L66" s="21">
        <f>L57-L65</f>
        <v>0</v>
      </c>
      <c r="M66" s="21">
        <f>M57-M65</f>
        <v>0</v>
      </c>
    </row>
    <row r="67" spans="1:13" ht="12.75">
      <c r="A67" s="251" t="s">
        <v>183</v>
      </c>
      <c r="B67" s="252"/>
      <c r="C67" s="252"/>
      <c r="D67" s="252"/>
      <c r="E67" s="252"/>
      <c r="F67" s="252"/>
      <c r="G67" s="252"/>
      <c r="H67" s="253"/>
      <c r="I67" s="1">
        <v>168</v>
      </c>
      <c r="J67" s="26">
        <f>J56+J66</f>
        <v>4266760</v>
      </c>
      <c r="K67" s="26">
        <f>K56+K66</f>
        <v>4104295</v>
      </c>
      <c r="L67" s="26">
        <f>L56+L66</f>
        <v>14259438</v>
      </c>
      <c r="M67" s="26">
        <f>M56+M66</f>
        <v>6121061</v>
      </c>
    </row>
    <row r="68" spans="1:13" ht="12.75" customHeight="1">
      <c r="A68" s="269" t="s">
        <v>295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1"/>
    </row>
    <row r="69" spans="1:13" ht="12.75" customHeight="1">
      <c r="A69" s="272" t="s">
        <v>178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4"/>
    </row>
    <row r="70" spans="1:13" ht="12.75">
      <c r="A70" s="258" t="s">
        <v>219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/>
      <c r="K70" s="7"/>
      <c r="L70" s="7"/>
      <c r="M70" s="7"/>
    </row>
    <row r="71" spans="1:13" ht="12.75">
      <c r="A71" s="266" t="s">
        <v>220</v>
      </c>
      <c r="B71" s="267"/>
      <c r="C71" s="267"/>
      <c r="D71" s="267"/>
      <c r="E71" s="267"/>
      <c r="F71" s="267"/>
      <c r="G71" s="267"/>
      <c r="H71" s="26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</dataValidations>
  <printOptions horizontalCentered="1"/>
  <pageMargins left="0.46" right="0.37" top="0.48" bottom="0.2755905511811024" header="0.31" footer="0.15748031496062992"/>
  <pageSetup blackAndWhite="1" fitToHeight="1" fitToWidth="1" horizontalDpi="600" verticalDpi="600" orientation="portrait" paperSize="9" scale="76" r:id="rId1"/>
  <ignoredErrors>
    <ignoredError sqref="L16:M16 J16:K16" formulaRange="1"/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SheetLayoutView="120" zoomScalePageLayoutView="0" workbookViewId="0" topLeftCell="A1">
      <selection activeCell="L27" sqref="L27"/>
    </sheetView>
  </sheetViews>
  <sheetFormatPr defaultColWidth="9.140625" defaultRowHeight="12.75"/>
  <cols>
    <col min="1" max="8" width="9.140625" style="20" customWidth="1"/>
    <col min="9" max="9" width="9.00390625" style="20" customWidth="1"/>
    <col min="10" max="11" width="10.140625" style="20" customWidth="1"/>
    <col min="12" max="16384" width="9.140625" style="20" customWidth="1"/>
  </cols>
  <sheetData>
    <row r="1" spans="1:11" ht="18" customHeight="1">
      <c r="A1" s="278" t="s">
        <v>154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5.75" customHeight="1">
      <c r="A2" s="279" t="s">
        <v>344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5.75" customHeight="1">
      <c r="A3" s="275" t="s">
        <v>312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11" ht="23.25">
      <c r="A4" s="280" t="s">
        <v>49</v>
      </c>
      <c r="B4" s="280"/>
      <c r="C4" s="280"/>
      <c r="D4" s="280"/>
      <c r="E4" s="280"/>
      <c r="F4" s="280"/>
      <c r="G4" s="280"/>
      <c r="H4" s="280"/>
      <c r="I4" s="29" t="s">
        <v>261</v>
      </c>
      <c r="J4" s="30" t="s">
        <v>301</v>
      </c>
      <c r="K4" s="30" t="s">
        <v>302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31">
        <v>2</v>
      </c>
      <c r="J5" s="32" t="s">
        <v>265</v>
      </c>
      <c r="K5" s="32" t="s">
        <v>266</v>
      </c>
    </row>
    <row r="6" spans="1:11" ht="12.75">
      <c r="A6" s="225" t="s">
        <v>146</v>
      </c>
      <c r="B6" s="236"/>
      <c r="C6" s="236"/>
      <c r="D6" s="236"/>
      <c r="E6" s="236"/>
      <c r="F6" s="236"/>
      <c r="G6" s="236"/>
      <c r="H6" s="236"/>
      <c r="I6" s="282"/>
      <c r="J6" s="282"/>
      <c r="K6" s="283"/>
    </row>
    <row r="7" spans="1:11" ht="12.75">
      <c r="A7" s="216" t="s">
        <v>30</v>
      </c>
      <c r="B7" s="217"/>
      <c r="C7" s="217"/>
      <c r="D7" s="217"/>
      <c r="E7" s="217"/>
      <c r="F7" s="217"/>
      <c r="G7" s="217"/>
      <c r="H7" s="217"/>
      <c r="I7" s="1">
        <v>1</v>
      </c>
      <c r="J7" s="7">
        <v>4266760</v>
      </c>
      <c r="K7" s="7">
        <v>14259438</v>
      </c>
    </row>
    <row r="8" spans="1:11" ht="12.75">
      <c r="A8" s="216" t="s">
        <v>31</v>
      </c>
      <c r="B8" s="217"/>
      <c r="C8" s="217"/>
      <c r="D8" s="217"/>
      <c r="E8" s="217"/>
      <c r="F8" s="217"/>
      <c r="G8" s="217"/>
      <c r="H8" s="217"/>
      <c r="I8" s="1">
        <v>2</v>
      </c>
      <c r="J8" s="7">
        <v>9097734</v>
      </c>
      <c r="K8" s="7">
        <v>9546313</v>
      </c>
    </row>
    <row r="9" spans="1:11" ht="12.75">
      <c r="A9" s="216" t="s">
        <v>32</v>
      </c>
      <c r="B9" s="217"/>
      <c r="C9" s="217"/>
      <c r="D9" s="217"/>
      <c r="E9" s="217"/>
      <c r="F9" s="217"/>
      <c r="G9" s="217"/>
      <c r="H9" s="217"/>
      <c r="I9" s="1">
        <v>3</v>
      </c>
      <c r="J9" s="7">
        <v>5777477</v>
      </c>
      <c r="K9" s="7">
        <v>10908225</v>
      </c>
    </row>
    <row r="10" spans="1:11" ht="12.75">
      <c r="A10" s="216" t="s">
        <v>33</v>
      </c>
      <c r="B10" s="217"/>
      <c r="C10" s="217"/>
      <c r="D10" s="217"/>
      <c r="E10" s="217"/>
      <c r="F10" s="217"/>
      <c r="G10" s="217"/>
      <c r="H10" s="217"/>
      <c r="I10" s="1">
        <v>4</v>
      </c>
      <c r="J10" s="7">
        <v>2395946</v>
      </c>
      <c r="K10" s="7"/>
    </row>
    <row r="11" spans="1:11" ht="12.75">
      <c r="A11" s="216" t="s">
        <v>34</v>
      </c>
      <c r="B11" s="217"/>
      <c r="C11" s="217"/>
      <c r="D11" s="217"/>
      <c r="E11" s="217"/>
      <c r="F11" s="217"/>
      <c r="G11" s="217"/>
      <c r="H11" s="217"/>
      <c r="I11" s="1">
        <v>5</v>
      </c>
      <c r="J11" s="7"/>
      <c r="K11" s="7"/>
    </row>
    <row r="12" spans="1:11" ht="12.75">
      <c r="A12" s="216" t="s">
        <v>41</v>
      </c>
      <c r="B12" s="217"/>
      <c r="C12" s="217"/>
      <c r="D12" s="217"/>
      <c r="E12" s="217"/>
      <c r="F12" s="217"/>
      <c r="G12" s="217"/>
      <c r="H12" s="217"/>
      <c r="I12" s="1">
        <v>6</v>
      </c>
      <c r="J12" s="7"/>
      <c r="K12" s="7"/>
    </row>
    <row r="13" spans="1:11" ht="12.75">
      <c r="A13" s="251" t="s">
        <v>147</v>
      </c>
      <c r="B13" s="252"/>
      <c r="C13" s="252"/>
      <c r="D13" s="252"/>
      <c r="E13" s="252"/>
      <c r="F13" s="252"/>
      <c r="G13" s="252"/>
      <c r="H13" s="252"/>
      <c r="I13" s="1">
        <v>7</v>
      </c>
      <c r="J13" s="21">
        <f>SUM(J7:J12)</f>
        <v>21537917</v>
      </c>
      <c r="K13" s="21">
        <f>SUM(K7:K12)</f>
        <v>34713976</v>
      </c>
    </row>
    <row r="14" spans="1:11" ht="12.75">
      <c r="A14" s="216" t="s">
        <v>42</v>
      </c>
      <c r="B14" s="217"/>
      <c r="C14" s="217"/>
      <c r="D14" s="217"/>
      <c r="E14" s="217"/>
      <c r="F14" s="217"/>
      <c r="G14" s="217"/>
      <c r="H14" s="217"/>
      <c r="I14" s="1">
        <v>8</v>
      </c>
      <c r="J14" s="7"/>
      <c r="K14" s="7"/>
    </row>
    <row r="15" spans="1:11" ht="12.75">
      <c r="A15" s="216" t="s">
        <v>43</v>
      </c>
      <c r="B15" s="217"/>
      <c r="C15" s="217"/>
      <c r="D15" s="217"/>
      <c r="E15" s="217"/>
      <c r="F15" s="217"/>
      <c r="G15" s="217"/>
      <c r="H15" s="217"/>
      <c r="I15" s="1">
        <v>9</v>
      </c>
      <c r="J15" s="7"/>
      <c r="K15" s="7">
        <v>3759038</v>
      </c>
    </row>
    <row r="16" spans="1:11" ht="12.75">
      <c r="A16" s="216" t="s">
        <v>44</v>
      </c>
      <c r="B16" s="217"/>
      <c r="C16" s="217"/>
      <c r="D16" s="217"/>
      <c r="E16" s="217"/>
      <c r="F16" s="217"/>
      <c r="G16" s="217"/>
      <c r="H16" s="217"/>
      <c r="I16" s="1">
        <v>10</v>
      </c>
      <c r="J16" s="7">
        <v>8319239</v>
      </c>
      <c r="K16" s="7">
        <v>4717471</v>
      </c>
    </row>
    <row r="17" spans="1:11" ht="12.75">
      <c r="A17" s="216" t="s">
        <v>45</v>
      </c>
      <c r="B17" s="217"/>
      <c r="C17" s="217"/>
      <c r="D17" s="217"/>
      <c r="E17" s="217"/>
      <c r="F17" s="217"/>
      <c r="G17" s="217"/>
      <c r="H17" s="217"/>
      <c r="I17" s="1">
        <v>11</v>
      </c>
      <c r="J17" s="7"/>
      <c r="K17" s="7"/>
    </row>
    <row r="18" spans="1:11" ht="12.75">
      <c r="A18" s="251" t="s">
        <v>148</v>
      </c>
      <c r="B18" s="252"/>
      <c r="C18" s="252"/>
      <c r="D18" s="252"/>
      <c r="E18" s="252"/>
      <c r="F18" s="252"/>
      <c r="G18" s="252"/>
      <c r="H18" s="252"/>
      <c r="I18" s="1">
        <v>12</v>
      </c>
      <c r="J18" s="21">
        <f>SUM(J14:J17)</f>
        <v>8319239</v>
      </c>
      <c r="K18" s="21">
        <f>SUM(K14:K17)</f>
        <v>8476509</v>
      </c>
    </row>
    <row r="19" spans="1:11" ht="12.75">
      <c r="A19" s="251" t="s">
        <v>26</v>
      </c>
      <c r="B19" s="252"/>
      <c r="C19" s="252"/>
      <c r="D19" s="252"/>
      <c r="E19" s="252"/>
      <c r="F19" s="252"/>
      <c r="G19" s="252"/>
      <c r="H19" s="252"/>
      <c r="I19" s="1">
        <v>13</v>
      </c>
      <c r="J19" s="21">
        <f>IF(J13&gt;J18,J13-J18,0)</f>
        <v>13218678</v>
      </c>
      <c r="K19" s="21">
        <f>IF(K13&gt;K18,K13-K18,0)</f>
        <v>26237467</v>
      </c>
    </row>
    <row r="20" spans="1:11" ht="12.75">
      <c r="A20" s="251" t="s">
        <v>27</v>
      </c>
      <c r="B20" s="252"/>
      <c r="C20" s="252"/>
      <c r="D20" s="252"/>
      <c r="E20" s="252"/>
      <c r="F20" s="252"/>
      <c r="G20" s="252"/>
      <c r="H20" s="252"/>
      <c r="I20" s="1">
        <v>14</v>
      </c>
      <c r="J20" s="21">
        <f>IF(J18&gt;J13,J18-J13,0)</f>
        <v>0</v>
      </c>
      <c r="K20" s="21">
        <f>IF(K18&gt;K13,K18-K13,0)</f>
        <v>0</v>
      </c>
    </row>
    <row r="21" spans="1:11" ht="12.75">
      <c r="A21" s="225" t="s">
        <v>149</v>
      </c>
      <c r="B21" s="236"/>
      <c r="C21" s="236"/>
      <c r="D21" s="236"/>
      <c r="E21" s="236"/>
      <c r="F21" s="236"/>
      <c r="G21" s="236"/>
      <c r="H21" s="236"/>
      <c r="I21" s="282"/>
      <c r="J21" s="282"/>
      <c r="K21" s="283"/>
    </row>
    <row r="22" spans="1:11" ht="12.75">
      <c r="A22" s="216" t="s">
        <v>168</v>
      </c>
      <c r="B22" s="217"/>
      <c r="C22" s="217"/>
      <c r="D22" s="217"/>
      <c r="E22" s="217"/>
      <c r="F22" s="217"/>
      <c r="G22" s="217"/>
      <c r="H22" s="217"/>
      <c r="I22" s="1">
        <v>15</v>
      </c>
      <c r="J22" s="7">
        <v>301595</v>
      </c>
      <c r="K22" s="7">
        <v>19692</v>
      </c>
    </row>
    <row r="23" spans="1:11" ht="12.75">
      <c r="A23" s="216" t="s">
        <v>169</v>
      </c>
      <c r="B23" s="217"/>
      <c r="C23" s="217"/>
      <c r="D23" s="217"/>
      <c r="E23" s="217"/>
      <c r="F23" s="217"/>
      <c r="G23" s="217"/>
      <c r="H23" s="217"/>
      <c r="I23" s="1">
        <v>16</v>
      </c>
      <c r="J23" s="7"/>
      <c r="K23" s="7"/>
    </row>
    <row r="24" spans="1:11" ht="12.75">
      <c r="A24" s="216" t="s">
        <v>170</v>
      </c>
      <c r="B24" s="217"/>
      <c r="C24" s="217"/>
      <c r="D24" s="217"/>
      <c r="E24" s="217"/>
      <c r="F24" s="217"/>
      <c r="G24" s="217"/>
      <c r="H24" s="217"/>
      <c r="I24" s="1">
        <v>17</v>
      </c>
      <c r="J24" s="7"/>
      <c r="K24" s="7"/>
    </row>
    <row r="25" spans="1:11" ht="12.75">
      <c r="A25" s="216" t="s">
        <v>171</v>
      </c>
      <c r="B25" s="217"/>
      <c r="C25" s="217"/>
      <c r="D25" s="217"/>
      <c r="E25" s="217"/>
      <c r="F25" s="217"/>
      <c r="G25" s="217"/>
      <c r="H25" s="217"/>
      <c r="I25" s="1">
        <v>18</v>
      </c>
      <c r="J25" s="7"/>
      <c r="K25" s="7"/>
    </row>
    <row r="26" spans="1:11" ht="12.75">
      <c r="A26" s="216" t="s">
        <v>172</v>
      </c>
      <c r="B26" s="217"/>
      <c r="C26" s="217"/>
      <c r="D26" s="217"/>
      <c r="E26" s="217"/>
      <c r="F26" s="217"/>
      <c r="G26" s="217"/>
      <c r="H26" s="217"/>
      <c r="I26" s="1">
        <v>19</v>
      </c>
      <c r="J26" s="7"/>
      <c r="K26" s="7">
        <v>155658</v>
      </c>
    </row>
    <row r="27" spans="1:11" ht="12.75">
      <c r="A27" s="251" t="s">
        <v>158</v>
      </c>
      <c r="B27" s="252"/>
      <c r="C27" s="252"/>
      <c r="D27" s="252"/>
      <c r="E27" s="252"/>
      <c r="F27" s="252"/>
      <c r="G27" s="252"/>
      <c r="H27" s="252"/>
      <c r="I27" s="1">
        <v>20</v>
      </c>
      <c r="J27" s="21">
        <f>SUM(J22:J26)</f>
        <v>301595</v>
      </c>
      <c r="K27" s="21">
        <f>SUM(K22:K26)</f>
        <v>175350</v>
      </c>
    </row>
    <row r="28" spans="1:11" ht="12.75">
      <c r="A28" s="216" t="s">
        <v>105</v>
      </c>
      <c r="B28" s="217"/>
      <c r="C28" s="217"/>
      <c r="D28" s="217"/>
      <c r="E28" s="217"/>
      <c r="F28" s="217"/>
      <c r="G28" s="217"/>
      <c r="H28" s="217"/>
      <c r="I28" s="1">
        <v>21</v>
      </c>
      <c r="J28" s="7">
        <v>27299942</v>
      </c>
      <c r="K28" s="7">
        <v>19289747</v>
      </c>
    </row>
    <row r="29" spans="1:11" ht="12.75">
      <c r="A29" s="216" t="s">
        <v>106</v>
      </c>
      <c r="B29" s="217"/>
      <c r="C29" s="217"/>
      <c r="D29" s="217"/>
      <c r="E29" s="217"/>
      <c r="F29" s="217"/>
      <c r="G29" s="217"/>
      <c r="H29" s="217"/>
      <c r="I29" s="1">
        <v>22</v>
      </c>
      <c r="J29" s="7"/>
      <c r="K29" s="7"/>
    </row>
    <row r="30" spans="1:11" ht="12.75">
      <c r="A30" s="216" t="s">
        <v>14</v>
      </c>
      <c r="B30" s="217"/>
      <c r="C30" s="217"/>
      <c r="D30" s="217"/>
      <c r="E30" s="217"/>
      <c r="F30" s="217"/>
      <c r="G30" s="217"/>
      <c r="H30" s="217"/>
      <c r="I30" s="1">
        <v>23</v>
      </c>
      <c r="J30" s="7">
        <v>5823424</v>
      </c>
      <c r="K30" s="7"/>
    </row>
    <row r="31" spans="1:11" ht="12.75">
      <c r="A31" s="251" t="s">
        <v>5</v>
      </c>
      <c r="B31" s="252"/>
      <c r="C31" s="252"/>
      <c r="D31" s="252"/>
      <c r="E31" s="252"/>
      <c r="F31" s="252"/>
      <c r="G31" s="252"/>
      <c r="H31" s="252"/>
      <c r="I31" s="1">
        <v>24</v>
      </c>
      <c r="J31" s="21">
        <f>SUM(J28:J30)</f>
        <v>33123366</v>
      </c>
      <c r="K31" s="21">
        <f>SUM(K28:K30)</f>
        <v>19289747</v>
      </c>
    </row>
    <row r="32" spans="1:11" ht="12.75">
      <c r="A32" s="251" t="s">
        <v>28</v>
      </c>
      <c r="B32" s="252"/>
      <c r="C32" s="252"/>
      <c r="D32" s="252"/>
      <c r="E32" s="252"/>
      <c r="F32" s="252"/>
      <c r="G32" s="252"/>
      <c r="H32" s="252"/>
      <c r="I32" s="1">
        <v>25</v>
      </c>
      <c r="J32" s="21">
        <f>IF(J27&gt;J31,J27-J31,0)</f>
        <v>0</v>
      </c>
      <c r="K32" s="21">
        <f>IF(K27&gt;K31,K27-K31,0)</f>
        <v>0</v>
      </c>
    </row>
    <row r="33" spans="1:11" ht="12.75">
      <c r="A33" s="251" t="s">
        <v>29</v>
      </c>
      <c r="B33" s="252"/>
      <c r="C33" s="252"/>
      <c r="D33" s="252"/>
      <c r="E33" s="252"/>
      <c r="F33" s="252"/>
      <c r="G33" s="252"/>
      <c r="H33" s="252"/>
      <c r="I33" s="1">
        <v>26</v>
      </c>
      <c r="J33" s="21">
        <f>IF(J31&gt;J27,J31-J27,0)</f>
        <v>32821771</v>
      </c>
      <c r="K33" s="21">
        <f>IF(K31&gt;K27,K31-K27,0)</f>
        <v>19114397</v>
      </c>
    </row>
    <row r="34" spans="1:11" ht="12.75">
      <c r="A34" s="225" t="s">
        <v>150</v>
      </c>
      <c r="B34" s="236"/>
      <c r="C34" s="236"/>
      <c r="D34" s="236"/>
      <c r="E34" s="236"/>
      <c r="F34" s="236"/>
      <c r="G34" s="236"/>
      <c r="H34" s="236"/>
      <c r="I34" s="282"/>
      <c r="J34" s="282"/>
      <c r="K34" s="283"/>
    </row>
    <row r="35" spans="1:11" ht="12.75">
      <c r="A35" s="216" t="s">
        <v>164</v>
      </c>
      <c r="B35" s="217"/>
      <c r="C35" s="217"/>
      <c r="D35" s="217"/>
      <c r="E35" s="217"/>
      <c r="F35" s="217"/>
      <c r="G35" s="217"/>
      <c r="H35" s="217"/>
      <c r="I35" s="1">
        <v>27</v>
      </c>
      <c r="J35" s="7">
        <v>36425000</v>
      </c>
      <c r="K35" s="7"/>
    </row>
    <row r="36" spans="1:11" ht="12.75">
      <c r="A36" s="216" t="s">
        <v>19</v>
      </c>
      <c r="B36" s="217"/>
      <c r="C36" s="217"/>
      <c r="D36" s="217"/>
      <c r="E36" s="217"/>
      <c r="F36" s="217"/>
      <c r="G36" s="217"/>
      <c r="H36" s="217"/>
      <c r="I36" s="1">
        <v>28</v>
      </c>
      <c r="J36" s="7"/>
      <c r="K36" s="7"/>
    </row>
    <row r="37" spans="1:11" ht="12.75">
      <c r="A37" s="216" t="s">
        <v>20</v>
      </c>
      <c r="B37" s="217"/>
      <c r="C37" s="217"/>
      <c r="D37" s="217"/>
      <c r="E37" s="217"/>
      <c r="F37" s="217"/>
      <c r="G37" s="217"/>
      <c r="H37" s="217"/>
      <c r="I37" s="1">
        <v>29</v>
      </c>
      <c r="J37" s="7"/>
      <c r="K37" s="7">
        <v>37800</v>
      </c>
    </row>
    <row r="38" spans="1:11" ht="12.75">
      <c r="A38" s="251" t="s">
        <v>58</v>
      </c>
      <c r="B38" s="252"/>
      <c r="C38" s="252"/>
      <c r="D38" s="252"/>
      <c r="E38" s="252"/>
      <c r="F38" s="252"/>
      <c r="G38" s="252"/>
      <c r="H38" s="252"/>
      <c r="I38" s="1">
        <v>30</v>
      </c>
      <c r="J38" s="21">
        <f>SUM(J35:J37)</f>
        <v>36425000</v>
      </c>
      <c r="K38" s="21">
        <f>SUM(K35:K37)</f>
        <v>37800</v>
      </c>
    </row>
    <row r="39" spans="1:11" ht="12.75">
      <c r="A39" s="216" t="s">
        <v>21</v>
      </c>
      <c r="B39" s="217"/>
      <c r="C39" s="217"/>
      <c r="D39" s="217"/>
      <c r="E39" s="217"/>
      <c r="F39" s="217"/>
      <c r="G39" s="217"/>
      <c r="H39" s="217"/>
      <c r="I39" s="1">
        <v>31</v>
      </c>
      <c r="J39" s="7">
        <v>6191296</v>
      </c>
      <c r="K39" s="7">
        <v>6737983</v>
      </c>
    </row>
    <row r="40" spans="1:11" ht="12.75">
      <c r="A40" s="216" t="s">
        <v>22</v>
      </c>
      <c r="B40" s="217"/>
      <c r="C40" s="217"/>
      <c r="D40" s="217"/>
      <c r="E40" s="217"/>
      <c r="F40" s="217"/>
      <c r="G40" s="217"/>
      <c r="H40" s="217"/>
      <c r="I40" s="1">
        <v>32</v>
      </c>
      <c r="J40" s="7">
        <v>9423942</v>
      </c>
      <c r="K40" s="7"/>
    </row>
    <row r="41" spans="1:11" ht="12.75">
      <c r="A41" s="216" t="s">
        <v>23</v>
      </c>
      <c r="B41" s="217"/>
      <c r="C41" s="217"/>
      <c r="D41" s="217"/>
      <c r="E41" s="217"/>
      <c r="F41" s="217"/>
      <c r="G41" s="217"/>
      <c r="H41" s="217"/>
      <c r="I41" s="1">
        <v>33</v>
      </c>
      <c r="J41" s="7"/>
      <c r="K41" s="7"/>
    </row>
    <row r="42" spans="1:11" ht="12.75">
      <c r="A42" s="216" t="s">
        <v>24</v>
      </c>
      <c r="B42" s="217"/>
      <c r="C42" s="217"/>
      <c r="D42" s="217"/>
      <c r="E42" s="217"/>
      <c r="F42" s="217"/>
      <c r="G42" s="217"/>
      <c r="H42" s="217"/>
      <c r="I42" s="1">
        <v>34</v>
      </c>
      <c r="J42" s="7"/>
      <c r="K42" s="7"/>
    </row>
    <row r="43" spans="1:11" ht="12.75">
      <c r="A43" s="216" t="s">
        <v>25</v>
      </c>
      <c r="B43" s="217"/>
      <c r="C43" s="217"/>
      <c r="D43" s="217"/>
      <c r="E43" s="217"/>
      <c r="F43" s="217"/>
      <c r="G43" s="217"/>
      <c r="H43" s="217"/>
      <c r="I43" s="1">
        <v>35</v>
      </c>
      <c r="J43" s="7"/>
      <c r="K43" s="7"/>
    </row>
    <row r="44" spans="1:11" ht="12.75">
      <c r="A44" s="251" t="s">
        <v>59</v>
      </c>
      <c r="B44" s="252"/>
      <c r="C44" s="252"/>
      <c r="D44" s="252"/>
      <c r="E44" s="252"/>
      <c r="F44" s="252"/>
      <c r="G44" s="252"/>
      <c r="H44" s="252"/>
      <c r="I44" s="1">
        <v>36</v>
      </c>
      <c r="J44" s="21">
        <f>SUM(J39:J43)</f>
        <v>15615238</v>
      </c>
      <c r="K44" s="21">
        <f>SUM(K39:K43)</f>
        <v>6737983</v>
      </c>
    </row>
    <row r="45" spans="1:11" ht="12.75">
      <c r="A45" s="251" t="s">
        <v>15</v>
      </c>
      <c r="B45" s="252"/>
      <c r="C45" s="252"/>
      <c r="D45" s="252"/>
      <c r="E45" s="252"/>
      <c r="F45" s="252"/>
      <c r="G45" s="252"/>
      <c r="H45" s="252"/>
      <c r="I45" s="1">
        <v>37</v>
      </c>
      <c r="J45" s="21">
        <f>IF(J38&gt;J44,J38-J44,0)</f>
        <v>20809762</v>
      </c>
      <c r="K45" s="21">
        <f>IF(K38&gt;K44,K38-K44,0)</f>
        <v>0</v>
      </c>
    </row>
    <row r="46" spans="1:11" ht="12.75">
      <c r="A46" s="251" t="s">
        <v>16</v>
      </c>
      <c r="B46" s="252"/>
      <c r="C46" s="252"/>
      <c r="D46" s="252"/>
      <c r="E46" s="252"/>
      <c r="F46" s="252"/>
      <c r="G46" s="252"/>
      <c r="H46" s="252"/>
      <c r="I46" s="1">
        <v>38</v>
      </c>
      <c r="J46" s="21">
        <f>IF(J44&gt;J38,J44-J38,0)</f>
        <v>0</v>
      </c>
      <c r="K46" s="21">
        <f>IF(K44&gt;K38,K44-K38,0)</f>
        <v>6700183</v>
      </c>
    </row>
    <row r="47" spans="1:11" ht="12.75">
      <c r="A47" s="216" t="s">
        <v>60</v>
      </c>
      <c r="B47" s="217"/>
      <c r="C47" s="217"/>
      <c r="D47" s="217"/>
      <c r="E47" s="217"/>
      <c r="F47" s="217"/>
      <c r="G47" s="217"/>
      <c r="H47" s="217"/>
      <c r="I47" s="1">
        <v>39</v>
      </c>
      <c r="J47" s="21">
        <f>IF(J19-J20+J32-J33+J45-J46&gt;0,J19-J20+J32-J33+J45-J46,0)</f>
        <v>1206669</v>
      </c>
      <c r="K47" s="21">
        <f>IF(K19-K20+K32-K33+K45-K46&gt;0,K19-K20+K32-K33+K45-K46,0)</f>
        <v>422887</v>
      </c>
    </row>
    <row r="48" spans="1:11" ht="12.75">
      <c r="A48" s="216" t="s">
        <v>61</v>
      </c>
      <c r="B48" s="217"/>
      <c r="C48" s="217"/>
      <c r="D48" s="217"/>
      <c r="E48" s="217"/>
      <c r="F48" s="217"/>
      <c r="G48" s="217"/>
      <c r="H48" s="217"/>
      <c r="I48" s="1">
        <v>40</v>
      </c>
      <c r="J48" s="21">
        <f>IF(J20-J19+J33-J32+J46-J45&gt;0,J20-J19+J33-J32+J46-J45,0)</f>
        <v>0</v>
      </c>
      <c r="K48" s="21">
        <f>IF(K20-K19+K33-K32+K46-K45&gt;0,K20-K19+K33-K32+K46-K45,0)</f>
        <v>0</v>
      </c>
    </row>
    <row r="49" spans="1:11" ht="12.75">
      <c r="A49" s="216" t="s">
        <v>151</v>
      </c>
      <c r="B49" s="217"/>
      <c r="C49" s="217"/>
      <c r="D49" s="217"/>
      <c r="E49" s="217"/>
      <c r="F49" s="217"/>
      <c r="G49" s="217"/>
      <c r="H49" s="217"/>
      <c r="I49" s="1">
        <v>41</v>
      </c>
      <c r="J49" s="7">
        <v>248092</v>
      </c>
      <c r="K49" s="7">
        <v>1831980</v>
      </c>
    </row>
    <row r="50" spans="1:11" ht="12.75">
      <c r="A50" s="216" t="s">
        <v>165</v>
      </c>
      <c r="B50" s="217"/>
      <c r="C50" s="217"/>
      <c r="D50" s="217"/>
      <c r="E50" s="217"/>
      <c r="F50" s="217"/>
      <c r="G50" s="217"/>
      <c r="H50" s="217"/>
      <c r="I50" s="1">
        <v>42</v>
      </c>
      <c r="J50" s="7">
        <v>1206629</v>
      </c>
      <c r="K50" s="7">
        <v>422887</v>
      </c>
    </row>
    <row r="51" spans="1:11" ht="12.75">
      <c r="A51" s="216" t="s">
        <v>166</v>
      </c>
      <c r="B51" s="217"/>
      <c r="C51" s="217"/>
      <c r="D51" s="217"/>
      <c r="E51" s="217"/>
      <c r="F51" s="217"/>
      <c r="G51" s="217"/>
      <c r="H51" s="217"/>
      <c r="I51" s="1">
        <v>43</v>
      </c>
      <c r="J51" s="7"/>
      <c r="K51" s="7"/>
    </row>
    <row r="52" spans="1:11" ht="12.75">
      <c r="A52" s="241" t="s">
        <v>167</v>
      </c>
      <c r="B52" s="242"/>
      <c r="C52" s="242"/>
      <c r="D52" s="242"/>
      <c r="E52" s="242"/>
      <c r="F52" s="242"/>
      <c r="G52" s="242"/>
      <c r="H52" s="242"/>
      <c r="I52" s="4">
        <v>44</v>
      </c>
      <c r="J52" s="26">
        <f>J49+J50-J51</f>
        <v>1454721</v>
      </c>
      <c r="K52" s="26">
        <f>K49+K50-K51</f>
        <v>2254867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52:K52 J44:K48 J31:K33 J13:K13 J18:K20 J38:K38">
      <formula1>0</formula1>
    </dataValidation>
  </dataValidations>
  <printOptions horizontalCentered="1"/>
  <pageMargins left="0.45" right="0.26" top="0.53" bottom="0.984251968503937" header="0.3" footer="0.5118110236220472"/>
  <pageSetup blackAndWhite="1" fitToHeight="1" fitToWidth="1" horizontalDpi="600" verticalDpi="600" orientation="portrait" paperSize="9" scale="96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20" customWidth="1"/>
  </cols>
  <sheetData>
    <row r="1" spans="1:11" ht="12.75" customHeight="1">
      <c r="A1" s="278" t="s">
        <v>186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85" t="s">
        <v>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>
      <c r="A3" s="284" t="s">
        <v>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33.75">
      <c r="A4" s="280" t="s">
        <v>49</v>
      </c>
      <c r="B4" s="280"/>
      <c r="C4" s="280"/>
      <c r="D4" s="280"/>
      <c r="E4" s="280"/>
      <c r="F4" s="280"/>
      <c r="G4" s="280"/>
      <c r="H4" s="280"/>
      <c r="I4" s="29" t="s">
        <v>261</v>
      </c>
      <c r="J4" s="30" t="s">
        <v>301</v>
      </c>
      <c r="K4" s="30" t="s">
        <v>302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35">
        <v>2</v>
      </c>
      <c r="J5" s="36" t="s">
        <v>265</v>
      </c>
      <c r="K5" s="36" t="s">
        <v>266</v>
      </c>
    </row>
    <row r="6" spans="1:11" ht="12.75">
      <c r="A6" s="225" t="s">
        <v>146</v>
      </c>
      <c r="B6" s="236"/>
      <c r="C6" s="236"/>
      <c r="D6" s="236"/>
      <c r="E6" s="236"/>
      <c r="F6" s="236"/>
      <c r="G6" s="236"/>
      <c r="H6" s="236"/>
      <c r="I6" s="282"/>
      <c r="J6" s="282"/>
      <c r="K6" s="283"/>
    </row>
    <row r="7" spans="1:11" ht="12.75">
      <c r="A7" s="216" t="s">
        <v>188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109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110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111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112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51" t="s">
        <v>187</v>
      </c>
      <c r="B12" s="252"/>
      <c r="C12" s="252"/>
      <c r="D12" s="252"/>
      <c r="E12" s="252"/>
      <c r="F12" s="252"/>
      <c r="G12" s="252"/>
      <c r="H12" s="252"/>
      <c r="I12" s="1">
        <v>6</v>
      </c>
      <c r="J12" s="27">
        <f>SUM(J7:J11)</f>
        <v>0</v>
      </c>
      <c r="K12" s="21">
        <f>SUM(K7:K11)</f>
        <v>0</v>
      </c>
    </row>
    <row r="13" spans="1:11" ht="12.75">
      <c r="A13" s="216" t="s">
        <v>113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114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115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116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117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118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51" t="s">
        <v>37</v>
      </c>
      <c r="B19" s="252"/>
      <c r="C19" s="252"/>
      <c r="D19" s="252"/>
      <c r="E19" s="252"/>
      <c r="F19" s="252"/>
      <c r="G19" s="252"/>
      <c r="H19" s="252"/>
      <c r="I19" s="1">
        <v>13</v>
      </c>
      <c r="J19" s="27">
        <f>SUM(J13:J18)</f>
        <v>0</v>
      </c>
      <c r="K19" s="21">
        <f>SUM(K13:K18)</f>
        <v>0</v>
      </c>
    </row>
    <row r="20" spans="1:11" ht="12.75">
      <c r="A20" s="251" t="s">
        <v>98</v>
      </c>
      <c r="B20" s="287"/>
      <c r="C20" s="287"/>
      <c r="D20" s="287"/>
      <c r="E20" s="287"/>
      <c r="F20" s="287"/>
      <c r="G20" s="287"/>
      <c r="H20" s="288"/>
      <c r="I20" s="1">
        <v>14</v>
      </c>
      <c r="J20" s="27">
        <f>IF(J12&gt;J19,J12-J19,0)</f>
        <v>0</v>
      </c>
      <c r="K20" s="21">
        <f>IF(K12&gt;K19,K12-K19,0)</f>
        <v>0</v>
      </c>
    </row>
    <row r="21" spans="1:11" ht="12.75">
      <c r="A21" s="289" t="s">
        <v>99</v>
      </c>
      <c r="B21" s="290"/>
      <c r="C21" s="290"/>
      <c r="D21" s="290"/>
      <c r="E21" s="290"/>
      <c r="F21" s="290"/>
      <c r="G21" s="290"/>
      <c r="H21" s="291"/>
      <c r="I21" s="1">
        <v>15</v>
      </c>
      <c r="J21" s="27">
        <f>IF(J19&gt;J12,J19-J12,0)</f>
        <v>0</v>
      </c>
      <c r="K21" s="21">
        <f>IF(K19&gt;K12,K19-K12,0)</f>
        <v>0</v>
      </c>
    </row>
    <row r="22" spans="1:11" ht="12.75">
      <c r="A22" s="225" t="s">
        <v>149</v>
      </c>
      <c r="B22" s="236"/>
      <c r="C22" s="236"/>
      <c r="D22" s="236"/>
      <c r="E22" s="236"/>
      <c r="F22" s="236"/>
      <c r="G22" s="236"/>
      <c r="H22" s="236"/>
      <c r="I22" s="282"/>
      <c r="J22" s="282"/>
      <c r="K22" s="283"/>
    </row>
    <row r="23" spans="1:11" ht="12.75">
      <c r="A23" s="216" t="s">
        <v>155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156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303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304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157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51" t="s">
        <v>104</v>
      </c>
      <c r="B28" s="252"/>
      <c r="C28" s="252"/>
      <c r="D28" s="252"/>
      <c r="E28" s="252"/>
      <c r="F28" s="252"/>
      <c r="G28" s="252"/>
      <c r="H28" s="252"/>
      <c r="I28" s="1">
        <v>21</v>
      </c>
      <c r="J28" s="27">
        <f>SUM(J23:J27)</f>
        <v>0</v>
      </c>
      <c r="K28" s="21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51" t="s">
        <v>38</v>
      </c>
      <c r="B32" s="252"/>
      <c r="C32" s="252"/>
      <c r="D32" s="252"/>
      <c r="E32" s="252"/>
      <c r="F32" s="252"/>
      <c r="G32" s="252"/>
      <c r="H32" s="252"/>
      <c r="I32" s="1">
        <v>25</v>
      </c>
      <c r="J32" s="27">
        <f>SUM(J29:J31)</f>
        <v>0</v>
      </c>
      <c r="K32" s="21">
        <f>SUM(K29:K31)</f>
        <v>0</v>
      </c>
    </row>
    <row r="33" spans="1:11" ht="12.75">
      <c r="A33" s="251" t="s">
        <v>100</v>
      </c>
      <c r="B33" s="252"/>
      <c r="C33" s="252"/>
      <c r="D33" s="252"/>
      <c r="E33" s="252"/>
      <c r="F33" s="252"/>
      <c r="G33" s="252"/>
      <c r="H33" s="252"/>
      <c r="I33" s="1">
        <v>26</v>
      </c>
      <c r="J33" s="27">
        <f>IF(J28&gt;J32,J28-J32,0)</f>
        <v>0</v>
      </c>
      <c r="K33" s="21">
        <f>IF(K28&gt;K32,K28-K32,0)</f>
        <v>0</v>
      </c>
    </row>
    <row r="34" spans="1:11" ht="12.75">
      <c r="A34" s="251" t="s">
        <v>101</v>
      </c>
      <c r="B34" s="252"/>
      <c r="C34" s="252"/>
      <c r="D34" s="252"/>
      <c r="E34" s="252"/>
      <c r="F34" s="252"/>
      <c r="G34" s="252"/>
      <c r="H34" s="252"/>
      <c r="I34" s="1">
        <v>27</v>
      </c>
      <c r="J34" s="27">
        <f>IF(J32&gt;J28,J32-J28,0)</f>
        <v>0</v>
      </c>
      <c r="K34" s="21">
        <f>IF(K32&gt;K28,K32-K28,0)</f>
        <v>0</v>
      </c>
    </row>
    <row r="35" spans="1:11" ht="12.75">
      <c r="A35" s="225" t="s">
        <v>150</v>
      </c>
      <c r="B35" s="236"/>
      <c r="C35" s="236"/>
      <c r="D35" s="236"/>
      <c r="E35" s="236"/>
      <c r="F35" s="236"/>
      <c r="G35" s="236"/>
      <c r="H35" s="236"/>
      <c r="I35" s="282">
        <v>0</v>
      </c>
      <c r="J35" s="282"/>
      <c r="K35" s="283"/>
    </row>
    <row r="36" spans="1:11" ht="12.75">
      <c r="A36" s="216" t="s">
        <v>164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19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20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51" t="s">
        <v>39</v>
      </c>
      <c r="B39" s="252"/>
      <c r="C39" s="252"/>
      <c r="D39" s="252"/>
      <c r="E39" s="252"/>
      <c r="F39" s="252"/>
      <c r="G39" s="252"/>
      <c r="H39" s="252"/>
      <c r="I39" s="1">
        <v>31</v>
      </c>
      <c r="J39" s="27">
        <f>SUM(J36:J38)</f>
        <v>0</v>
      </c>
      <c r="K39" s="21">
        <f>SUM(K36:K38)</f>
        <v>0</v>
      </c>
    </row>
    <row r="40" spans="1:11" ht="12.75">
      <c r="A40" s="216" t="s">
        <v>21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22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23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24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25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51" t="s">
        <v>138</v>
      </c>
      <c r="B45" s="252"/>
      <c r="C45" s="252"/>
      <c r="D45" s="252"/>
      <c r="E45" s="252"/>
      <c r="F45" s="252"/>
      <c r="G45" s="252"/>
      <c r="H45" s="252"/>
      <c r="I45" s="1">
        <v>37</v>
      </c>
      <c r="J45" s="27">
        <f>SUM(J40:J44)</f>
        <v>0</v>
      </c>
      <c r="K45" s="21">
        <f>SUM(K40:K44)</f>
        <v>0</v>
      </c>
    </row>
    <row r="46" spans="1:11" ht="12.75">
      <c r="A46" s="251" t="s">
        <v>152</v>
      </c>
      <c r="B46" s="252"/>
      <c r="C46" s="252"/>
      <c r="D46" s="252"/>
      <c r="E46" s="252"/>
      <c r="F46" s="252"/>
      <c r="G46" s="252"/>
      <c r="H46" s="252"/>
      <c r="I46" s="1">
        <v>38</v>
      </c>
      <c r="J46" s="27">
        <f>IF(J39&gt;J45,J39-J45,0)</f>
        <v>0</v>
      </c>
      <c r="K46" s="21">
        <f>IF(K39&gt;K45,K39-K45,0)</f>
        <v>0</v>
      </c>
    </row>
    <row r="47" spans="1:11" ht="12.75">
      <c r="A47" s="251" t="s">
        <v>153</v>
      </c>
      <c r="B47" s="252"/>
      <c r="C47" s="252"/>
      <c r="D47" s="252"/>
      <c r="E47" s="252"/>
      <c r="F47" s="252"/>
      <c r="G47" s="252"/>
      <c r="H47" s="252"/>
      <c r="I47" s="1">
        <v>39</v>
      </c>
      <c r="J47" s="27">
        <f>IF(J45&gt;J39,J45-J39,0)</f>
        <v>0</v>
      </c>
      <c r="K47" s="21">
        <f>IF(K45&gt;K39,K45-K39,0)</f>
        <v>0</v>
      </c>
    </row>
    <row r="48" spans="1:11" ht="12.75">
      <c r="A48" s="251" t="s">
        <v>139</v>
      </c>
      <c r="B48" s="252"/>
      <c r="C48" s="252"/>
      <c r="D48" s="252"/>
      <c r="E48" s="252"/>
      <c r="F48" s="252"/>
      <c r="G48" s="252"/>
      <c r="H48" s="252"/>
      <c r="I48" s="1">
        <v>40</v>
      </c>
      <c r="J48" s="27">
        <f>IF(J20-J21+J33-J34+J46-J47&gt;0,J20-J21+J33-J34+J46-J47,0)</f>
        <v>0</v>
      </c>
      <c r="K48" s="21">
        <f>IF(K20-K21+K33-K34+K46-K47&gt;0,K20-K21+K33-K34+K46-K47,0)</f>
        <v>0</v>
      </c>
    </row>
    <row r="49" spans="1:11" ht="12.75">
      <c r="A49" s="251" t="s">
        <v>13</v>
      </c>
      <c r="B49" s="252"/>
      <c r="C49" s="252"/>
      <c r="D49" s="252"/>
      <c r="E49" s="252"/>
      <c r="F49" s="252"/>
      <c r="G49" s="252"/>
      <c r="H49" s="252"/>
      <c r="I49" s="1">
        <v>41</v>
      </c>
      <c r="J49" s="27">
        <f>IF(J21-J20+J34-J33+J47-J46&gt;0,J21-J20+J34-J33+J47-J46,0)</f>
        <v>0</v>
      </c>
      <c r="K49" s="21">
        <f>IF(K21-K20+K34-K33+K47-K46&gt;0,K21-K20+K34-K33+K47-K46,0)</f>
        <v>0</v>
      </c>
    </row>
    <row r="50" spans="1:11" ht="12.75">
      <c r="A50" s="251" t="s">
        <v>151</v>
      </c>
      <c r="B50" s="252"/>
      <c r="C50" s="252"/>
      <c r="D50" s="252"/>
      <c r="E50" s="252"/>
      <c r="F50" s="252"/>
      <c r="G50" s="252"/>
      <c r="H50" s="252"/>
      <c r="I50" s="1">
        <v>42</v>
      </c>
      <c r="J50" s="5"/>
      <c r="K50" s="7"/>
    </row>
    <row r="51" spans="1:11" ht="12.75">
      <c r="A51" s="251" t="s">
        <v>165</v>
      </c>
      <c r="B51" s="252"/>
      <c r="C51" s="252"/>
      <c r="D51" s="252"/>
      <c r="E51" s="252"/>
      <c r="F51" s="252"/>
      <c r="G51" s="252"/>
      <c r="H51" s="252"/>
      <c r="I51" s="1">
        <v>43</v>
      </c>
      <c r="J51" s="5"/>
      <c r="K51" s="7"/>
    </row>
    <row r="52" spans="1:11" ht="12.75">
      <c r="A52" s="251" t="s">
        <v>166</v>
      </c>
      <c r="B52" s="252"/>
      <c r="C52" s="252"/>
      <c r="D52" s="252"/>
      <c r="E52" s="252"/>
      <c r="F52" s="252"/>
      <c r="G52" s="252"/>
      <c r="H52" s="252"/>
      <c r="I52" s="1">
        <v>44</v>
      </c>
      <c r="J52" s="5"/>
      <c r="K52" s="7"/>
    </row>
    <row r="53" spans="1:11" ht="12.75">
      <c r="A53" s="289" t="s">
        <v>167</v>
      </c>
      <c r="B53" s="292"/>
      <c r="C53" s="292"/>
      <c r="D53" s="292"/>
      <c r="E53" s="292"/>
      <c r="F53" s="292"/>
      <c r="G53" s="292"/>
      <c r="H53" s="292"/>
      <c r="I53" s="4">
        <v>45</v>
      </c>
      <c r="J53" s="28">
        <f>J50+J51-J52</f>
        <v>0</v>
      </c>
      <c r="K53" s="26">
        <f>K50+K51-K52</f>
        <v>0</v>
      </c>
    </row>
    <row r="54" spans="1:11" ht="12.7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SheetLayoutView="125" zoomScalePageLayoutView="0" workbookViewId="0" topLeftCell="A1">
      <selection activeCell="O14" sqref="O14"/>
    </sheetView>
  </sheetViews>
  <sheetFormatPr defaultColWidth="9.140625" defaultRowHeight="12.75"/>
  <cols>
    <col min="1" max="1" width="9.140625" style="39" customWidth="1"/>
    <col min="2" max="2" width="8.00390625" style="39" customWidth="1"/>
    <col min="3" max="3" width="9.140625" style="39" customWidth="1"/>
    <col min="4" max="4" width="6.28125" style="39" customWidth="1"/>
    <col min="5" max="5" width="10.421875" style="39" customWidth="1"/>
    <col min="6" max="6" width="6.421875" style="39" customWidth="1"/>
    <col min="7" max="7" width="7.8515625" style="39" customWidth="1"/>
    <col min="8" max="8" width="2.28125" style="39" customWidth="1"/>
    <col min="9" max="9" width="8.140625" style="39" customWidth="1"/>
    <col min="10" max="10" width="10.28125" style="39" customWidth="1"/>
    <col min="11" max="11" width="10.421875" style="39" customWidth="1"/>
    <col min="12" max="16384" width="9.140625" style="39" customWidth="1"/>
  </cols>
  <sheetData>
    <row r="1" spans="1:12" ht="15.75" customHeight="1">
      <c r="A1" s="299" t="s">
        <v>263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8"/>
    </row>
    <row r="2" spans="1:12" ht="18.75" customHeight="1">
      <c r="A2" s="13"/>
      <c r="B2" s="37"/>
      <c r="C2" s="309" t="s">
        <v>264</v>
      </c>
      <c r="D2" s="309"/>
      <c r="E2" s="40">
        <v>42736</v>
      </c>
      <c r="F2" s="14" t="s">
        <v>232</v>
      </c>
      <c r="G2" s="310">
        <v>43008</v>
      </c>
      <c r="H2" s="311"/>
      <c r="I2" s="37"/>
      <c r="J2" s="37"/>
      <c r="K2" s="37"/>
      <c r="L2" s="41"/>
    </row>
    <row r="3" spans="1:11" ht="23.25">
      <c r="A3" s="312" t="s">
        <v>49</v>
      </c>
      <c r="B3" s="312"/>
      <c r="C3" s="312"/>
      <c r="D3" s="312"/>
      <c r="E3" s="312"/>
      <c r="F3" s="312"/>
      <c r="G3" s="312"/>
      <c r="H3" s="312"/>
      <c r="I3" s="44" t="s">
        <v>287</v>
      </c>
      <c r="J3" s="45" t="s">
        <v>140</v>
      </c>
      <c r="K3" s="45" t="s">
        <v>141</v>
      </c>
    </row>
    <row r="4" spans="1:11" s="46" customFormat="1" ht="12.75">
      <c r="A4" s="313">
        <v>1</v>
      </c>
      <c r="B4" s="313"/>
      <c r="C4" s="313"/>
      <c r="D4" s="313"/>
      <c r="E4" s="313"/>
      <c r="F4" s="313"/>
      <c r="G4" s="313"/>
      <c r="H4" s="313"/>
      <c r="I4" s="61">
        <v>2</v>
      </c>
      <c r="J4" s="60" t="s">
        <v>265</v>
      </c>
      <c r="K4" s="60" t="s">
        <v>266</v>
      </c>
    </row>
    <row r="5" spans="1:11" ht="12.75">
      <c r="A5" s="301" t="s">
        <v>267</v>
      </c>
      <c r="B5" s="302"/>
      <c r="C5" s="302"/>
      <c r="D5" s="302"/>
      <c r="E5" s="302"/>
      <c r="F5" s="302"/>
      <c r="G5" s="302"/>
      <c r="H5" s="302"/>
      <c r="I5" s="15">
        <v>1</v>
      </c>
      <c r="J5" s="16">
        <v>355321450</v>
      </c>
      <c r="K5" s="16">
        <v>355321450</v>
      </c>
    </row>
    <row r="6" spans="1:11" ht="12.75">
      <c r="A6" s="301" t="s">
        <v>268</v>
      </c>
      <c r="B6" s="302"/>
      <c r="C6" s="302"/>
      <c r="D6" s="302"/>
      <c r="E6" s="302"/>
      <c r="F6" s="302"/>
      <c r="G6" s="302"/>
      <c r="H6" s="302"/>
      <c r="I6" s="15">
        <v>2</v>
      </c>
      <c r="J6" s="17"/>
      <c r="K6" s="17"/>
    </row>
    <row r="7" spans="1:11" ht="12.75">
      <c r="A7" s="301" t="s">
        <v>269</v>
      </c>
      <c r="B7" s="302"/>
      <c r="C7" s="302"/>
      <c r="D7" s="302"/>
      <c r="E7" s="302"/>
      <c r="F7" s="302"/>
      <c r="G7" s="302"/>
      <c r="H7" s="302"/>
      <c r="I7" s="15">
        <v>3</v>
      </c>
      <c r="J7" s="17">
        <v>507622</v>
      </c>
      <c r="K7" s="17">
        <v>564763</v>
      </c>
    </row>
    <row r="8" spans="1:11" ht="12.75">
      <c r="A8" s="301" t="s">
        <v>270</v>
      </c>
      <c r="B8" s="302"/>
      <c r="C8" s="302"/>
      <c r="D8" s="302"/>
      <c r="E8" s="302"/>
      <c r="F8" s="302"/>
      <c r="G8" s="302"/>
      <c r="H8" s="302"/>
      <c r="I8" s="15">
        <v>4</v>
      </c>
      <c r="J8" s="17">
        <v>57356</v>
      </c>
      <c r="K8" s="17">
        <v>1143050</v>
      </c>
    </row>
    <row r="9" spans="1:11" ht="12.75">
      <c r="A9" s="301" t="s">
        <v>271</v>
      </c>
      <c r="B9" s="302"/>
      <c r="C9" s="302"/>
      <c r="D9" s="302"/>
      <c r="E9" s="302"/>
      <c r="F9" s="302"/>
      <c r="G9" s="302"/>
      <c r="H9" s="302"/>
      <c r="I9" s="15">
        <v>5</v>
      </c>
      <c r="J9" s="17">
        <v>1142835</v>
      </c>
      <c r="K9" s="17">
        <v>14259438</v>
      </c>
    </row>
    <row r="10" spans="1:11" ht="12.75">
      <c r="A10" s="301" t="s">
        <v>272</v>
      </c>
      <c r="B10" s="302"/>
      <c r="C10" s="302"/>
      <c r="D10" s="302"/>
      <c r="E10" s="302"/>
      <c r="F10" s="302"/>
      <c r="G10" s="302"/>
      <c r="H10" s="302"/>
      <c r="I10" s="15">
        <v>6</v>
      </c>
      <c r="J10" s="17"/>
      <c r="K10" s="17"/>
    </row>
    <row r="11" spans="1:11" ht="12.75">
      <c r="A11" s="301" t="s">
        <v>273</v>
      </c>
      <c r="B11" s="302"/>
      <c r="C11" s="302"/>
      <c r="D11" s="302"/>
      <c r="E11" s="302"/>
      <c r="F11" s="302"/>
      <c r="G11" s="302"/>
      <c r="H11" s="302"/>
      <c r="I11" s="15">
        <v>7</v>
      </c>
      <c r="J11" s="17"/>
      <c r="K11" s="17"/>
    </row>
    <row r="12" spans="1:11" ht="12.75">
      <c r="A12" s="301" t="s">
        <v>274</v>
      </c>
      <c r="B12" s="302"/>
      <c r="C12" s="302"/>
      <c r="D12" s="302"/>
      <c r="E12" s="302"/>
      <c r="F12" s="302"/>
      <c r="G12" s="302"/>
      <c r="H12" s="302"/>
      <c r="I12" s="15">
        <v>8</v>
      </c>
      <c r="J12" s="17"/>
      <c r="K12" s="17"/>
    </row>
    <row r="13" spans="1:11" ht="12.75">
      <c r="A13" s="301" t="s">
        <v>275</v>
      </c>
      <c r="B13" s="302"/>
      <c r="C13" s="302"/>
      <c r="D13" s="302"/>
      <c r="E13" s="302"/>
      <c r="F13" s="302"/>
      <c r="G13" s="302"/>
      <c r="H13" s="302"/>
      <c r="I13" s="15">
        <v>9</v>
      </c>
      <c r="J13" s="17"/>
      <c r="K13" s="17"/>
    </row>
    <row r="14" spans="1:11" ht="12.75">
      <c r="A14" s="303" t="s">
        <v>276</v>
      </c>
      <c r="B14" s="304"/>
      <c r="C14" s="304"/>
      <c r="D14" s="304"/>
      <c r="E14" s="304"/>
      <c r="F14" s="304"/>
      <c r="G14" s="304"/>
      <c r="H14" s="304"/>
      <c r="I14" s="15">
        <v>10</v>
      </c>
      <c r="J14" s="42">
        <f>SUM(J5:J13)</f>
        <v>357029263</v>
      </c>
      <c r="K14" s="42">
        <f>SUM(K5:K13)</f>
        <v>371288701</v>
      </c>
    </row>
    <row r="15" spans="1:11" ht="12.75">
      <c r="A15" s="301" t="s">
        <v>277</v>
      </c>
      <c r="B15" s="302"/>
      <c r="C15" s="302"/>
      <c r="D15" s="302"/>
      <c r="E15" s="302"/>
      <c r="F15" s="302"/>
      <c r="G15" s="302"/>
      <c r="H15" s="302"/>
      <c r="I15" s="15">
        <v>11</v>
      </c>
      <c r="J15" s="17"/>
      <c r="K15" s="17"/>
    </row>
    <row r="16" spans="1:11" ht="12.75">
      <c r="A16" s="301" t="s">
        <v>278</v>
      </c>
      <c r="B16" s="302"/>
      <c r="C16" s="302"/>
      <c r="D16" s="302"/>
      <c r="E16" s="302"/>
      <c r="F16" s="302"/>
      <c r="G16" s="302"/>
      <c r="H16" s="302"/>
      <c r="I16" s="15">
        <v>12</v>
      </c>
      <c r="J16" s="17"/>
      <c r="K16" s="17"/>
    </row>
    <row r="17" spans="1:11" ht="12.75">
      <c r="A17" s="301" t="s">
        <v>279</v>
      </c>
      <c r="B17" s="302"/>
      <c r="C17" s="302"/>
      <c r="D17" s="302"/>
      <c r="E17" s="302"/>
      <c r="F17" s="302"/>
      <c r="G17" s="302"/>
      <c r="H17" s="302"/>
      <c r="I17" s="15">
        <v>13</v>
      </c>
      <c r="J17" s="17"/>
      <c r="K17" s="17"/>
    </row>
    <row r="18" spans="1:11" ht="12.75">
      <c r="A18" s="301" t="s">
        <v>280</v>
      </c>
      <c r="B18" s="302"/>
      <c r="C18" s="302"/>
      <c r="D18" s="302"/>
      <c r="E18" s="302"/>
      <c r="F18" s="302"/>
      <c r="G18" s="302"/>
      <c r="H18" s="302"/>
      <c r="I18" s="15">
        <v>14</v>
      </c>
      <c r="J18" s="17"/>
      <c r="K18" s="17"/>
    </row>
    <row r="19" spans="1:11" ht="12.75">
      <c r="A19" s="301" t="s">
        <v>281</v>
      </c>
      <c r="B19" s="302"/>
      <c r="C19" s="302"/>
      <c r="D19" s="302"/>
      <c r="E19" s="302"/>
      <c r="F19" s="302"/>
      <c r="G19" s="302"/>
      <c r="H19" s="302"/>
      <c r="I19" s="15">
        <v>15</v>
      </c>
      <c r="J19" s="17"/>
      <c r="K19" s="17"/>
    </row>
    <row r="20" spans="1:11" ht="12.75">
      <c r="A20" s="301" t="s">
        <v>282</v>
      </c>
      <c r="B20" s="302"/>
      <c r="C20" s="302"/>
      <c r="D20" s="302"/>
      <c r="E20" s="302"/>
      <c r="F20" s="302"/>
      <c r="G20" s="302"/>
      <c r="H20" s="302"/>
      <c r="I20" s="15">
        <v>16</v>
      </c>
      <c r="J20" s="17"/>
      <c r="K20" s="17"/>
    </row>
    <row r="21" spans="1:11" ht="12.75">
      <c r="A21" s="303" t="s">
        <v>283</v>
      </c>
      <c r="B21" s="304"/>
      <c r="C21" s="304"/>
      <c r="D21" s="304"/>
      <c r="E21" s="304"/>
      <c r="F21" s="304"/>
      <c r="G21" s="304"/>
      <c r="H21" s="304"/>
      <c r="I21" s="15">
        <v>17</v>
      </c>
      <c r="J21" s="43">
        <f>SUM(J15:J20)</f>
        <v>0</v>
      </c>
      <c r="K21" s="43">
        <f>SUM(K15:K20)</f>
        <v>0</v>
      </c>
    </row>
    <row r="22" spans="1:11" ht="12.75">
      <c r="A22" s="305"/>
      <c r="B22" s="306"/>
      <c r="C22" s="306"/>
      <c r="D22" s="306"/>
      <c r="E22" s="306"/>
      <c r="F22" s="306"/>
      <c r="G22" s="306"/>
      <c r="H22" s="306"/>
      <c r="I22" s="307"/>
      <c r="J22" s="307"/>
      <c r="K22" s="308"/>
    </row>
    <row r="23" spans="1:11" ht="12.75">
      <c r="A23" s="293" t="s">
        <v>284</v>
      </c>
      <c r="B23" s="294"/>
      <c r="C23" s="294"/>
      <c r="D23" s="294"/>
      <c r="E23" s="294"/>
      <c r="F23" s="294"/>
      <c r="G23" s="294"/>
      <c r="H23" s="294"/>
      <c r="I23" s="18">
        <v>18</v>
      </c>
      <c r="J23" s="16"/>
      <c r="K23" s="16"/>
    </row>
    <row r="24" spans="1:11" ht="17.25" customHeight="1">
      <c r="A24" s="295" t="s">
        <v>285</v>
      </c>
      <c r="B24" s="296"/>
      <c r="C24" s="296"/>
      <c r="D24" s="296"/>
      <c r="E24" s="296"/>
      <c r="F24" s="296"/>
      <c r="G24" s="296"/>
      <c r="H24" s="296"/>
      <c r="I24" s="19">
        <v>19</v>
      </c>
      <c r="J24" s="43"/>
      <c r="K24" s="43"/>
    </row>
    <row r="25" spans="1:11" ht="30" customHeight="1">
      <c r="A25" s="297" t="s">
        <v>286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48" right="0.3" top="0.58" bottom="0.984251968503937" header="0.39" footer="0.5118110236220472"/>
  <pageSetup blackAndWhite="1" fitToHeight="1" fitToWidth="1" horizontalDpi="600" verticalDpi="600" orientation="portrait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314" t="s">
        <v>262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2.75" customHeight="1">
      <c r="A4" s="315" t="s">
        <v>298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12.7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</row>
    <row r="6" spans="1:10" ht="12.75" customHeight="1">
      <c r="A6" s="315"/>
      <c r="B6" s="315"/>
      <c r="C6" s="315"/>
      <c r="D6" s="315"/>
      <c r="E6" s="315"/>
      <c r="F6" s="315"/>
      <c r="G6" s="315"/>
      <c r="H6" s="315"/>
      <c r="I6" s="315"/>
      <c r="J6" s="315"/>
    </row>
    <row r="7" spans="1:10" ht="12.75" customHeight="1">
      <c r="A7" s="315"/>
      <c r="B7" s="315"/>
      <c r="C7" s="315"/>
      <c r="D7" s="315"/>
      <c r="E7" s="315"/>
      <c r="F7" s="315"/>
      <c r="G7" s="315"/>
      <c r="H7" s="315"/>
      <c r="I7" s="315"/>
      <c r="J7" s="315"/>
    </row>
    <row r="8" spans="1:10" ht="12.75" customHeight="1">
      <c r="A8" s="315"/>
      <c r="B8" s="315"/>
      <c r="C8" s="315"/>
      <c r="D8" s="315"/>
      <c r="E8" s="315"/>
      <c r="F8" s="315"/>
      <c r="G8" s="315"/>
      <c r="H8" s="315"/>
      <c r="I8" s="315"/>
      <c r="J8" s="315"/>
    </row>
    <row r="9" spans="1:10" ht="12.75" customHeight="1">
      <c r="A9" s="315"/>
      <c r="B9" s="315"/>
      <c r="C9" s="315"/>
      <c r="D9" s="315"/>
      <c r="E9" s="315"/>
      <c r="F9" s="315"/>
      <c r="G9" s="315"/>
      <c r="H9" s="315"/>
      <c r="I9" s="315"/>
      <c r="J9" s="315"/>
    </row>
    <row r="10" spans="1:10" ht="12.75" customHeigh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spans="1:10" ht="12.75">
      <c r="A11" s="316"/>
      <c r="B11" s="316"/>
      <c r="C11" s="316"/>
      <c r="D11" s="316"/>
      <c r="E11" s="316"/>
      <c r="F11" s="316"/>
      <c r="G11" s="316"/>
      <c r="H11" s="316"/>
      <c r="I11" s="316"/>
      <c r="J11" s="316"/>
    </row>
    <row r="12" spans="1:10" ht="12.7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2.7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2.7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.7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.7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2.7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2"/>
      <c r="J26" s="11"/>
    </row>
    <row r="27" spans="1:10" ht="12.7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Ivica Matokovic</cp:lastModifiedBy>
  <cp:lastPrinted>2017-10-26T11:25:26Z</cp:lastPrinted>
  <dcterms:created xsi:type="dcterms:W3CDTF">2008-10-17T11:51:54Z</dcterms:created>
  <dcterms:modified xsi:type="dcterms:W3CDTF">2017-10-30T10:23:12Z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