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<sst xmlns="http://schemas.openxmlformats.org/spreadsheetml/2006/main" count="413" uniqueCount="360">
  <si>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</si>
  <si>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</si>
  <si>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</si>
  <si>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</si>
  <si>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</si>
  <si>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</si>
  <si>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</si>
  <si>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</si>
  <si>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</si>
  <si>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</si>
  <si>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</si>
  <si>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</si>
  <si>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</si>
  <si>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</si>
  <si>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</si>
  <si>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</si>
  <si>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</si>
  <si>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</si>
  <si>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</si>
  <si>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</si>
  <si>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</si>
  <si>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</si>
  <si>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</si>
  <si>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</si>
  <si>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</si>
  <si>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</si>
  <si>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</si>
  <si>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</si>
  <si>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</si>
  <si>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</si>
  <si>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</si>
  <si>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</si>
  <si>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</si>
  <si>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</si>
  <si>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</si>
  <si>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</si>
  <si>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</si>
  <si>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</si>
  <si>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</si>
  <si>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</si>
  <si>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</si>
  <si>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</si>
  <si>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</si>
  <si>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</si>
  <si>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</si>
  <si>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</si>
  <si>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</si>
  <si>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</si>
  <si>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</si>
  <si>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</si>
  <si>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</si>
  <si>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</si>
  <si>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</si>
  <si>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</si>
  <si>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</si>
  <si>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</si>
  <si>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</si>
  <si>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</si>
  <si>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</si>
  <si>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</si>
  <si>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</si>
  <si>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</si>
  <si>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</si>
  <si>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</si>
  <si>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</si>
  <si>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</si>
  <si>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</si>
  <si>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</si>
  <si>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</si>
  <si>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</si>
  <si>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</si>
  <si>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</si>
  <si>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</si>
  <si>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</si>
  <si>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</si>
  <si>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</si>
  <si>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</si>
  <si>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</si>
  <si>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</si>
  <si>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</si>
  <si>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</si>
  <si>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</si>
  <si>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</si>
  <si>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</si>
  <si>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</si>
  <si>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</si>
  <si>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</si>
  <si>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</si>
  <si>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</si>
  <si>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</si>
  <si>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</si>
  <si>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</si>
  <si>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</si>
  <si>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</si>
  <si>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</si>
  <si>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</si>
  <si>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</si>
  <si>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</si>
  <si>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</si>
  <si>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</si>
  <si>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</si>
  <si>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</si>
  <si>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</si>
  <si>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</si>
  <si>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</si>
  <si>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</si>
  <si>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</si>
  <si>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</si>
  <si>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</si>
  <si>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</si>
  <si>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</si>
  <si>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</si>
  <si>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</si>
  <si>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</si>
  <si>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</si>
  <si>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</si>
  <si>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</si>
  <si>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</si>
  <si>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</si>
  <si>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</si>
  <si>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</si>
  <si>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</si>
  <si>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</si>
  <si>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</si>
  <si>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</si>
  <si>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</si>
  <si>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</si>
  <si>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</si>
  <si>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</si>
  <si>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</si>
  <si>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</si>
  <si>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</si>
  <si>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</si>
  <si>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</si>
  <si>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</si>
  <si>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</si>
  <si>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</si>
  <si>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</si>
  <si>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</si>
  <si>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</si>
  <si>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</si>
  <si>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</si>
  <si>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</si>
  <si>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</si>
  <si>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</si>
  <si>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</si>
  <si>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</si>
  <si>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</si>
  <si>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</si>
  <si>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</si>
  <si>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</si>
  <si>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</si>
  <si>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</si>
  <si>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</si>
  <si>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</si>
  <si>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</si>
  <si>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</si>
  <si>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</si>
  <si>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</si>
  <si>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</si>
  <si>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</si>
  <si>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</si>
  <si>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</si>
  <si>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</si>
  <si>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</si>
  <si>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</si>
  <si>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</si>
  <si>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</si>
  <si>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</si>
  <si>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</si>
  <si>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</si>
  <si>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</si>
  <si>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</si>
  <si>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</si>
  <si>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</si>
  <si>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</si>
  <si>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</si>
  <si>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</si>
  <si>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</si>
  <si>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</si>
  <si>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</si>
  <si>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</si>
  <si>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</si>
  <si>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</si>
  <si>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</si>
  <si>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</si>
  <si>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</si>
  <si>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</si>
  <si>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</si>
  <si>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</si>
  <si>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</si>
  <si>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</si>
  <si>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</si>
  <si>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</si>
  <si>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</si>
  <si>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</si>
  <si>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</si>
  <si>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</si>
  <si>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</si>
  <si>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</si>
  <si>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</si>
  <si>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</si>
  <si>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</si>
  <si>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</si>
  <si>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</si>
  <si>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</si>
  <si>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</si>
  <si>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</si>
  <si>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</si>
  <si>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</si>
  <si>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</si>
  <si>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</si>
  <si>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</si>
  <si>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</si>
  <si>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</si>
  <si>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</si>
  <si>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</si>
  <si>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</si>
  <si>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</si>
  <si>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</si>
  <si>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</si>
  <si>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</si>
  <si>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</si>
  <si>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</si>
  <si>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</si>
  <si>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</si>
  <si>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</si>
  <si>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</si>
  <si>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</si>
  <si>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</si>
  <si>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</si>
  <si>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</si>
  <si>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</si>
  <si>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</si>
  <si>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</si>
  <si>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</si>
  <si>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</si>
  <si>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</si>
  <si>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</si>
  <si>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</si>
  <si>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</si>
  <si>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</si>
  <si>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</si>
  <si>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</si>
  <si>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</si>
  <si>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</si>
  <si>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</si>
  <si>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</si>
  <si>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</si>
  <si>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</si>
  <si>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</si>
  <si>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</si>
  <si>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</si>
  <si>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</si>
  <si>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</si>
  <si>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</si>
  <si>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</si>
  <si>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</si>
  <si>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</si>
  <si>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</si>
  <si>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</si>
  <si>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</si>
  <si>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</si>
  <si>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</si>
  <si>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</si>
  <si>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</si>
  <si>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</si>
  <si>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</si>
  <si>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</si>
  <si>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</si>
  <si>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</si>
  <si>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</si>
  <si>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</si>
  <si>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</si>
  <si>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</si>
  <si>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</si>
  <si>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</si>
  <si>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</si>
  <si>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</si>
  <si>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</si>
  <si>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</si>
  <si>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</si>
  <si>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</si>
  <si>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</si>
  <si>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</si>
  <si>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</si>
  <si>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</si>
  <si>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</si>
  <si>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</si>
  <si>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</si>
  <si>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</si>
  <si>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</si>
  <si>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</si>
  <si>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</si>
  <si>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</si>
  <si>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</si>
  <si>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</si>
  <si>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</si>
  <si>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</si>
  <si>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</si>
  <si>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</si>
  <si>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</si>
  <si>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</si>
  <si>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</si>
  <si>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</si>
  <si>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</si>
  <si>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</si>
  <si>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</si>
  <si>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</si>
  <si>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</si>
  <si>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</si>
  <si>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</si>
  <si>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</si>
  <si>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</si>
  <si>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</si>
  <si>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</si>
  <si>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</si>
  <si>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</si>
  <si>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</si>
  <si>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</si>
  <si>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</si>
  <si>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</si>
  <si>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</si>
  <si>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</si>
  <si>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</si>
  <si>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</si>
  <si>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</si>
  <si>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</si>
  <si>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</si>
  <si>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</si>
  <si>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</si>
  <si>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</si>
  <si>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</si>
  <si>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</si>
  <si>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</si>
  <si>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</si>
  <si>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</si>
  <si>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</si>
  <si>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</si>
  <si>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ŽILIĆ ZVONIMIR</t>
  </si>
  <si>
    <t>zvonimir.zilic@kutjevo.com</t>
  </si>
  <si>
    <t>REĐO JOSIP</t>
  </si>
  <si>
    <t>stanje na dan 30.09.2017</t>
  </si>
  <si>
    <t>u razdoblju 01.01.2017. do 30.09.2017.</t>
  </si>
  <si>
    <r>
      <t xml:space="preserve">AOP
</t>
    </r>
    <r>
      <rPr>
        <sz val="8"/>
        <rFont val="Arial"/>
        <family val="2"/>
      </rPr>
      <t>oznaka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</si>
  <si>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</si>
  <si>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</si>
  <si>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</si>
  <si>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</si>
  <si>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</si>
  <si>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</si>
  <si>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</si>
  <si>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</si>
  <si>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</si>
  <si>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</si>
  <si>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</si>
  <si>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</si>
  <si>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</si>
  <si>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Obveznik: KUTJEVO d.d. konsolidirano</t>
  </si>
  <si>
    <t>Obveznik:  KUTJEVO d.d. konsolidirano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</si>
</sst>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3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20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6" fillId="0" borderId="0" xfId="51" applyFont="1" applyBorder="1" applyAlignment="1" applyProtection="1">
      <alignment horizontal="right" vertical="center" wrapText="1"/>
      <protection hidden="1"/>
    </xf>
    <xf numFmtId="0" fontId="16" fillId="0" borderId="0" xfId="51" applyFont="1" applyBorder="1" applyAlignment="1" applyProtection="1">
      <alignment horizontal="right"/>
      <protection hidden="1"/>
    </xf>
    <xf numFmtId="0" fontId="1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1" applyFont="1" applyFill="1" applyBorder="1" applyAlignment="1" applyProtection="1">
      <alignment horizontal="left" vertical="center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right" vertical="center"/>
      <protection hidden="1"/>
    </xf>
    <xf numFmtId="3" fontId="2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2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9" fillId="0" borderId="0" xfId="56" applyFont="1" applyBorder="1" applyAlignment="1" applyProtection="1">
      <alignment vertical="center"/>
      <protection hidden="1"/>
    </xf>
    <xf numFmtId="0" fontId="19" fillId="0" borderId="23" xfId="56" applyFont="1" applyFill="1" applyBorder="1" applyAlignment="1" applyProtection="1">
      <alignment vertical="center"/>
      <protection hidden="1"/>
    </xf>
    <xf numFmtId="0" fontId="19" fillId="0" borderId="0" xfId="56" applyFont="1" applyBorder="1" applyAlignment="1" applyProtection="1">
      <alignment horizontal="left"/>
      <protection hidden="1"/>
    </xf>
    <xf numFmtId="0" fontId="9" fillId="0" borderId="0" xfId="56" applyFont="1" applyBorder="1" applyAlignment="1">
      <alignment/>
      <protection/>
    </xf>
    <xf numFmtId="0" fontId="9" fillId="0" borderId="23" xfId="56" applyFont="1" applyBorder="1" applyAlignment="1">
      <alignment/>
      <protection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6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9" fillId="0" borderId="0" xfId="56" applyFont="1" applyBorder="1" applyAlignment="1" applyProtection="1">
      <alignment horizontal="left"/>
      <protection hidden="1"/>
    </xf>
    <xf numFmtId="0" fontId="9" fillId="0" borderId="0" xfId="56" applyFont="1" applyBorder="1" applyAlignment="1">
      <alignment/>
      <protection/>
    </xf>
    <xf numFmtId="0" fontId="9" fillId="0" borderId="23" xfId="56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20" xfId="51" applyFont="1" applyBorder="1" applyAlignment="1" applyProtection="1">
      <alignment horizont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/>
      <protection hidden="1"/>
    </xf>
    <xf numFmtId="0" fontId="10" fillId="0" borderId="33" xfId="51" applyFont="1" applyBorder="1" applyAlignment="1">
      <alignment/>
      <protection/>
    </xf>
    <xf numFmtId="0" fontId="10" fillId="0" borderId="20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3" xfId="51" applyFont="1" applyBorder="1" applyAlignment="1">
      <alignment horizontal="center"/>
      <protection/>
    </xf>
    <xf numFmtId="0" fontId="4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5" fillId="0" borderId="22" xfId="51" applyFont="1" applyBorder="1" applyAlignment="1" applyProtection="1">
      <alignment horizontal="center" vertical="center" wrapText="1"/>
      <protection hidden="1"/>
    </xf>
    <xf numFmtId="0" fontId="15" fillId="0" borderId="0" xfId="51" applyFont="1" applyBorder="1" applyAlignment="1" applyProtection="1">
      <alignment horizontal="center" vertical="center" wrapText="1"/>
      <protection hidden="1"/>
    </xf>
    <xf numFmtId="0" fontId="15" fillId="0" borderId="23" xfId="51" applyFont="1" applyBorder="1" applyAlignment="1" applyProtection="1">
      <alignment horizontal="center" vertical="center" wrapText="1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2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9.140625" style="52" customWidth="1"/>
    <col min="2" max="2" width="13.00390625" style="52" customWidth="1"/>
    <col min="3" max="4" width="9.140625" style="52" customWidth="1"/>
    <col min="5" max="5" width="9.8515625" style="52" bestFit="1" customWidth="1"/>
    <col min="6" max="6" width="9.140625" style="52" customWidth="1"/>
    <col min="7" max="7" width="15.140625" style="52" customWidth="1"/>
    <col min="8" max="8" width="19.28125" style="52" customWidth="1"/>
    <col min="9" max="9" width="14.421875" style="52" customWidth="1"/>
    <col min="10" max="16384" width="9.140625" style="52" customWidth="1"/>
  </cols>
  <sheetData>
    <row r="1" spans="1:12" ht="15.75">
      <c r="A1" s="171" t="s">
        <v>235</v>
      </c>
      <c r="B1" s="172"/>
      <c r="C1" s="172"/>
      <c r="D1" s="49"/>
      <c r="E1" s="49"/>
      <c r="F1" s="49"/>
      <c r="G1" s="49"/>
      <c r="H1" s="49"/>
      <c r="I1" s="50"/>
      <c r="J1" s="51"/>
      <c r="K1" s="51"/>
      <c r="L1" s="51"/>
    </row>
    <row r="2" spans="1:12" ht="12.75">
      <c r="A2" s="192" t="s">
        <v>236</v>
      </c>
      <c r="B2" s="193"/>
      <c r="C2" s="193"/>
      <c r="D2" s="194"/>
      <c r="E2" s="53">
        <v>42736</v>
      </c>
      <c r="F2" s="54"/>
      <c r="G2" s="55" t="s">
        <v>237</v>
      </c>
      <c r="H2" s="53">
        <v>43008</v>
      </c>
      <c r="I2" s="56"/>
      <c r="J2" s="51"/>
      <c r="K2" s="51"/>
      <c r="L2" s="51"/>
    </row>
    <row r="3" spans="1:12" ht="12.75">
      <c r="A3" s="57"/>
      <c r="B3" s="58"/>
      <c r="C3" s="58"/>
      <c r="D3" s="58"/>
      <c r="E3" s="59"/>
      <c r="F3" s="59"/>
      <c r="G3" s="58"/>
      <c r="H3" s="58"/>
      <c r="I3" s="60"/>
      <c r="J3" s="51"/>
      <c r="K3" s="51"/>
      <c r="L3" s="51"/>
    </row>
    <row r="4" spans="1:12" ht="15">
      <c r="A4" s="195" t="s">
        <v>304</v>
      </c>
      <c r="B4" s="196"/>
      <c r="C4" s="196"/>
      <c r="D4" s="196"/>
      <c r="E4" s="196"/>
      <c r="F4" s="196"/>
      <c r="G4" s="196"/>
      <c r="H4" s="196"/>
      <c r="I4" s="197"/>
      <c r="J4" s="51"/>
      <c r="K4" s="51"/>
      <c r="L4" s="51"/>
    </row>
    <row r="5" spans="1:12" ht="12.75">
      <c r="A5" s="61"/>
      <c r="B5" s="62"/>
      <c r="C5" s="62"/>
      <c r="D5" s="62"/>
      <c r="E5" s="63"/>
      <c r="F5" s="64"/>
      <c r="G5" s="65"/>
      <c r="H5" s="66"/>
      <c r="I5" s="67"/>
      <c r="J5" s="51"/>
      <c r="K5" s="51"/>
      <c r="L5" s="51"/>
    </row>
    <row r="6" spans="1:12" ht="12.75">
      <c r="A6" s="147" t="s">
        <v>238</v>
      </c>
      <c r="B6" s="148"/>
      <c r="C6" s="160" t="s">
        <v>318</v>
      </c>
      <c r="D6" s="161"/>
      <c r="E6" s="68"/>
      <c r="F6" s="68"/>
      <c r="G6" s="68"/>
      <c r="H6" s="68"/>
      <c r="I6" s="69"/>
      <c r="J6" s="51"/>
      <c r="K6" s="51"/>
      <c r="L6" s="51"/>
    </row>
    <row r="7" spans="1:12" ht="12.75">
      <c r="A7" s="70"/>
      <c r="B7" s="71"/>
      <c r="C7" s="62"/>
      <c r="D7" s="62"/>
      <c r="E7" s="68"/>
      <c r="F7" s="68"/>
      <c r="G7" s="68"/>
      <c r="H7" s="68"/>
      <c r="I7" s="69"/>
      <c r="J7" s="51"/>
      <c r="K7" s="51"/>
      <c r="L7" s="51"/>
    </row>
    <row r="8" spans="1:12" ht="12.75">
      <c r="A8" s="198" t="s">
        <v>239</v>
      </c>
      <c r="B8" s="199"/>
      <c r="C8" s="160" t="s">
        <v>319</v>
      </c>
      <c r="D8" s="161"/>
      <c r="E8" s="68"/>
      <c r="F8" s="68"/>
      <c r="G8" s="68"/>
      <c r="H8" s="68"/>
      <c r="I8" s="72"/>
      <c r="J8" s="51"/>
      <c r="K8" s="51"/>
      <c r="L8" s="51"/>
    </row>
    <row r="9" spans="1:12" ht="12.75">
      <c r="A9" s="73"/>
      <c r="B9" s="74"/>
      <c r="C9" s="75"/>
      <c r="D9" s="76"/>
      <c r="E9" s="62"/>
      <c r="F9" s="62"/>
      <c r="G9" s="62"/>
      <c r="H9" s="62"/>
      <c r="I9" s="72"/>
      <c r="J9" s="51"/>
      <c r="K9" s="51"/>
      <c r="L9" s="51"/>
    </row>
    <row r="10" spans="1:12" ht="12.75">
      <c r="A10" s="142" t="s">
        <v>240</v>
      </c>
      <c r="B10" s="190"/>
      <c r="C10" s="160" t="s">
        <v>320</v>
      </c>
      <c r="D10" s="161"/>
      <c r="E10" s="62"/>
      <c r="F10" s="62"/>
      <c r="G10" s="62"/>
      <c r="H10" s="62"/>
      <c r="I10" s="72"/>
      <c r="J10" s="51"/>
      <c r="K10" s="51"/>
      <c r="L10" s="51"/>
    </row>
    <row r="11" spans="1:12" ht="12.75">
      <c r="A11" s="191"/>
      <c r="B11" s="190"/>
      <c r="C11" s="62"/>
      <c r="D11" s="62"/>
      <c r="E11" s="62"/>
      <c r="F11" s="62"/>
      <c r="G11" s="62"/>
      <c r="H11" s="62"/>
      <c r="I11" s="72"/>
      <c r="J11" s="51"/>
      <c r="K11" s="51"/>
      <c r="L11" s="51"/>
    </row>
    <row r="12" spans="1:12" ht="12.75">
      <c r="A12" s="147" t="s">
        <v>241</v>
      </c>
      <c r="B12" s="148"/>
      <c r="C12" s="164" t="s">
        <v>310</v>
      </c>
      <c r="D12" s="187"/>
      <c r="E12" s="187"/>
      <c r="F12" s="187"/>
      <c r="G12" s="187"/>
      <c r="H12" s="187"/>
      <c r="I12" s="150"/>
      <c r="J12" s="51"/>
      <c r="K12" s="51"/>
      <c r="L12" s="51"/>
    </row>
    <row r="13" spans="1:12" ht="12.75">
      <c r="A13" s="70"/>
      <c r="B13" s="71"/>
      <c r="C13" s="77"/>
      <c r="D13" s="62"/>
      <c r="E13" s="62"/>
      <c r="F13" s="62"/>
      <c r="G13" s="62"/>
      <c r="H13" s="62"/>
      <c r="I13" s="72"/>
      <c r="J13" s="51"/>
      <c r="K13" s="51"/>
      <c r="L13" s="51"/>
    </row>
    <row r="14" spans="1:12" ht="12.75">
      <c r="A14" s="147" t="s">
        <v>242</v>
      </c>
      <c r="B14" s="148"/>
      <c r="C14" s="188">
        <v>34340</v>
      </c>
      <c r="D14" s="189"/>
      <c r="E14" s="62"/>
      <c r="F14" s="164" t="s">
        <v>311</v>
      </c>
      <c r="G14" s="187"/>
      <c r="H14" s="187"/>
      <c r="I14" s="150"/>
      <c r="J14" s="51"/>
      <c r="K14" s="51"/>
      <c r="L14" s="51"/>
    </row>
    <row r="15" spans="1:12" ht="12.75">
      <c r="A15" s="70"/>
      <c r="B15" s="71"/>
      <c r="C15" s="62"/>
      <c r="D15" s="62"/>
      <c r="E15" s="62"/>
      <c r="F15" s="62"/>
      <c r="G15" s="62"/>
      <c r="H15" s="62"/>
      <c r="I15" s="72"/>
      <c r="J15" s="51"/>
      <c r="K15" s="51"/>
      <c r="L15" s="51"/>
    </row>
    <row r="16" spans="1:12" ht="12.75">
      <c r="A16" s="147" t="s">
        <v>243</v>
      </c>
      <c r="B16" s="148"/>
      <c r="C16" s="164" t="s">
        <v>312</v>
      </c>
      <c r="D16" s="187"/>
      <c r="E16" s="187"/>
      <c r="F16" s="187"/>
      <c r="G16" s="187"/>
      <c r="H16" s="187"/>
      <c r="I16" s="150"/>
      <c r="J16" s="51"/>
      <c r="K16" s="51"/>
      <c r="L16" s="51"/>
    </row>
    <row r="17" spans="1:12" ht="12.75">
      <c r="A17" s="70"/>
      <c r="B17" s="71"/>
      <c r="C17" s="62"/>
      <c r="D17" s="62"/>
      <c r="E17" s="62"/>
      <c r="F17" s="62"/>
      <c r="G17" s="62"/>
      <c r="H17" s="62"/>
      <c r="I17" s="72"/>
      <c r="J17" s="51"/>
      <c r="K17" s="51"/>
      <c r="L17" s="51"/>
    </row>
    <row r="18" spans="1:12" ht="12.75">
      <c r="A18" s="147" t="s">
        <v>244</v>
      </c>
      <c r="B18" s="148"/>
      <c r="C18" s="183" t="s">
        <v>313</v>
      </c>
      <c r="D18" s="184"/>
      <c r="E18" s="184"/>
      <c r="F18" s="184"/>
      <c r="G18" s="184"/>
      <c r="H18" s="184"/>
      <c r="I18" s="185"/>
      <c r="J18" s="51"/>
      <c r="K18" s="51"/>
      <c r="L18" s="51"/>
    </row>
    <row r="19" spans="1:12" ht="12.75">
      <c r="A19" s="70"/>
      <c r="B19" s="71"/>
      <c r="C19" s="77"/>
      <c r="D19" s="62"/>
      <c r="E19" s="62"/>
      <c r="F19" s="62"/>
      <c r="G19" s="62"/>
      <c r="H19" s="62"/>
      <c r="I19" s="72"/>
      <c r="J19" s="51"/>
      <c r="K19" s="51"/>
      <c r="L19" s="51"/>
    </row>
    <row r="20" spans="1:12" ht="12.75">
      <c r="A20" s="147" t="s">
        <v>245</v>
      </c>
      <c r="B20" s="148"/>
      <c r="C20" s="183" t="s">
        <v>314</v>
      </c>
      <c r="D20" s="184"/>
      <c r="E20" s="184"/>
      <c r="F20" s="184"/>
      <c r="G20" s="184"/>
      <c r="H20" s="184"/>
      <c r="I20" s="185"/>
      <c r="J20" s="51"/>
      <c r="K20" s="51"/>
      <c r="L20" s="51"/>
    </row>
    <row r="21" spans="1:12" ht="12.75">
      <c r="A21" s="70"/>
      <c r="B21" s="71"/>
      <c r="C21" s="77"/>
      <c r="D21" s="62"/>
      <c r="E21" s="62"/>
      <c r="F21" s="62"/>
      <c r="G21" s="62"/>
      <c r="H21" s="62"/>
      <c r="I21" s="72"/>
      <c r="J21" s="51"/>
      <c r="K21" s="51"/>
      <c r="L21" s="51"/>
    </row>
    <row r="22" spans="1:12" ht="12.75">
      <c r="A22" s="147" t="s">
        <v>246</v>
      </c>
      <c r="B22" s="148"/>
      <c r="C22" s="78">
        <v>221</v>
      </c>
      <c r="D22" s="164" t="s">
        <v>311</v>
      </c>
      <c r="E22" s="175"/>
      <c r="F22" s="176"/>
      <c r="G22" s="147"/>
      <c r="H22" s="186"/>
      <c r="I22" s="79"/>
      <c r="J22" s="51"/>
      <c r="K22" s="51"/>
      <c r="L22" s="51"/>
    </row>
    <row r="23" spans="1:12" ht="12.75">
      <c r="A23" s="70"/>
      <c r="B23" s="71"/>
      <c r="C23" s="62"/>
      <c r="D23" s="62"/>
      <c r="E23" s="62"/>
      <c r="F23" s="62"/>
      <c r="G23" s="62"/>
      <c r="H23" s="62"/>
      <c r="I23" s="72"/>
      <c r="J23" s="51"/>
      <c r="K23" s="51"/>
      <c r="L23" s="51"/>
    </row>
    <row r="24" spans="1:12" ht="12.75">
      <c r="A24" s="147" t="s">
        <v>247</v>
      </c>
      <c r="B24" s="148"/>
      <c r="C24" s="78">
        <v>11</v>
      </c>
      <c r="D24" s="164" t="s">
        <v>321</v>
      </c>
      <c r="E24" s="175"/>
      <c r="F24" s="175"/>
      <c r="G24" s="176"/>
      <c r="H24" s="80" t="s">
        <v>248</v>
      </c>
      <c r="I24" s="81">
        <v>777</v>
      </c>
      <c r="J24" s="51"/>
      <c r="K24" s="51"/>
      <c r="L24" s="51"/>
    </row>
    <row r="25" spans="1:12" ht="12.75">
      <c r="A25" s="70"/>
      <c r="B25" s="71"/>
      <c r="C25" s="62"/>
      <c r="D25" s="62"/>
      <c r="E25" s="62"/>
      <c r="F25" s="62"/>
      <c r="G25" s="71"/>
      <c r="H25" s="71" t="s">
        <v>305</v>
      </c>
      <c r="I25" s="82"/>
      <c r="J25" s="51"/>
      <c r="K25" s="51"/>
      <c r="L25" s="51"/>
    </row>
    <row r="26" spans="1:12" ht="12.75">
      <c r="A26" s="147" t="s">
        <v>249</v>
      </c>
      <c r="B26" s="148"/>
      <c r="C26" s="83" t="s">
        <v>317</v>
      </c>
      <c r="D26" s="84"/>
      <c r="E26" s="85"/>
      <c r="F26" s="62"/>
      <c r="G26" s="177" t="s">
        <v>250</v>
      </c>
      <c r="H26" s="148"/>
      <c r="I26" s="86" t="s">
        <v>322</v>
      </c>
      <c r="J26" s="51"/>
      <c r="K26" s="51"/>
      <c r="L26" s="51"/>
    </row>
    <row r="27" spans="1:12" ht="12.75">
      <c r="A27" s="70"/>
      <c r="B27" s="71"/>
      <c r="C27" s="62"/>
      <c r="D27" s="62"/>
      <c r="E27" s="62"/>
      <c r="F27" s="62"/>
      <c r="G27" s="62"/>
      <c r="H27" s="62"/>
      <c r="I27" s="87"/>
      <c r="J27" s="51"/>
      <c r="K27" s="51"/>
      <c r="L27" s="51"/>
    </row>
    <row r="28" spans="1:12" ht="12.75">
      <c r="A28" s="178" t="s">
        <v>251</v>
      </c>
      <c r="B28" s="179"/>
      <c r="C28" s="180"/>
      <c r="D28" s="180"/>
      <c r="E28" s="179" t="s">
        <v>252</v>
      </c>
      <c r="F28" s="181"/>
      <c r="G28" s="181"/>
      <c r="H28" s="180" t="s">
        <v>253</v>
      </c>
      <c r="I28" s="182"/>
      <c r="J28" s="51"/>
      <c r="K28" s="51"/>
      <c r="L28" s="51"/>
    </row>
    <row r="29" spans="1:12" ht="12.75">
      <c r="A29" s="88"/>
      <c r="B29" s="85"/>
      <c r="C29" s="85"/>
      <c r="D29" s="76"/>
      <c r="E29" s="62"/>
      <c r="F29" s="62"/>
      <c r="G29" s="62"/>
      <c r="H29" s="89"/>
      <c r="I29" s="87"/>
      <c r="J29" s="51"/>
      <c r="K29" s="51"/>
      <c r="L29" s="51"/>
    </row>
    <row r="30" spans="1:12" ht="12.75">
      <c r="A30" s="157"/>
      <c r="B30" s="158"/>
      <c r="C30" s="158"/>
      <c r="D30" s="159"/>
      <c r="E30" s="157"/>
      <c r="F30" s="158"/>
      <c r="G30" s="158"/>
      <c r="H30" s="160"/>
      <c r="I30" s="161"/>
      <c r="J30" s="51"/>
      <c r="K30" s="51"/>
      <c r="L30" s="51"/>
    </row>
    <row r="31" spans="1:12" ht="12.75">
      <c r="A31" s="70"/>
      <c r="B31" s="71"/>
      <c r="C31" s="77"/>
      <c r="D31" s="173"/>
      <c r="E31" s="173"/>
      <c r="F31" s="173"/>
      <c r="G31" s="174"/>
      <c r="H31" s="62"/>
      <c r="I31" s="91"/>
      <c r="J31" s="51"/>
      <c r="K31" s="51"/>
      <c r="L31" s="51"/>
    </row>
    <row r="32" spans="1:12" ht="12.75">
      <c r="A32" s="157" t="s">
        <v>323</v>
      </c>
      <c r="B32" s="158"/>
      <c r="C32" s="158"/>
      <c r="D32" s="159"/>
      <c r="E32" s="157" t="s">
        <v>311</v>
      </c>
      <c r="F32" s="158"/>
      <c r="G32" s="158"/>
      <c r="H32" s="160" t="s">
        <v>324</v>
      </c>
      <c r="I32" s="161"/>
      <c r="J32" s="51"/>
      <c r="K32" s="51"/>
      <c r="L32" s="51"/>
    </row>
    <row r="33" spans="1:12" ht="12.75">
      <c r="A33" s="70"/>
      <c r="B33" s="71"/>
      <c r="C33" s="77"/>
      <c r="D33" s="90"/>
      <c r="E33" s="90"/>
      <c r="F33" s="90"/>
      <c r="G33" s="68"/>
      <c r="H33" s="62"/>
      <c r="I33" s="92"/>
      <c r="J33" s="51"/>
      <c r="K33" s="51"/>
      <c r="L33" s="51"/>
    </row>
    <row r="34" spans="1:12" ht="12.75">
      <c r="A34" s="157" t="s">
        <v>325</v>
      </c>
      <c r="B34" s="158"/>
      <c r="C34" s="158"/>
      <c r="D34" s="159"/>
      <c r="E34" s="157" t="s">
        <v>326</v>
      </c>
      <c r="F34" s="158"/>
      <c r="G34" s="158"/>
      <c r="H34" s="160" t="s">
        <v>327</v>
      </c>
      <c r="I34" s="161"/>
      <c r="J34" s="51"/>
      <c r="K34" s="51"/>
      <c r="L34" s="51"/>
    </row>
    <row r="35" spans="1:12" ht="12.75">
      <c r="A35" s="70"/>
      <c r="B35" s="71"/>
      <c r="C35" s="77"/>
      <c r="D35" s="90"/>
      <c r="E35" s="90"/>
      <c r="F35" s="90"/>
      <c r="G35" s="68"/>
      <c r="H35" s="62"/>
      <c r="I35" s="92"/>
      <c r="J35" s="51"/>
      <c r="K35" s="51"/>
      <c r="L35" s="51"/>
    </row>
    <row r="36" spans="1:12" ht="12.75">
      <c r="A36" s="157" t="s">
        <v>328</v>
      </c>
      <c r="B36" s="158"/>
      <c r="C36" s="158"/>
      <c r="D36" s="159"/>
      <c r="E36" s="157" t="s">
        <v>311</v>
      </c>
      <c r="F36" s="158"/>
      <c r="G36" s="158"/>
      <c r="H36" s="160" t="s">
        <v>329</v>
      </c>
      <c r="I36" s="161"/>
      <c r="J36" s="51"/>
      <c r="K36" s="51"/>
      <c r="L36" s="51"/>
    </row>
    <row r="37" spans="1:12" ht="12.75">
      <c r="A37" s="93"/>
      <c r="B37" s="94"/>
      <c r="C37" s="95"/>
      <c r="D37" s="96"/>
      <c r="E37" s="62"/>
      <c r="F37" s="95"/>
      <c r="G37" s="96"/>
      <c r="H37" s="62"/>
      <c r="I37" s="72"/>
      <c r="J37" s="51"/>
      <c r="K37" s="51"/>
      <c r="L37" s="51"/>
    </row>
    <row r="38" spans="1:12" ht="12.75">
      <c r="A38" s="157" t="s">
        <v>330</v>
      </c>
      <c r="B38" s="158"/>
      <c r="C38" s="158"/>
      <c r="D38" s="159"/>
      <c r="E38" s="157" t="s">
        <v>331</v>
      </c>
      <c r="F38" s="158"/>
      <c r="G38" s="158"/>
      <c r="H38" s="160" t="s">
        <v>332</v>
      </c>
      <c r="I38" s="161"/>
      <c r="J38" s="51"/>
      <c r="K38" s="51"/>
      <c r="L38" s="51"/>
    </row>
    <row r="39" spans="1:12" ht="12.75">
      <c r="A39" s="93"/>
      <c r="B39" s="94"/>
      <c r="C39" s="95"/>
      <c r="D39" s="96"/>
      <c r="E39" s="62"/>
      <c r="F39" s="95"/>
      <c r="G39" s="96"/>
      <c r="H39" s="62"/>
      <c r="I39" s="72"/>
      <c r="J39" s="51"/>
      <c r="K39" s="51"/>
      <c r="L39" s="51"/>
    </row>
    <row r="40" spans="1:12" ht="12.75">
      <c r="A40" s="157" t="s">
        <v>333</v>
      </c>
      <c r="B40" s="158"/>
      <c r="C40" s="158"/>
      <c r="D40" s="159"/>
      <c r="E40" s="157" t="s">
        <v>334</v>
      </c>
      <c r="F40" s="158"/>
      <c r="G40" s="158"/>
      <c r="H40" s="160" t="s">
        <v>335</v>
      </c>
      <c r="I40" s="161"/>
      <c r="J40" s="51"/>
      <c r="K40" s="51"/>
      <c r="L40" s="51"/>
    </row>
    <row r="41" spans="1:12" ht="12.75">
      <c r="A41" s="93"/>
      <c r="B41" s="94"/>
      <c r="C41" s="95"/>
      <c r="D41" s="96"/>
      <c r="E41" s="62"/>
      <c r="F41" s="95"/>
      <c r="G41" s="96"/>
      <c r="H41" s="62"/>
      <c r="I41" s="72"/>
      <c r="J41" s="51"/>
      <c r="K41" s="51"/>
      <c r="L41" s="51"/>
    </row>
    <row r="42" spans="1:12" ht="12.75">
      <c r="A42" s="157" t="s">
        <v>336</v>
      </c>
      <c r="B42" s="158"/>
      <c r="C42" s="158"/>
      <c r="D42" s="159"/>
      <c r="E42" s="157" t="s">
        <v>337</v>
      </c>
      <c r="F42" s="158"/>
      <c r="G42" s="158"/>
      <c r="H42" s="160" t="s">
        <v>338</v>
      </c>
      <c r="I42" s="161"/>
      <c r="J42" s="51"/>
      <c r="K42" s="51"/>
      <c r="L42" s="51"/>
    </row>
    <row r="43" spans="1:12" ht="12.75">
      <c r="A43" s="97"/>
      <c r="B43" s="98"/>
      <c r="C43" s="98"/>
      <c r="D43" s="98"/>
      <c r="E43" s="99"/>
      <c r="F43" s="98"/>
      <c r="G43" s="98"/>
      <c r="H43" s="100"/>
      <c r="I43" s="101"/>
      <c r="J43" s="51"/>
      <c r="K43" s="51"/>
      <c r="L43" s="51"/>
    </row>
    <row r="44" spans="1:12" ht="12.75">
      <c r="A44" s="97"/>
      <c r="B44" s="98"/>
      <c r="C44" s="98"/>
      <c r="D44" s="98"/>
      <c r="E44" s="99"/>
      <c r="F44" s="98"/>
      <c r="G44" s="98"/>
      <c r="H44" s="100"/>
      <c r="I44" s="101"/>
      <c r="J44" s="51"/>
      <c r="K44" s="51"/>
      <c r="L44" s="51"/>
    </row>
    <row r="45" spans="1:12" ht="12.75">
      <c r="A45" s="102"/>
      <c r="B45" s="103"/>
      <c r="C45" s="103"/>
      <c r="D45" s="75"/>
      <c r="E45" s="75"/>
      <c r="F45" s="103"/>
      <c r="G45" s="75"/>
      <c r="H45" s="75"/>
      <c r="I45" s="104"/>
      <c r="J45" s="51"/>
      <c r="K45" s="51"/>
      <c r="L45" s="51"/>
    </row>
    <row r="46" spans="1:12" ht="12.75">
      <c r="A46" s="142" t="s">
        <v>254</v>
      </c>
      <c r="B46" s="143"/>
      <c r="C46" s="160"/>
      <c r="D46" s="161"/>
      <c r="E46" s="76"/>
      <c r="F46" s="164"/>
      <c r="G46" s="158"/>
      <c r="H46" s="158"/>
      <c r="I46" s="159"/>
      <c r="J46" s="51"/>
      <c r="K46" s="51"/>
      <c r="L46" s="51"/>
    </row>
    <row r="47" spans="1:12" ht="12.75">
      <c r="A47" s="93"/>
      <c r="B47" s="94"/>
      <c r="C47" s="162"/>
      <c r="D47" s="170"/>
      <c r="E47" s="62"/>
      <c r="F47" s="162"/>
      <c r="G47" s="163"/>
      <c r="H47" s="105"/>
      <c r="I47" s="106"/>
      <c r="J47" s="51"/>
      <c r="K47" s="51"/>
      <c r="L47" s="51"/>
    </row>
    <row r="48" spans="1:12" ht="12.75">
      <c r="A48" s="142" t="s">
        <v>255</v>
      </c>
      <c r="B48" s="143"/>
      <c r="C48" s="164" t="s">
        <v>339</v>
      </c>
      <c r="D48" s="165"/>
      <c r="E48" s="165"/>
      <c r="F48" s="165"/>
      <c r="G48" s="165"/>
      <c r="H48" s="165"/>
      <c r="I48" s="166"/>
      <c r="J48" s="51"/>
      <c r="K48" s="51"/>
      <c r="L48" s="51"/>
    </row>
    <row r="49" spans="1:12" ht="12.75">
      <c r="A49" s="70"/>
      <c r="B49" s="71"/>
      <c r="C49" s="77" t="s">
        <v>256</v>
      </c>
      <c r="D49" s="62"/>
      <c r="E49" s="62"/>
      <c r="F49" s="62"/>
      <c r="G49" s="62"/>
      <c r="H49" s="62"/>
      <c r="I49" s="72"/>
      <c r="J49" s="51"/>
      <c r="K49" s="51"/>
      <c r="L49" s="51"/>
    </row>
    <row r="50" spans="1:12" ht="12.75">
      <c r="A50" s="142" t="s">
        <v>257</v>
      </c>
      <c r="B50" s="143"/>
      <c r="C50" s="149" t="s">
        <v>315</v>
      </c>
      <c r="D50" s="145"/>
      <c r="E50" s="146"/>
      <c r="F50" s="62"/>
      <c r="G50" s="80" t="s">
        <v>258</v>
      </c>
      <c r="H50" s="149" t="s">
        <v>316</v>
      </c>
      <c r="I50" s="146"/>
      <c r="J50" s="51"/>
      <c r="K50" s="51"/>
      <c r="L50" s="51"/>
    </row>
    <row r="51" spans="1:12" ht="12.75">
      <c r="A51" s="70"/>
      <c r="B51" s="71"/>
      <c r="C51" s="77"/>
      <c r="D51" s="62"/>
      <c r="E51" s="62"/>
      <c r="F51" s="62"/>
      <c r="G51" s="62"/>
      <c r="H51" s="62"/>
      <c r="I51" s="72"/>
      <c r="J51" s="51"/>
      <c r="K51" s="51"/>
      <c r="L51" s="51"/>
    </row>
    <row r="52" spans="1:12" ht="12.75">
      <c r="A52" s="142" t="s">
        <v>244</v>
      </c>
      <c r="B52" s="143"/>
      <c r="C52" s="144" t="s">
        <v>340</v>
      </c>
      <c r="D52" s="145"/>
      <c r="E52" s="145"/>
      <c r="F52" s="145"/>
      <c r="G52" s="145"/>
      <c r="H52" s="145"/>
      <c r="I52" s="146"/>
      <c r="J52" s="51"/>
      <c r="K52" s="51"/>
      <c r="L52" s="51"/>
    </row>
    <row r="53" spans="1:12" ht="12.75">
      <c r="A53" s="70"/>
      <c r="B53" s="71"/>
      <c r="C53" s="62"/>
      <c r="D53" s="62"/>
      <c r="E53" s="62"/>
      <c r="F53" s="62"/>
      <c r="G53" s="62"/>
      <c r="H53" s="62"/>
      <c r="I53" s="72"/>
      <c r="J53" s="51"/>
      <c r="K53" s="51"/>
      <c r="L53" s="51"/>
    </row>
    <row r="54" spans="1:12" ht="12.75">
      <c r="A54" s="147" t="s">
        <v>259</v>
      </c>
      <c r="B54" s="148"/>
      <c r="C54" s="149" t="s">
        <v>341</v>
      </c>
      <c r="D54" s="145"/>
      <c r="E54" s="145"/>
      <c r="F54" s="145"/>
      <c r="G54" s="145"/>
      <c r="H54" s="145"/>
      <c r="I54" s="150"/>
      <c r="J54" s="51"/>
      <c r="K54" s="51"/>
      <c r="L54" s="51"/>
    </row>
    <row r="55" spans="1:12" ht="12.75">
      <c r="A55" s="107"/>
      <c r="B55" s="75"/>
      <c r="C55" s="156" t="s">
        <v>260</v>
      </c>
      <c r="D55" s="156"/>
      <c r="E55" s="156"/>
      <c r="F55" s="156"/>
      <c r="G55" s="156"/>
      <c r="H55" s="156"/>
      <c r="I55" s="109"/>
      <c r="J55" s="51"/>
      <c r="K55" s="51"/>
      <c r="L55" s="51"/>
    </row>
    <row r="56" spans="1:12" ht="12.75">
      <c r="A56" s="107"/>
      <c r="B56" s="75"/>
      <c r="C56" s="108"/>
      <c r="D56" s="108"/>
      <c r="E56" s="108"/>
      <c r="F56" s="108"/>
      <c r="G56" s="108"/>
      <c r="H56" s="108"/>
      <c r="I56" s="109"/>
      <c r="J56" s="51"/>
      <c r="K56" s="51"/>
      <c r="L56" s="51"/>
    </row>
    <row r="57" spans="1:12" ht="12.75">
      <c r="A57" s="107"/>
      <c r="B57" s="151" t="s">
        <v>261</v>
      </c>
      <c r="C57" s="152"/>
      <c r="D57" s="152"/>
      <c r="E57" s="152"/>
      <c r="F57" s="110"/>
      <c r="G57" s="110"/>
      <c r="H57" s="110"/>
      <c r="I57" s="111"/>
      <c r="J57" s="51"/>
      <c r="K57" s="51"/>
      <c r="L57" s="51"/>
    </row>
    <row r="58" spans="1:12" ht="12.75">
      <c r="A58" s="107"/>
      <c r="B58" s="153" t="s">
        <v>293</v>
      </c>
      <c r="C58" s="154"/>
      <c r="D58" s="154"/>
      <c r="E58" s="154"/>
      <c r="F58" s="154"/>
      <c r="G58" s="154"/>
      <c r="H58" s="154"/>
      <c r="I58" s="155"/>
      <c r="J58" s="51"/>
      <c r="K58" s="51"/>
      <c r="L58" s="51"/>
    </row>
    <row r="59" spans="1:12" ht="12.75">
      <c r="A59" s="107"/>
      <c r="B59" s="153" t="s">
        <v>294</v>
      </c>
      <c r="C59" s="154"/>
      <c r="D59" s="154"/>
      <c r="E59" s="154"/>
      <c r="F59" s="154"/>
      <c r="G59" s="154"/>
      <c r="H59" s="154"/>
      <c r="I59" s="111"/>
      <c r="J59" s="51"/>
      <c r="K59" s="51"/>
      <c r="L59" s="51"/>
    </row>
    <row r="60" spans="1:12" ht="12.75">
      <c r="A60" s="107"/>
      <c r="B60" s="153" t="s">
        <v>295</v>
      </c>
      <c r="C60" s="154"/>
      <c r="D60" s="154"/>
      <c r="E60" s="154"/>
      <c r="F60" s="154"/>
      <c r="G60" s="154"/>
      <c r="H60" s="154"/>
      <c r="I60" s="155"/>
      <c r="J60" s="51"/>
      <c r="K60" s="51"/>
      <c r="L60" s="51"/>
    </row>
    <row r="61" spans="1:12" ht="12.75">
      <c r="A61" s="107"/>
      <c r="B61" s="153" t="s">
        <v>296</v>
      </c>
      <c r="C61" s="154"/>
      <c r="D61" s="154"/>
      <c r="E61" s="154"/>
      <c r="F61" s="154"/>
      <c r="G61" s="154"/>
      <c r="H61" s="154"/>
      <c r="I61" s="155"/>
      <c r="J61" s="51"/>
      <c r="K61" s="51"/>
      <c r="L61" s="51"/>
    </row>
    <row r="62" spans="1:12" ht="12.75">
      <c r="A62" s="107"/>
      <c r="B62" s="112"/>
      <c r="C62" s="113"/>
      <c r="D62" s="113"/>
      <c r="E62" s="113"/>
      <c r="F62" s="113"/>
      <c r="G62" s="113"/>
      <c r="H62" s="113"/>
      <c r="I62" s="114"/>
      <c r="J62" s="51"/>
      <c r="K62" s="51"/>
      <c r="L62" s="51"/>
    </row>
    <row r="63" spans="1:12" ht="13.5" thickBot="1">
      <c r="A63" s="115" t="s">
        <v>262</v>
      </c>
      <c r="B63" s="62"/>
      <c r="C63" s="62"/>
      <c r="D63" s="62"/>
      <c r="E63" s="62"/>
      <c r="F63" s="62"/>
      <c r="G63" s="116"/>
      <c r="H63" s="117"/>
      <c r="I63" s="118"/>
      <c r="J63" s="51"/>
      <c r="K63" s="51"/>
      <c r="L63" s="51"/>
    </row>
    <row r="64" spans="1:12" ht="12.75">
      <c r="A64" s="61"/>
      <c r="B64" s="62"/>
      <c r="C64" s="62"/>
      <c r="D64" s="62"/>
      <c r="E64" s="75" t="s">
        <v>263</v>
      </c>
      <c r="F64" s="85"/>
      <c r="G64" s="167" t="s">
        <v>264</v>
      </c>
      <c r="H64" s="168"/>
      <c r="I64" s="169"/>
      <c r="J64" s="51"/>
      <c r="K64" s="51"/>
      <c r="L64" s="51"/>
    </row>
    <row r="65" spans="1:12" ht="12.75">
      <c r="A65" s="119"/>
      <c r="B65" s="120"/>
      <c r="C65" s="121"/>
      <c r="D65" s="121"/>
      <c r="E65" s="121"/>
      <c r="F65" s="121"/>
      <c r="G65" s="140"/>
      <c r="H65" s="141"/>
      <c r="I65" s="122"/>
      <c r="J65" s="51"/>
      <c r="K65" s="51"/>
      <c r="L65" s="5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8:D38"/>
    <mergeCell ref="E38:G38"/>
    <mergeCell ref="A1:C1"/>
    <mergeCell ref="H38:I38"/>
    <mergeCell ref="A34:D34"/>
    <mergeCell ref="E34:G34"/>
    <mergeCell ref="H34:I34"/>
    <mergeCell ref="A36:D36"/>
    <mergeCell ref="E36:G36"/>
    <mergeCell ref="H36:I36"/>
    <mergeCell ref="G64:I64"/>
    <mergeCell ref="A48:B48"/>
    <mergeCell ref="A40:D40"/>
    <mergeCell ref="E40:G40"/>
    <mergeCell ref="H40:I40"/>
    <mergeCell ref="A46:B46"/>
    <mergeCell ref="C46:D46"/>
    <mergeCell ref="F46:I46"/>
    <mergeCell ref="B59:H59"/>
    <mergeCell ref="C47:D47"/>
    <mergeCell ref="A50:B50"/>
    <mergeCell ref="C50:E50"/>
    <mergeCell ref="H50:I50"/>
    <mergeCell ref="A42:D42"/>
    <mergeCell ref="E42:G42"/>
    <mergeCell ref="H42:I42"/>
    <mergeCell ref="F47:G47"/>
    <mergeCell ref="C48:I48"/>
    <mergeCell ref="G65:H65"/>
    <mergeCell ref="A52:B52"/>
    <mergeCell ref="C52:I52"/>
    <mergeCell ref="A54:B54"/>
    <mergeCell ref="C54:I54"/>
    <mergeCell ref="B57:E57"/>
    <mergeCell ref="B58:I58"/>
    <mergeCell ref="B60:I60"/>
    <mergeCell ref="B61:I61"/>
    <mergeCell ref="C55:H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zvonimir.zilic@kutjevo.com"/>
  </hyperlink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90" r:id="rId4"/>
  <ignoredErrors>
    <ignoredError sqref="C6:D10 I26 H32:I42 C50 H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SheetLayoutView="110" zoomScalePageLayoutView="0" workbookViewId="0" topLeftCell="A28">
      <selection activeCell="P14" sqref="P13:P14"/>
    </sheetView>
  </sheetViews>
  <sheetFormatPr defaultColWidth="9.140625" defaultRowHeight="12.75"/>
  <cols>
    <col min="1" max="9" width="9.140625" style="19" customWidth="1"/>
    <col min="10" max="10" width="13.28125" style="19" customWidth="1"/>
    <col min="11" max="11" width="14.8515625" style="19" customWidth="1"/>
    <col min="12" max="16384" width="9.140625" style="19" customWidth="1"/>
  </cols>
  <sheetData>
    <row r="1" spans="1:11" ht="17.25" customHeight="1">
      <c r="A1" s="210" t="s">
        <v>148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6.5" customHeight="1">
      <c r="A2" s="211" t="s">
        <v>342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.75" customHeight="1">
      <c r="A3" s="212" t="s">
        <v>358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54</v>
      </c>
      <c r="B4" s="216"/>
      <c r="C4" s="216"/>
      <c r="D4" s="216"/>
      <c r="E4" s="216"/>
      <c r="F4" s="216"/>
      <c r="G4" s="216"/>
      <c r="H4" s="217"/>
      <c r="I4" s="24" t="s">
        <v>265</v>
      </c>
      <c r="J4" s="25" t="s">
        <v>306</v>
      </c>
      <c r="K4" s="26" t="s">
        <v>307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23">
        <v>2</v>
      </c>
      <c r="J5" s="22">
        <v>3</v>
      </c>
      <c r="K5" s="22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55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12</v>
      </c>
      <c r="B8" s="208"/>
      <c r="C8" s="208"/>
      <c r="D8" s="208"/>
      <c r="E8" s="208"/>
      <c r="F8" s="208"/>
      <c r="G8" s="208"/>
      <c r="H8" s="209"/>
      <c r="I8" s="1">
        <v>2</v>
      </c>
      <c r="J8" s="20">
        <f>J9+J16+J26+J35+J39</f>
        <v>302229389</v>
      </c>
      <c r="K8" s="20">
        <f>K9+K16+K26+K35+K39</f>
        <v>314676195</v>
      </c>
    </row>
    <row r="9" spans="1:11" ht="12.75">
      <c r="A9" s="218" t="s">
        <v>199</v>
      </c>
      <c r="B9" s="219"/>
      <c r="C9" s="219"/>
      <c r="D9" s="219"/>
      <c r="E9" s="219"/>
      <c r="F9" s="219"/>
      <c r="G9" s="219"/>
      <c r="H9" s="220"/>
      <c r="I9" s="1">
        <v>3</v>
      </c>
      <c r="J9" s="20">
        <f>SUM(J10:J15)</f>
        <v>0</v>
      </c>
      <c r="K9" s="20">
        <f>SUM(K10:K15)</f>
        <v>0</v>
      </c>
    </row>
    <row r="10" spans="1:11" ht="12.75">
      <c r="A10" s="218" t="s">
        <v>107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13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108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202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203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204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8" t="s">
        <v>200</v>
      </c>
      <c r="B16" s="219"/>
      <c r="C16" s="219"/>
      <c r="D16" s="219"/>
      <c r="E16" s="219"/>
      <c r="F16" s="219"/>
      <c r="G16" s="219"/>
      <c r="H16" s="220"/>
      <c r="I16" s="1">
        <v>10</v>
      </c>
      <c r="J16" s="20">
        <f>SUM(J17:J25)</f>
        <v>264328683</v>
      </c>
      <c r="K16" s="20">
        <f>SUM(K17:K25)</f>
        <v>272410723</v>
      </c>
    </row>
    <row r="17" spans="1:11" ht="12.75">
      <c r="A17" s="218" t="s">
        <v>205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38091563</v>
      </c>
      <c r="K17" s="7">
        <v>38089836</v>
      </c>
    </row>
    <row r="18" spans="1:11" ht="12.75">
      <c r="A18" s="218" t="s">
        <v>234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108285310</v>
      </c>
      <c r="K18" s="7">
        <v>107152647</v>
      </c>
    </row>
    <row r="19" spans="1:11" ht="12.75">
      <c r="A19" s="218" t="s">
        <v>206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25637736</v>
      </c>
      <c r="K19" s="7">
        <v>28769622</v>
      </c>
    </row>
    <row r="20" spans="1:11" ht="12.75">
      <c r="A20" s="218" t="s">
        <v>22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2938957</v>
      </c>
      <c r="K20" s="7">
        <v>2454479</v>
      </c>
    </row>
    <row r="21" spans="1:11" ht="12.75">
      <c r="A21" s="218" t="s">
        <v>23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39019919</v>
      </c>
      <c r="K21" s="7">
        <v>37218016</v>
      </c>
    </row>
    <row r="22" spans="1:11" ht="12.75">
      <c r="A22" s="218" t="s">
        <v>67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68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48684154</v>
      </c>
      <c r="K23" s="7">
        <v>58721395</v>
      </c>
    </row>
    <row r="24" spans="1:11" ht="12.75">
      <c r="A24" s="218" t="s">
        <v>69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4728</v>
      </c>
      <c r="K24" s="7">
        <v>4728</v>
      </c>
    </row>
    <row r="25" spans="1:11" ht="12.75">
      <c r="A25" s="218" t="s">
        <v>70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1666316</v>
      </c>
      <c r="K25" s="7"/>
    </row>
    <row r="26" spans="1:11" ht="12.75">
      <c r="A26" s="218" t="s">
        <v>185</v>
      </c>
      <c r="B26" s="219"/>
      <c r="C26" s="219"/>
      <c r="D26" s="219"/>
      <c r="E26" s="219"/>
      <c r="F26" s="219"/>
      <c r="G26" s="219"/>
      <c r="H26" s="220"/>
      <c r="I26" s="1">
        <v>20</v>
      </c>
      <c r="J26" s="20">
        <f>SUM(J27:J34)</f>
        <v>25979823</v>
      </c>
      <c r="K26" s="20">
        <f>SUM(K27:K34)</f>
        <v>25986488</v>
      </c>
    </row>
    <row r="27" spans="1:11" ht="12.75">
      <c r="A27" s="218" t="s">
        <v>71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25948969</v>
      </c>
      <c r="K27" s="7">
        <v>25955634</v>
      </c>
    </row>
    <row r="28" spans="1:11" ht="12.75">
      <c r="A28" s="218" t="s">
        <v>72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73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22800</v>
      </c>
      <c r="K29" s="7">
        <v>22800</v>
      </c>
    </row>
    <row r="30" spans="1:11" ht="12.75">
      <c r="A30" s="218" t="s">
        <v>78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79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80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8054</v>
      </c>
      <c r="K32" s="7">
        <v>8054</v>
      </c>
    </row>
    <row r="33" spans="1:11" ht="12.75">
      <c r="A33" s="218" t="s">
        <v>74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178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179</v>
      </c>
      <c r="B35" s="219"/>
      <c r="C35" s="219"/>
      <c r="D35" s="219"/>
      <c r="E35" s="219"/>
      <c r="F35" s="219"/>
      <c r="G35" s="219"/>
      <c r="H35" s="220"/>
      <c r="I35" s="1">
        <v>29</v>
      </c>
      <c r="J35" s="20">
        <f>SUM(J36:J38)</f>
        <v>11803535</v>
      </c>
      <c r="K35" s="20">
        <f>SUM(K36:K38)</f>
        <v>16161637</v>
      </c>
    </row>
    <row r="36" spans="1:11" ht="12.75">
      <c r="A36" s="218" t="s">
        <v>75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76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11803535</v>
      </c>
      <c r="K37" s="7">
        <v>16161637</v>
      </c>
    </row>
    <row r="38" spans="1:11" ht="12.75">
      <c r="A38" s="218" t="s">
        <v>77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180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117348</v>
      </c>
      <c r="K39" s="7">
        <v>117347</v>
      </c>
    </row>
    <row r="40" spans="1:11" ht="12.75">
      <c r="A40" s="207" t="s">
        <v>227</v>
      </c>
      <c r="B40" s="208"/>
      <c r="C40" s="208"/>
      <c r="D40" s="208"/>
      <c r="E40" s="208"/>
      <c r="F40" s="208"/>
      <c r="G40" s="208"/>
      <c r="H40" s="209"/>
      <c r="I40" s="1">
        <v>34</v>
      </c>
      <c r="J40" s="20">
        <f>J41+J49+J56+J64</f>
        <v>280751298</v>
      </c>
      <c r="K40" s="20">
        <f>K41+K49+K56+K64</f>
        <v>283819074</v>
      </c>
    </row>
    <row r="41" spans="1:11" ht="12.75">
      <c r="A41" s="218" t="s">
        <v>95</v>
      </c>
      <c r="B41" s="219"/>
      <c r="C41" s="219"/>
      <c r="D41" s="219"/>
      <c r="E41" s="219"/>
      <c r="F41" s="219"/>
      <c r="G41" s="219"/>
      <c r="H41" s="220"/>
      <c r="I41" s="1">
        <v>35</v>
      </c>
      <c r="J41" s="20">
        <f>SUM(J42:J48)</f>
        <v>190480221</v>
      </c>
      <c r="K41" s="20">
        <f>SUM(K42:K48)</f>
        <v>192240345</v>
      </c>
    </row>
    <row r="42" spans="1:11" ht="12.75">
      <c r="A42" s="218" t="s">
        <v>112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8865852</v>
      </c>
      <c r="K42" s="7">
        <v>29624746</v>
      </c>
    </row>
    <row r="43" spans="1:11" ht="12.75">
      <c r="A43" s="218" t="s">
        <v>113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120314242</v>
      </c>
      <c r="K43" s="7">
        <v>105022614</v>
      </c>
    </row>
    <row r="44" spans="1:11" ht="12.75">
      <c r="A44" s="218" t="s">
        <v>81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52941957</v>
      </c>
      <c r="K44" s="7">
        <v>46663964</v>
      </c>
    </row>
    <row r="45" spans="1:11" ht="12.75">
      <c r="A45" s="218" t="s">
        <v>82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8007301</v>
      </c>
      <c r="K45" s="7">
        <v>10578152</v>
      </c>
    </row>
    <row r="46" spans="1:11" ht="12.75">
      <c r="A46" s="218" t="s">
        <v>83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350869</v>
      </c>
      <c r="K46" s="7">
        <v>350869</v>
      </c>
    </row>
    <row r="47" spans="1:11" ht="12.75">
      <c r="A47" s="218" t="s">
        <v>84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85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96</v>
      </c>
      <c r="B49" s="219"/>
      <c r="C49" s="219"/>
      <c r="D49" s="219"/>
      <c r="E49" s="219"/>
      <c r="F49" s="219"/>
      <c r="G49" s="219"/>
      <c r="H49" s="220"/>
      <c r="I49" s="1">
        <v>43</v>
      </c>
      <c r="J49" s="20">
        <f>SUM(J50:J55)</f>
        <v>78425389</v>
      </c>
      <c r="K49" s="20">
        <f>SUM(K50:K55)</f>
        <v>80437834</v>
      </c>
    </row>
    <row r="50" spans="1:11" ht="12.75">
      <c r="A50" s="218" t="s">
        <v>194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/>
      <c r="K50" s="7"/>
    </row>
    <row r="51" spans="1:11" ht="12.75">
      <c r="A51" s="218" t="s">
        <v>195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60907765</v>
      </c>
      <c r="K51" s="7">
        <v>66272027</v>
      </c>
    </row>
    <row r="52" spans="1:11" ht="12.75">
      <c r="A52" s="218" t="s">
        <v>196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197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175261</v>
      </c>
      <c r="K53" s="7">
        <v>163540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17215997</v>
      </c>
      <c r="K54" s="7">
        <v>13886623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126366</v>
      </c>
      <c r="K55" s="7">
        <v>115644</v>
      </c>
    </row>
    <row r="56" spans="1:11" ht="12.75">
      <c r="A56" s="218" t="s">
        <v>97</v>
      </c>
      <c r="B56" s="219"/>
      <c r="C56" s="219"/>
      <c r="D56" s="219"/>
      <c r="E56" s="219"/>
      <c r="F56" s="219"/>
      <c r="G56" s="219"/>
      <c r="H56" s="220"/>
      <c r="I56" s="1">
        <v>50</v>
      </c>
      <c r="J56" s="20">
        <f>SUM(J57:J63)</f>
        <v>9876826</v>
      </c>
      <c r="K56" s="20">
        <f>SUM(K57:K63)</f>
        <v>8732596</v>
      </c>
    </row>
    <row r="57" spans="1:11" ht="12.75">
      <c r="A57" s="218" t="s">
        <v>71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72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78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79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32209</v>
      </c>
      <c r="K61" s="7">
        <v>21499</v>
      </c>
    </row>
    <row r="62" spans="1:11" ht="12.75">
      <c r="A62" s="218" t="s">
        <v>80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9844261</v>
      </c>
      <c r="K62" s="7">
        <v>8711097</v>
      </c>
    </row>
    <row r="63" spans="1:11" ht="12.75">
      <c r="A63" s="218" t="s">
        <v>41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356</v>
      </c>
      <c r="K63" s="7"/>
    </row>
    <row r="64" spans="1:11" ht="12.75">
      <c r="A64" s="218" t="s">
        <v>201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1968862</v>
      </c>
      <c r="K64" s="7">
        <v>2408299</v>
      </c>
    </row>
    <row r="65" spans="1:11" ht="12.75">
      <c r="A65" s="207" t="s">
        <v>51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1224135</v>
      </c>
      <c r="K65" s="7">
        <v>2484755</v>
      </c>
    </row>
    <row r="66" spans="1:11" ht="12.75">
      <c r="A66" s="207" t="s">
        <v>228</v>
      </c>
      <c r="B66" s="208"/>
      <c r="C66" s="208"/>
      <c r="D66" s="208"/>
      <c r="E66" s="208"/>
      <c r="F66" s="208"/>
      <c r="G66" s="208"/>
      <c r="H66" s="209"/>
      <c r="I66" s="1">
        <v>60</v>
      </c>
      <c r="J66" s="20">
        <f>J7+J8+J40+J65</f>
        <v>584204822</v>
      </c>
      <c r="K66" s="20">
        <f>K7+K8+K40+K65</f>
        <v>600980024</v>
      </c>
    </row>
    <row r="67" spans="1:11" ht="12.75">
      <c r="A67" s="221" t="s">
        <v>86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143025368</v>
      </c>
      <c r="K67" s="8">
        <v>146589479</v>
      </c>
    </row>
    <row r="68" spans="1:11" ht="12.75">
      <c r="A68" s="224" t="s">
        <v>53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4" t="s">
        <v>186</v>
      </c>
      <c r="B69" s="205"/>
      <c r="C69" s="205"/>
      <c r="D69" s="205"/>
      <c r="E69" s="205"/>
      <c r="F69" s="205"/>
      <c r="G69" s="205"/>
      <c r="H69" s="206"/>
      <c r="I69" s="3">
        <v>62</v>
      </c>
      <c r="J69" s="21">
        <f>J70+J71+J72+J78+J79+J82+J85</f>
        <v>368279318</v>
      </c>
      <c r="K69" s="21">
        <f>K70+K71+K72+K78+K79+K82+K85</f>
        <v>381927668</v>
      </c>
    </row>
    <row r="70" spans="1:11" ht="12.75">
      <c r="A70" s="218" t="s">
        <v>136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355321450</v>
      </c>
      <c r="K70" s="7">
        <v>355321450</v>
      </c>
    </row>
    <row r="71" spans="1:11" ht="12.75">
      <c r="A71" s="218" t="s">
        <v>137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/>
    </row>
    <row r="72" spans="1:11" ht="12.75">
      <c r="A72" s="218" t="s">
        <v>138</v>
      </c>
      <c r="B72" s="219"/>
      <c r="C72" s="219"/>
      <c r="D72" s="219"/>
      <c r="E72" s="219"/>
      <c r="F72" s="219"/>
      <c r="G72" s="219"/>
      <c r="H72" s="220"/>
      <c r="I72" s="1">
        <v>65</v>
      </c>
      <c r="J72" s="20">
        <f>J73+J74-J75+J76+J77</f>
        <v>813060</v>
      </c>
      <c r="K72" s="20">
        <f>K73+K74-K75+K76+K77</f>
        <v>870201</v>
      </c>
    </row>
    <row r="73" spans="1:11" ht="12.75">
      <c r="A73" s="218" t="s">
        <v>139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813060</v>
      </c>
      <c r="K73" s="7">
        <v>870201</v>
      </c>
    </row>
    <row r="74" spans="1:11" ht="12.75">
      <c r="A74" s="218" t="s">
        <v>140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8700</v>
      </c>
      <c r="K74" s="7">
        <v>8700</v>
      </c>
    </row>
    <row r="75" spans="1:11" ht="12.75">
      <c r="A75" s="218" t="s">
        <v>128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8700</v>
      </c>
      <c r="K75" s="7">
        <v>8700</v>
      </c>
    </row>
    <row r="76" spans="1:11" ht="12.75">
      <c r="A76" s="218" t="s">
        <v>129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130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131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15699954</v>
      </c>
      <c r="K78" s="7">
        <v>15049397</v>
      </c>
    </row>
    <row r="79" spans="1:11" ht="12.75">
      <c r="A79" s="218" t="s">
        <v>225</v>
      </c>
      <c r="B79" s="219"/>
      <c r="C79" s="219"/>
      <c r="D79" s="219"/>
      <c r="E79" s="219"/>
      <c r="F79" s="219"/>
      <c r="G79" s="219"/>
      <c r="H79" s="220"/>
      <c r="I79" s="1">
        <v>72</v>
      </c>
      <c r="J79" s="20">
        <f>J80-J81</f>
        <v>-6390840</v>
      </c>
      <c r="K79" s="20">
        <f>K80-K81</f>
        <v>-5271073</v>
      </c>
    </row>
    <row r="80" spans="1:11" ht="12.75">
      <c r="A80" s="227" t="s">
        <v>164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/>
    </row>
    <row r="81" spans="1:11" ht="12.75">
      <c r="A81" s="227" t="s">
        <v>165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6390840</v>
      </c>
      <c r="K81" s="7">
        <v>5271073</v>
      </c>
    </row>
    <row r="82" spans="1:11" ht="12.75">
      <c r="A82" s="218" t="s">
        <v>226</v>
      </c>
      <c r="B82" s="219"/>
      <c r="C82" s="219"/>
      <c r="D82" s="219"/>
      <c r="E82" s="219"/>
      <c r="F82" s="219"/>
      <c r="G82" s="219"/>
      <c r="H82" s="220"/>
      <c r="I82" s="1">
        <v>75</v>
      </c>
      <c r="J82" s="20">
        <f>J83-J84</f>
        <v>1302619</v>
      </c>
      <c r="K82" s="20">
        <f>K83-K84</f>
        <v>14311016</v>
      </c>
    </row>
    <row r="83" spans="1:11" ht="12.75">
      <c r="A83" s="227" t="s">
        <v>166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1302619</v>
      </c>
      <c r="K83" s="7">
        <v>14311016</v>
      </c>
    </row>
    <row r="84" spans="1:11" ht="12.75">
      <c r="A84" s="227" t="s">
        <v>167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18" t="s">
        <v>168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1533075</v>
      </c>
      <c r="K85" s="7">
        <v>1646677</v>
      </c>
    </row>
    <row r="86" spans="1:11" ht="12.75">
      <c r="A86" s="207" t="s">
        <v>18</v>
      </c>
      <c r="B86" s="208"/>
      <c r="C86" s="208"/>
      <c r="D86" s="208"/>
      <c r="E86" s="208"/>
      <c r="F86" s="208"/>
      <c r="G86" s="208"/>
      <c r="H86" s="209"/>
      <c r="I86" s="1">
        <v>79</v>
      </c>
      <c r="J86" s="20">
        <f>SUM(J87:J89)</f>
        <v>0</v>
      </c>
      <c r="K86" s="20">
        <f>SUM(K87:K89)</f>
        <v>0</v>
      </c>
    </row>
    <row r="87" spans="1:11" ht="12.75">
      <c r="A87" s="218" t="s">
        <v>124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125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126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ht="12.75">
      <c r="A90" s="207" t="s">
        <v>19</v>
      </c>
      <c r="B90" s="208"/>
      <c r="C90" s="208"/>
      <c r="D90" s="208"/>
      <c r="E90" s="208"/>
      <c r="F90" s="208"/>
      <c r="G90" s="208"/>
      <c r="H90" s="209"/>
      <c r="I90" s="1">
        <v>83</v>
      </c>
      <c r="J90" s="20">
        <f>SUM(J91:J99)</f>
        <v>77770052</v>
      </c>
      <c r="K90" s="20">
        <f>SUM(K91:K99)</f>
        <v>72257614</v>
      </c>
    </row>
    <row r="91" spans="1:11" ht="12.75">
      <c r="A91" s="218" t="s">
        <v>127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230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3943037</v>
      </c>
      <c r="K92" s="7">
        <v>4397557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73650563</v>
      </c>
      <c r="K93" s="7">
        <v>67698381</v>
      </c>
    </row>
    <row r="94" spans="1:11" ht="12.75">
      <c r="A94" s="218" t="s">
        <v>231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232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233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89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87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59104</v>
      </c>
      <c r="K98" s="7">
        <v>44328</v>
      </c>
    </row>
    <row r="99" spans="1:11" ht="12.75">
      <c r="A99" s="218" t="s">
        <v>88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117348</v>
      </c>
      <c r="K99" s="7">
        <v>117348</v>
      </c>
    </row>
    <row r="100" spans="1:11" ht="12.75">
      <c r="A100" s="207" t="s">
        <v>20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20">
        <f>SUM(J101:J112)</f>
        <v>127363228</v>
      </c>
      <c r="K100" s="20">
        <f>SUM(K101:K112)</f>
        <v>134235928</v>
      </c>
    </row>
    <row r="101" spans="1:11" ht="12.75">
      <c r="A101" s="218" t="s">
        <v>127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/>
      <c r="K101" s="7"/>
    </row>
    <row r="102" spans="1:11" ht="12.75">
      <c r="A102" s="218" t="s">
        <v>230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53022278</v>
      </c>
      <c r="K103" s="7">
        <v>42038587</v>
      </c>
    </row>
    <row r="104" spans="1:11" ht="12.75">
      <c r="A104" s="218" t="s">
        <v>231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/>
      <c r="K104" s="7"/>
    </row>
    <row r="105" spans="1:11" ht="12.75">
      <c r="A105" s="218" t="s">
        <v>232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55356246</v>
      </c>
      <c r="K105" s="7">
        <v>76996406</v>
      </c>
    </row>
    <row r="106" spans="1:11" ht="12.75">
      <c r="A106" s="218" t="s">
        <v>233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5000000</v>
      </c>
      <c r="K106" s="7"/>
    </row>
    <row r="107" spans="1:11" ht="12.75">
      <c r="A107" s="218" t="s">
        <v>89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90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6005004</v>
      </c>
      <c r="K108" s="7">
        <v>8103638</v>
      </c>
    </row>
    <row r="109" spans="1:11" ht="12.75">
      <c r="A109" s="218" t="s">
        <v>91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7908741</v>
      </c>
      <c r="K109" s="7">
        <v>6997195</v>
      </c>
    </row>
    <row r="110" spans="1:11" ht="12.75">
      <c r="A110" s="218" t="s">
        <v>94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92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93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70959</v>
      </c>
      <c r="K112" s="7">
        <v>100102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10792224</v>
      </c>
      <c r="K113" s="7">
        <v>12558814</v>
      </c>
    </row>
    <row r="114" spans="1:11" ht="12.75">
      <c r="A114" s="207" t="s">
        <v>21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20">
        <f>J69+J86+J90+J100+J113</f>
        <v>584204822</v>
      </c>
      <c r="K114" s="20">
        <f>K69+K86+K90+K100+K113</f>
        <v>600980024</v>
      </c>
    </row>
    <row r="115" spans="1:11" ht="12.75">
      <c r="A115" s="232" t="s">
        <v>52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143025368</v>
      </c>
      <c r="K115" s="8">
        <v>146589479</v>
      </c>
    </row>
    <row r="116" spans="1:11" ht="12.75">
      <c r="A116" s="224" t="s">
        <v>297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4" t="s">
        <v>181</v>
      </c>
      <c r="B117" s="205"/>
      <c r="C117" s="205"/>
      <c r="D117" s="205"/>
      <c r="E117" s="205"/>
      <c r="F117" s="205"/>
      <c r="G117" s="205"/>
      <c r="H117" s="205"/>
      <c r="I117" s="238"/>
      <c r="J117" s="238"/>
      <c r="K117" s="239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366746243</v>
      </c>
      <c r="K118" s="7">
        <v>380280991</v>
      </c>
    </row>
    <row r="119" spans="1:11" ht="12.75">
      <c r="A119" s="240" t="s">
        <v>9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>
        <v>1533075</v>
      </c>
      <c r="K119" s="8">
        <v>1646677</v>
      </c>
    </row>
    <row r="120" spans="1:11" ht="12.75">
      <c r="A120" s="243" t="s">
        <v>298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0:K70 J72:K77 J7:K67">
      <formula1>0</formula1>
    </dataValidation>
  </dataValidations>
  <printOptions/>
  <pageMargins left="0.34" right="0.33" top="0.39" bottom="0.32" header="0.3" footer="0.18"/>
  <pageSetup fitToHeight="0" fitToWidth="1" horizontalDpi="600" verticalDpi="600" orientation="portrait" paperSize="9" scale="89" r:id="rId1"/>
  <rowBreaks count="1" manualBreakCount="1">
    <brk id="67" max="255" man="1"/>
  </rowBreaks>
  <ignoredErrors>
    <ignoredError sqref="K100 K49 K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1">
      <selection activeCell="I13" sqref="I13"/>
    </sheetView>
  </sheetViews>
  <sheetFormatPr defaultColWidth="9.140625" defaultRowHeight="12.75"/>
  <cols>
    <col min="1" max="7" width="9.140625" style="123" customWidth="1"/>
    <col min="8" max="8" width="5.00390625" style="123" customWidth="1"/>
    <col min="9" max="9" width="9.140625" style="123" customWidth="1"/>
    <col min="10" max="10" width="12.421875" style="123" customWidth="1"/>
    <col min="11" max="11" width="13.140625" style="123" customWidth="1"/>
    <col min="12" max="12" width="13.57421875" style="123" customWidth="1"/>
    <col min="13" max="13" width="12.7109375" style="123" customWidth="1"/>
    <col min="14" max="16384" width="9.140625" style="123" customWidth="1"/>
  </cols>
  <sheetData>
    <row r="1" spans="1:13" ht="18.75" customHeight="1">
      <c r="A1" s="274" t="s">
        <v>149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5" customHeight="1">
      <c r="A2" s="273" t="s">
        <v>343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.75" customHeight="1">
      <c r="A3" s="245" t="s">
        <v>358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54</v>
      </c>
      <c r="B4" s="247"/>
      <c r="C4" s="247"/>
      <c r="D4" s="247"/>
      <c r="E4" s="247"/>
      <c r="F4" s="247"/>
      <c r="G4" s="247"/>
      <c r="H4" s="247"/>
      <c r="I4" s="124" t="s">
        <v>344</v>
      </c>
      <c r="J4" s="248" t="s">
        <v>306</v>
      </c>
      <c r="K4" s="248"/>
      <c r="L4" s="248" t="s">
        <v>307</v>
      </c>
      <c r="M4" s="248"/>
    </row>
    <row r="5" spans="1:13" ht="12.75">
      <c r="A5" s="247"/>
      <c r="B5" s="247"/>
      <c r="C5" s="247"/>
      <c r="D5" s="247"/>
      <c r="E5" s="247"/>
      <c r="F5" s="247"/>
      <c r="G5" s="247"/>
      <c r="H5" s="247"/>
      <c r="I5" s="124"/>
      <c r="J5" s="125" t="s">
        <v>301</v>
      </c>
      <c r="K5" s="125" t="s">
        <v>302</v>
      </c>
      <c r="L5" s="125" t="s">
        <v>301</v>
      </c>
      <c r="M5" s="125" t="s">
        <v>302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126">
        <v>2</v>
      </c>
      <c r="J6" s="125">
        <v>3</v>
      </c>
      <c r="K6" s="125">
        <v>4</v>
      </c>
      <c r="L6" s="125">
        <v>5</v>
      </c>
      <c r="M6" s="125">
        <v>6</v>
      </c>
    </row>
    <row r="7" spans="1:13" ht="12.75">
      <c r="A7" s="249" t="s">
        <v>345</v>
      </c>
      <c r="B7" s="250"/>
      <c r="C7" s="250"/>
      <c r="D7" s="250"/>
      <c r="E7" s="250"/>
      <c r="F7" s="250"/>
      <c r="G7" s="250"/>
      <c r="H7" s="251"/>
      <c r="I7" s="127">
        <v>111</v>
      </c>
      <c r="J7" s="128">
        <f>J8+J9</f>
        <v>207455029</v>
      </c>
      <c r="K7" s="128">
        <f>K8+K9</f>
        <v>77820864</v>
      </c>
      <c r="L7" s="128">
        <f>L8+L9</f>
        <v>235838291</v>
      </c>
      <c r="M7" s="128">
        <f>M8+M9</f>
        <v>86892277</v>
      </c>
    </row>
    <row r="8" spans="1:13" ht="12.75">
      <c r="A8" s="252" t="s">
        <v>147</v>
      </c>
      <c r="B8" s="253"/>
      <c r="C8" s="253"/>
      <c r="D8" s="253"/>
      <c r="E8" s="253"/>
      <c r="F8" s="253"/>
      <c r="G8" s="253"/>
      <c r="H8" s="254"/>
      <c r="I8" s="129">
        <v>112</v>
      </c>
      <c r="J8" s="130">
        <v>198215333</v>
      </c>
      <c r="K8" s="130">
        <v>75244488</v>
      </c>
      <c r="L8" s="130">
        <v>228784756</v>
      </c>
      <c r="M8" s="130">
        <v>85095641</v>
      </c>
    </row>
    <row r="9" spans="1:13" ht="12.75">
      <c r="A9" s="252" t="s">
        <v>98</v>
      </c>
      <c r="B9" s="253"/>
      <c r="C9" s="253"/>
      <c r="D9" s="253"/>
      <c r="E9" s="253"/>
      <c r="F9" s="253"/>
      <c r="G9" s="253"/>
      <c r="H9" s="254"/>
      <c r="I9" s="129">
        <v>113</v>
      </c>
      <c r="J9" s="130">
        <v>9239696</v>
      </c>
      <c r="K9" s="130">
        <v>2576376</v>
      </c>
      <c r="L9" s="130">
        <v>7053535</v>
      </c>
      <c r="M9" s="130">
        <v>1796636</v>
      </c>
    </row>
    <row r="10" spans="1:13" ht="12.75">
      <c r="A10" s="252" t="s">
        <v>346</v>
      </c>
      <c r="B10" s="253"/>
      <c r="C10" s="253"/>
      <c r="D10" s="253"/>
      <c r="E10" s="253"/>
      <c r="F10" s="253"/>
      <c r="G10" s="253"/>
      <c r="H10" s="254"/>
      <c r="I10" s="129">
        <v>114</v>
      </c>
      <c r="J10" s="131">
        <f>J11+J12+J16+J20+J21+J22+J25+J26</f>
        <v>197276371</v>
      </c>
      <c r="K10" s="131">
        <f>K11+K12+K16+K20+K21+K22+K25+K26</f>
        <v>71869201</v>
      </c>
      <c r="L10" s="131">
        <f>L11+L12+L16+L20+L21+L22+L25+L26</f>
        <v>217384113</v>
      </c>
      <c r="M10" s="131">
        <f>M11+M12+M16+M20+M21+M22+M25+M26</f>
        <v>79818861</v>
      </c>
    </row>
    <row r="11" spans="1:13" ht="12.75">
      <c r="A11" s="252" t="s">
        <v>99</v>
      </c>
      <c r="B11" s="253"/>
      <c r="C11" s="253"/>
      <c r="D11" s="253"/>
      <c r="E11" s="253"/>
      <c r="F11" s="253"/>
      <c r="G11" s="253"/>
      <c r="H11" s="254"/>
      <c r="I11" s="129">
        <v>115</v>
      </c>
      <c r="J11" s="130">
        <v>5317245</v>
      </c>
      <c r="K11" s="130">
        <v>-8056480</v>
      </c>
      <c r="L11" s="130">
        <v>21575175</v>
      </c>
      <c r="M11" s="130">
        <v>3799852</v>
      </c>
    </row>
    <row r="12" spans="1:13" ht="12.75">
      <c r="A12" s="252" t="s">
        <v>347</v>
      </c>
      <c r="B12" s="253"/>
      <c r="C12" s="253"/>
      <c r="D12" s="253"/>
      <c r="E12" s="253"/>
      <c r="F12" s="253"/>
      <c r="G12" s="253"/>
      <c r="H12" s="254"/>
      <c r="I12" s="129">
        <v>116</v>
      </c>
      <c r="J12" s="131">
        <f>J13+J14+J15</f>
        <v>121810794</v>
      </c>
      <c r="K12" s="131">
        <f>K13+K14+K15</f>
        <v>54872382</v>
      </c>
      <c r="L12" s="131">
        <f>L13+L14+L15</f>
        <v>125213015</v>
      </c>
      <c r="M12" s="131">
        <f>M13+M14+M15</f>
        <v>52164126</v>
      </c>
    </row>
    <row r="13" spans="1:13" ht="12.75">
      <c r="A13" s="255" t="s">
        <v>141</v>
      </c>
      <c r="B13" s="256"/>
      <c r="C13" s="256"/>
      <c r="D13" s="256"/>
      <c r="E13" s="256"/>
      <c r="F13" s="256"/>
      <c r="G13" s="256"/>
      <c r="H13" s="257"/>
      <c r="I13" s="129">
        <v>117</v>
      </c>
      <c r="J13" s="130">
        <v>78222874</v>
      </c>
      <c r="K13" s="130">
        <v>40030692</v>
      </c>
      <c r="L13" s="130">
        <v>80000112</v>
      </c>
      <c r="M13" s="130">
        <v>35948766</v>
      </c>
    </row>
    <row r="14" spans="1:13" ht="12.75">
      <c r="A14" s="255" t="s">
        <v>142</v>
      </c>
      <c r="B14" s="256"/>
      <c r="C14" s="256"/>
      <c r="D14" s="256"/>
      <c r="E14" s="256"/>
      <c r="F14" s="256"/>
      <c r="G14" s="256"/>
      <c r="H14" s="257"/>
      <c r="I14" s="129">
        <v>118</v>
      </c>
      <c r="J14" s="130">
        <v>28265515</v>
      </c>
      <c r="K14" s="130">
        <v>8357838</v>
      </c>
      <c r="L14" s="130">
        <v>29311169</v>
      </c>
      <c r="M14" s="130">
        <v>9749091</v>
      </c>
    </row>
    <row r="15" spans="1:13" ht="12.75">
      <c r="A15" s="255" t="s">
        <v>56</v>
      </c>
      <c r="B15" s="256"/>
      <c r="C15" s="256"/>
      <c r="D15" s="256"/>
      <c r="E15" s="256"/>
      <c r="F15" s="256"/>
      <c r="G15" s="256"/>
      <c r="H15" s="257"/>
      <c r="I15" s="129">
        <v>119</v>
      </c>
      <c r="J15" s="130">
        <v>15322405</v>
      </c>
      <c r="K15" s="130">
        <v>6483852</v>
      </c>
      <c r="L15" s="130">
        <v>15901734</v>
      </c>
      <c r="M15" s="130">
        <v>6466269</v>
      </c>
    </row>
    <row r="16" spans="1:13" ht="12.75">
      <c r="A16" s="252" t="s">
        <v>348</v>
      </c>
      <c r="B16" s="253"/>
      <c r="C16" s="253"/>
      <c r="D16" s="253"/>
      <c r="E16" s="253"/>
      <c r="F16" s="253"/>
      <c r="G16" s="253"/>
      <c r="H16" s="254"/>
      <c r="I16" s="129">
        <v>120</v>
      </c>
      <c r="J16" s="131">
        <f>J17+J18+J19</f>
        <v>47211374</v>
      </c>
      <c r="K16" s="131">
        <f>K17+K18+K19</f>
        <v>16522777</v>
      </c>
      <c r="L16" s="131">
        <f>L17+L18+L19</f>
        <v>47939695</v>
      </c>
      <c r="M16" s="131">
        <f>M17+M18+M19</f>
        <v>16342679</v>
      </c>
    </row>
    <row r="17" spans="1:13" ht="12.75">
      <c r="A17" s="255" t="s">
        <v>57</v>
      </c>
      <c r="B17" s="256"/>
      <c r="C17" s="256"/>
      <c r="D17" s="256"/>
      <c r="E17" s="256"/>
      <c r="F17" s="256"/>
      <c r="G17" s="256"/>
      <c r="H17" s="257"/>
      <c r="I17" s="129">
        <v>121</v>
      </c>
      <c r="J17" s="130">
        <v>30216947</v>
      </c>
      <c r="K17" s="130">
        <v>10557073</v>
      </c>
      <c r="L17" s="130">
        <v>31212180</v>
      </c>
      <c r="M17" s="130">
        <v>10657195</v>
      </c>
    </row>
    <row r="18" spans="1:13" ht="12.75">
      <c r="A18" s="255" t="s">
        <v>58</v>
      </c>
      <c r="B18" s="256"/>
      <c r="C18" s="256"/>
      <c r="D18" s="256"/>
      <c r="E18" s="256"/>
      <c r="F18" s="256"/>
      <c r="G18" s="256"/>
      <c r="H18" s="257"/>
      <c r="I18" s="129">
        <v>122</v>
      </c>
      <c r="J18" s="130">
        <v>9974251</v>
      </c>
      <c r="K18" s="130">
        <v>3511793</v>
      </c>
      <c r="L18" s="130">
        <v>9646399</v>
      </c>
      <c r="M18" s="130">
        <v>3287462</v>
      </c>
    </row>
    <row r="19" spans="1:13" ht="12.75">
      <c r="A19" s="255" t="s">
        <v>59</v>
      </c>
      <c r="B19" s="256"/>
      <c r="C19" s="256"/>
      <c r="D19" s="256"/>
      <c r="E19" s="256"/>
      <c r="F19" s="256"/>
      <c r="G19" s="256"/>
      <c r="H19" s="257"/>
      <c r="I19" s="129">
        <v>123</v>
      </c>
      <c r="J19" s="130">
        <v>7020176</v>
      </c>
      <c r="K19" s="130">
        <v>2453911</v>
      </c>
      <c r="L19" s="130">
        <v>7081116</v>
      </c>
      <c r="M19" s="130">
        <v>2398022</v>
      </c>
    </row>
    <row r="20" spans="1:13" ht="12.75">
      <c r="A20" s="252" t="s">
        <v>100</v>
      </c>
      <c r="B20" s="253"/>
      <c r="C20" s="253"/>
      <c r="D20" s="253"/>
      <c r="E20" s="253"/>
      <c r="F20" s="253"/>
      <c r="G20" s="253"/>
      <c r="H20" s="254"/>
      <c r="I20" s="129">
        <v>124</v>
      </c>
      <c r="J20" s="130">
        <v>11225504</v>
      </c>
      <c r="K20" s="130">
        <v>3733943</v>
      </c>
      <c r="L20" s="130">
        <v>11413559</v>
      </c>
      <c r="M20" s="130">
        <v>3887055</v>
      </c>
    </row>
    <row r="21" spans="1:13" ht="12.75">
      <c r="A21" s="252" t="s">
        <v>101</v>
      </c>
      <c r="B21" s="253"/>
      <c r="C21" s="253"/>
      <c r="D21" s="253"/>
      <c r="E21" s="253"/>
      <c r="F21" s="253"/>
      <c r="G21" s="253"/>
      <c r="H21" s="254"/>
      <c r="I21" s="129">
        <v>125</v>
      </c>
      <c r="J21" s="130">
        <v>10926888</v>
      </c>
      <c r="K21" s="130">
        <v>4697748</v>
      </c>
      <c r="L21" s="130">
        <v>10758866</v>
      </c>
      <c r="M21" s="130">
        <v>3552803</v>
      </c>
    </row>
    <row r="22" spans="1:13" ht="12.75">
      <c r="A22" s="252" t="s">
        <v>349</v>
      </c>
      <c r="B22" s="253"/>
      <c r="C22" s="253"/>
      <c r="D22" s="253"/>
      <c r="E22" s="253"/>
      <c r="F22" s="253"/>
      <c r="G22" s="253"/>
      <c r="H22" s="254"/>
      <c r="I22" s="129">
        <v>126</v>
      </c>
      <c r="J22" s="131">
        <f>SUM(J23:J24)</f>
        <v>0</v>
      </c>
      <c r="K22" s="131">
        <f>SUM(K23:K24)</f>
        <v>0</v>
      </c>
      <c r="L22" s="131">
        <f>SUM(L23:L24)</f>
        <v>0</v>
      </c>
      <c r="M22" s="131">
        <f>SUM(M23:M24)</f>
        <v>0</v>
      </c>
    </row>
    <row r="23" spans="1:13" ht="12.75">
      <c r="A23" s="255" t="s">
        <v>132</v>
      </c>
      <c r="B23" s="256"/>
      <c r="C23" s="256"/>
      <c r="D23" s="256"/>
      <c r="E23" s="256"/>
      <c r="F23" s="256"/>
      <c r="G23" s="256"/>
      <c r="H23" s="257"/>
      <c r="I23" s="129">
        <v>127</v>
      </c>
      <c r="J23" s="130"/>
      <c r="K23" s="130"/>
      <c r="L23" s="130"/>
      <c r="M23" s="130"/>
    </row>
    <row r="24" spans="1:13" ht="12.75">
      <c r="A24" s="255" t="s">
        <v>133</v>
      </c>
      <c r="B24" s="256"/>
      <c r="C24" s="256"/>
      <c r="D24" s="256"/>
      <c r="E24" s="256"/>
      <c r="F24" s="256"/>
      <c r="G24" s="256"/>
      <c r="H24" s="257"/>
      <c r="I24" s="129">
        <v>128</v>
      </c>
      <c r="J24" s="130"/>
      <c r="K24" s="130"/>
      <c r="L24" s="130"/>
      <c r="M24" s="130"/>
    </row>
    <row r="25" spans="1:13" ht="12.75">
      <c r="A25" s="252" t="s">
        <v>102</v>
      </c>
      <c r="B25" s="253"/>
      <c r="C25" s="253"/>
      <c r="D25" s="253"/>
      <c r="E25" s="253"/>
      <c r="F25" s="253"/>
      <c r="G25" s="253"/>
      <c r="H25" s="254"/>
      <c r="I25" s="129">
        <v>129</v>
      </c>
      <c r="J25" s="130"/>
      <c r="K25" s="130"/>
      <c r="L25" s="130"/>
      <c r="M25" s="130"/>
    </row>
    <row r="26" spans="1:13" ht="12.75">
      <c r="A26" s="252" t="s">
        <v>45</v>
      </c>
      <c r="B26" s="253"/>
      <c r="C26" s="253"/>
      <c r="D26" s="253"/>
      <c r="E26" s="253"/>
      <c r="F26" s="253"/>
      <c r="G26" s="253"/>
      <c r="H26" s="254"/>
      <c r="I26" s="129">
        <v>130</v>
      </c>
      <c r="J26" s="130">
        <v>784566</v>
      </c>
      <c r="K26" s="130">
        <v>98831</v>
      </c>
      <c r="L26" s="130">
        <v>483803</v>
      </c>
      <c r="M26" s="130">
        <v>72346</v>
      </c>
    </row>
    <row r="27" spans="1:13" ht="12.75">
      <c r="A27" s="252" t="s">
        <v>350</v>
      </c>
      <c r="B27" s="253"/>
      <c r="C27" s="253"/>
      <c r="D27" s="253"/>
      <c r="E27" s="253"/>
      <c r="F27" s="253"/>
      <c r="G27" s="253"/>
      <c r="H27" s="254"/>
      <c r="I27" s="129">
        <v>131</v>
      </c>
      <c r="J27" s="131">
        <f>J28+J29+J30+J31+J32</f>
        <v>1941464</v>
      </c>
      <c r="K27" s="131">
        <f>K28+K29+K30+K31+K32</f>
        <v>1225552</v>
      </c>
      <c r="L27" s="131">
        <f>L28+L29+L30+L31+L32</f>
        <v>1372000</v>
      </c>
      <c r="M27" s="131">
        <f>M28+M29+M30+M31+M32</f>
        <v>1186333</v>
      </c>
    </row>
    <row r="28" spans="1:13" ht="21.75" customHeight="1">
      <c r="A28" s="252" t="s">
        <v>216</v>
      </c>
      <c r="B28" s="253"/>
      <c r="C28" s="253"/>
      <c r="D28" s="253"/>
      <c r="E28" s="253"/>
      <c r="F28" s="253"/>
      <c r="G28" s="253"/>
      <c r="H28" s="254"/>
      <c r="I28" s="129">
        <v>132</v>
      </c>
      <c r="J28" s="130"/>
      <c r="K28" s="130"/>
      <c r="L28" s="130"/>
      <c r="M28" s="130"/>
    </row>
    <row r="29" spans="1:13" ht="21.75" customHeight="1">
      <c r="A29" s="252" t="s">
        <v>150</v>
      </c>
      <c r="B29" s="253"/>
      <c r="C29" s="253"/>
      <c r="D29" s="253"/>
      <c r="E29" s="253"/>
      <c r="F29" s="253"/>
      <c r="G29" s="253"/>
      <c r="H29" s="254"/>
      <c r="I29" s="129">
        <v>133</v>
      </c>
      <c r="J29" s="130">
        <v>1918364</v>
      </c>
      <c r="K29" s="130">
        <v>1225552</v>
      </c>
      <c r="L29" s="130">
        <v>1333791</v>
      </c>
      <c r="M29" s="130">
        <v>1148754</v>
      </c>
    </row>
    <row r="30" spans="1:13" ht="12.75">
      <c r="A30" s="258" t="s">
        <v>134</v>
      </c>
      <c r="B30" s="259"/>
      <c r="C30" s="259"/>
      <c r="D30" s="259"/>
      <c r="E30" s="259"/>
      <c r="F30" s="259"/>
      <c r="G30" s="259"/>
      <c r="H30" s="260"/>
      <c r="I30" s="129">
        <v>134</v>
      </c>
      <c r="J30" s="130"/>
      <c r="K30" s="130"/>
      <c r="L30" s="130"/>
      <c r="M30" s="130"/>
    </row>
    <row r="31" spans="1:13" ht="12.75">
      <c r="A31" s="258" t="s">
        <v>212</v>
      </c>
      <c r="B31" s="259"/>
      <c r="C31" s="259"/>
      <c r="D31" s="259"/>
      <c r="E31" s="259"/>
      <c r="F31" s="259"/>
      <c r="G31" s="259"/>
      <c r="H31" s="260"/>
      <c r="I31" s="129">
        <v>135</v>
      </c>
      <c r="J31" s="130"/>
      <c r="K31" s="130"/>
      <c r="L31" s="130"/>
      <c r="M31" s="130"/>
    </row>
    <row r="32" spans="1:13" ht="12.75">
      <c r="A32" s="258" t="s">
        <v>135</v>
      </c>
      <c r="B32" s="259"/>
      <c r="C32" s="259"/>
      <c r="D32" s="259"/>
      <c r="E32" s="259"/>
      <c r="F32" s="259"/>
      <c r="G32" s="259"/>
      <c r="H32" s="260"/>
      <c r="I32" s="129">
        <v>136</v>
      </c>
      <c r="J32" s="130">
        <v>23100</v>
      </c>
      <c r="K32" s="130">
        <v>0</v>
      </c>
      <c r="L32" s="130">
        <v>38209</v>
      </c>
      <c r="M32" s="130">
        <v>37579</v>
      </c>
    </row>
    <row r="33" spans="1:13" ht="12.75">
      <c r="A33" s="252" t="s">
        <v>351</v>
      </c>
      <c r="B33" s="253"/>
      <c r="C33" s="253"/>
      <c r="D33" s="253"/>
      <c r="E33" s="253"/>
      <c r="F33" s="253"/>
      <c r="G33" s="253"/>
      <c r="H33" s="254"/>
      <c r="I33" s="129">
        <v>137</v>
      </c>
      <c r="J33" s="131">
        <f>J34+J35+J36+J37</f>
        <v>7851801</v>
      </c>
      <c r="K33" s="131">
        <f>K34+K35+K36+K37</f>
        <v>2440781</v>
      </c>
      <c r="L33" s="131">
        <f>L34+L35+L36+L37</f>
        <v>5513399</v>
      </c>
      <c r="M33" s="131">
        <f>M34+M35+M36+M37</f>
        <v>1738047</v>
      </c>
    </row>
    <row r="34" spans="1:13" ht="12.75">
      <c r="A34" s="252" t="s">
        <v>61</v>
      </c>
      <c r="B34" s="253"/>
      <c r="C34" s="253"/>
      <c r="D34" s="253"/>
      <c r="E34" s="253"/>
      <c r="F34" s="253"/>
      <c r="G34" s="253"/>
      <c r="H34" s="254"/>
      <c r="I34" s="129">
        <v>138</v>
      </c>
      <c r="J34" s="130"/>
      <c r="K34" s="130"/>
      <c r="L34" s="130"/>
      <c r="M34" s="130"/>
    </row>
    <row r="35" spans="1:13" ht="23.25" customHeight="1">
      <c r="A35" s="252" t="s">
        <v>60</v>
      </c>
      <c r="B35" s="253"/>
      <c r="C35" s="253"/>
      <c r="D35" s="253"/>
      <c r="E35" s="253"/>
      <c r="F35" s="253"/>
      <c r="G35" s="253"/>
      <c r="H35" s="254"/>
      <c r="I35" s="129">
        <v>139</v>
      </c>
      <c r="J35" s="130">
        <v>7460394</v>
      </c>
      <c r="K35" s="130">
        <v>2363411</v>
      </c>
      <c r="L35" s="130">
        <v>5136115</v>
      </c>
      <c r="M35" s="130">
        <v>1619625</v>
      </c>
    </row>
    <row r="36" spans="1:13" ht="12.75">
      <c r="A36" s="252" t="s">
        <v>213</v>
      </c>
      <c r="B36" s="253"/>
      <c r="C36" s="253"/>
      <c r="D36" s="253"/>
      <c r="E36" s="253"/>
      <c r="F36" s="253"/>
      <c r="G36" s="253"/>
      <c r="H36" s="254"/>
      <c r="I36" s="129">
        <v>140</v>
      </c>
      <c r="J36" s="130"/>
      <c r="K36" s="130"/>
      <c r="L36" s="130"/>
      <c r="M36" s="130"/>
    </row>
    <row r="37" spans="1:13" ht="12.75">
      <c r="A37" s="252" t="s">
        <v>62</v>
      </c>
      <c r="B37" s="253"/>
      <c r="C37" s="253"/>
      <c r="D37" s="253"/>
      <c r="E37" s="253"/>
      <c r="F37" s="253"/>
      <c r="G37" s="253"/>
      <c r="H37" s="254"/>
      <c r="I37" s="129">
        <v>141</v>
      </c>
      <c r="J37" s="130">
        <v>391407</v>
      </c>
      <c r="K37" s="130">
        <v>77370</v>
      </c>
      <c r="L37" s="130">
        <v>377284</v>
      </c>
      <c r="M37" s="130">
        <v>118422</v>
      </c>
    </row>
    <row r="38" spans="1:13" ht="12.75">
      <c r="A38" s="252" t="s">
        <v>189</v>
      </c>
      <c r="B38" s="253"/>
      <c r="C38" s="253"/>
      <c r="D38" s="253"/>
      <c r="E38" s="253"/>
      <c r="F38" s="253"/>
      <c r="G38" s="253"/>
      <c r="H38" s="254"/>
      <c r="I38" s="129">
        <v>142</v>
      </c>
      <c r="J38" s="130"/>
      <c r="K38" s="130"/>
      <c r="L38" s="130"/>
      <c r="M38" s="130"/>
    </row>
    <row r="39" spans="1:13" ht="12.75">
      <c r="A39" s="252" t="s">
        <v>190</v>
      </c>
      <c r="B39" s="253"/>
      <c r="C39" s="253"/>
      <c r="D39" s="253"/>
      <c r="E39" s="253"/>
      <c r="F39" s="253"/>
      <c r="G39" s="253"/>
      <c r="H39" s="254"/>
      <c r="I39" s="129">
        <v>143</v>
      </c>
      <c r="J39" s="130"/>
      <c r="K39" s="130"/>
      <c r="L39" s="130"/>
      <c r="M39" s="130"/>
    </row>
    <row r="40" spans="1:13" ht="12.75">
      <c r="A40" s="252" t="s">
        <v>214</v>
      </c>
      <c r="B40" s="253"/>
      <c r="C40" s="253"/>
      <c r="D40" s="253"/>
      <c r="E40" s="253"/>
      <c r="F40" s="253"/>
      <c r="G40" s="253"/>
      <c r="H40" s="254"/>
      <c r="I40" s="129">
        <v>144</v>
      </c>
      <c r="J40" s="130"/>
      <c r="K40" s="130"/>
      <c r="L40" s="130"/>
      <c r="M40" s="130"/>
    </row>
    <row r="41" spans="1:13" ht="12.75">
      <c r="A41" s="252" t="s">
        <v>215</v>
      </c>
      <c r="B41" s="253"/>
      <c r="C41" s="253"/>
      <c r="D41" s="253"/>
      <c r="E41" s="253"/>
      <c r="F41" s="253"/>
      <c r="G41" s="253"/>
      <c r="H41" s="254"/>
      <c r="I41" s="129">
        <v>145</v>
      </c>
      <c r="J41" s="130"/>
      <c r="K41" s="130"/>
      <c r="L41" s="130"/>
      <c r="M41" s="130"/>
    </row>
    <row r="42" spans="1:13" ht="12.75">
      <c r="A42" s="252" t="s">
        <v>352</v>
      </c>
      <c r="B42" s="253"/>
      <c r="C42" s="253"/>
      <c r="D42" s="253"/>
      <c r="E42" s="253"/>
      <c r="F42" s="253"/>
      <c r="G42" s="253"/>
      <c r="H42" s="254"/>
      <c r="I42" s="129">
        <v>146</v>
      </c>
      <c r="J42" s="131">
        <f>J7+J27+J38+J40</f>
        <v>209396493</v>
      </c>
      <c r="K42" s="131">
        <f>K7+K27+K38+K40</f>
        <v>79046416</v>
      </c>
      <c r="L42" s="131">
        <f>L7+L27+L38+L40</f>
        <v>237210291</v>
      </c>
      <c r="M42" s="131">
        <f>M7+M27+M38+M40</f>
        <v>88078610</v>
      </c>
    </row>
    <row r="43" spans="1:13" ht="12.75">
      <c r="A43" s="252" t="s">
        <v>353</v>
      </c>
      <c r="B43" s="253"/>
      <c r="C43" s="253"/>
      <c r="D43" s="253"/>
      <c r="E43" s="253"/>
      <c r="F43" s="253"/>
      <c r="G43" s="253"/>
      <c r="H43" s="254"/>
      <c r="I43" s="129">
        <v>147</v>
      </c>
      <c r="J43" s="131">
        <f>J10+J33+J39+J41</f>
        <v>205128172</v>
      </c>
      <c r="K43" s="131">
        <f>K10+K33+K39+K41</f>
        <v>74309982</v>
      </c>
      <c r="L43" s="131">
        <f>L10+L33+L39+L41</f>
        <v>222897512</v>
      </c>
      <c r="M43" s="131">
        <f>M10+M33+M39+M41</f>
        <v>81556908</v>
      </c>
    </row>
    <row r="44" spans="1:13" ht="12.75">
      <c r="A44" s="252" t="s">
        <v>354</v>
      </c>
      <c r="B44" s="253"/>
      <c r="C44" s="253"/>
      <c r="D44" s="253"/>
      <c r="E44" s="253"/>
      <c r="F44" s="253"/>
      <c r="G44" s="253"/>
      <c r="H44" s="254"/>
      <c r="I44" s="129">
        <v>148</v>
      </c>
      <c r="J44" s="131">
        <f>J42-J43</f>
        <v>4268321</v>
      </c>
      <c r="K44" s="131">
        <f>K42-K43</f>
        <v>4736434</v>
      </c>
      <c r="L44" s="131">
        <f>L42-L43</f>
        <v>14312779</v>
      </c>
      <c r="M44" s="131">
        <f>M42-M43</f>
        <v>6521702</v>
      </c>
    </row>
    <row r="45" spans="1:13" ht="12.75">
      <c r="A45" s="261" t="s">
        <v>208</v>
      </c>
      <c r="B45" s="262"/>
      <c r="C45" s="262"/>
      <c r="D45" s="262"/>
      <c r="E45" s="262"/>
      <c r="F45" s="262"/>
      <c r="G45" s="262"/>
      <c r="H45" s="263"/>
      <c r="I45" s="129">
        <v>149</v>
      </c>
      <c r="J45" s="131">
        <f>IF(J42&gt;J43,J42-J43,0)</f>
        <v>4268321</v>
      </c>
      <c r="K45" s="131">
        <f>IF(K42&gt;K43,K42-K43,0)</f>
        <v>4736434</v>
      </c>
      <c r="L45" s="131">
        <f>IF(L42&gt;L43,L42-L43,0)</f>
        <v>14312779</v>
      </c>
      <c r="M45" s="131">
        <f>IF(M42&gt;M43,M42-M43,0)</f>
        <v>6521702</v>
      </c>
    </row>
    <row r="46" spans="1:13" ht="12.75">
      <c r="A46" s="261" t="s">
        <v>209</v>
      </c>
      <c r="B46" s="262"/>
      <c r="C46" s="262"/>
      <c r="D46" s="262"/>
      <c r="E46" s="262"/>
      <c r="F46" s="262"/>
      <c r="G46" s="262"/>
      <c r="H46" s="263"/>
      <c r="I46" s="129">
        <v>150</v>
      </c>
      <c r="J46" s="131">
        <f>IF(J43&gt;J42,J43-J42,0)</f>
        <v>0</v>
      </c>
      <c r="K46" s="131">
        <f>IF(K43&gt;K42,K43-K42,0)</f>
        <v>0</v>
      </c>
      <c r="L46" s="131">
        <f>IF(L43&gt;L42,L43-L42,0)</f>
        <v>0</v>
      </c>
      <c r="M46" s="131">
        <f>IF(M43&gt;M42,M43-M42,0)</f>
        <v>0</v>
      </c>
    </row>
    <row r="47" spans="1:13" ht="12.75">
      <c r="A47" s="252" t="s">
        <v>207</v>
      </c>
      <c r="B47" s="253"/>
      <c r="C47" s="253"/>
      <c r="D47" s="253"/>
      <c r="E47" s="253"/>
      <c r="F47" s="253"/>
      <c r="G47" s="253"/>
      <c r="H47" s="254"/>
      <c r="I47" s="129">
        <v>151</v>
      </c>
      <c r="J47" s="130"/>
      <c r="K47" s="130"/>
      <c r="L47" s="130"/>
      <c r="M47" s="130"/>
    </row>
    <row r="48" spans="1:13" ht="12.75">
      <c r="A48" s="252" t="s">
        <v>355</v>
      </c>
      <c r="B48" s="253"/>
      <c r="C48" s="253"/>
      <c r="D48" s="253"/>
      <c r="E48" s="253"/>
      <c r="F48" s="253"/>
      <c r="G48" s="253"/>
      <c r="H48" s="254"/>
      <c r="I48" s="129">
        <v>152</v>
      </c>
      <c r="J48" s="131">
        <f>J44-J47</f>
        <v>4268321</v>
      </c>
      <c r="K48" s="131">
        <f>K44-K47</f>
        <v>4736434</v>
      </c>
      <c r="L48" s="131">
        <f>L44-L47</f>
        <v>14312779</v>
      </c>
      <c r="M48" s="131">
        <f>M44-M47</f>
        <v>6521702</v>
      </c>
    </row>
    <row r="49" spans="1:13" ht="12.75">
      <c r="A49" s="261" t="s">
        <v>187</v>
      </c>
      <c r="B49" s="262"/>
      <c r="C49" s="262"/>
      <c r="D49" s="262"/>
      <c r="E49" s="262"/>
      <c r="F49" s="262"/>
      <c r="G49" s="262"/>
      <c r="H49" s="263"/>
      <c r="I49" s="129">
        <v>153</v>
      </c>
      <c r="J49" s="131">
        <f>IF(J48&gt;0,J48,0)</f>
        <v>4268321</v>
      </c>
      <c r="K49" s="131">
        <f>IF(K48&gt;0,K48,0)</f>
        <v>4736434</v>
      </c>
      <c r="L49" s="131">
        <f>IF(L48&gt;0,L48,0)</f>
        <v>14312779</v>
      </c>
      <c r="M49" s="131">
        <f>IF(M48&gt;0,M48,0)</f>
        <v>6521702</v>
      </c>
    </row>
    <row r="50" spans="1:13" ht="12.75">
      <c r="A50" s="270" t="s">
        <v>210</v>
      </c>
      <c r="B50" s="271"/>
      <c r="C50" s="271"/>
      <c r="D50" s="271"/>
      <c r="E50" s="271"/>
      <c r="F50" s="271"/>
      <c r="G50" s="271"/>
      <c r="H50" s="272"/>
      <c r="I50" s="132">
        <v>154</v>
      </c>
      <c r="J50" s="133">
        <f>IF(J48&lt;0,-J48,0)</f>
        <v>0</v>
      </c>
      <c r="K50" s="133">
        <f>IF(K48&lt;0,-K48,0)</f>
        <v>0</v>
      </c>
      <c r="L50" s="133">
        <f>IF(L48&lt;0,-L48,0)</f>
        <v>0</v>
      </c>
      <c r="M50" s="133">
        <f>IF(M48&lt;0,-M48,0)</f>
        <v>0</v>
      </c>
    </row>
    <row r="51" spans="1:13" ht="12.75" customHeight="1">
      <c r="A51" s="267" t="s">
        <v>299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9"/>
    </row>
    <row r="52" spans="1:13" ht="12.75" customHeight="1">
      <c r="A52" s="249" t="s">
        <v>182</v>
      </c>
      <c r="B52" s="250"/>
      <c r="C52" s="250"/>
      <c r="D52" s="250"/>
      <c r="E52" s="250"/>
      <c r="F52" s="250"/>
      <c r="G52" s="250"/>
      <c r="H52" s="250"/>
      <c r="I52" s="134"/>
      <c r="J52" s="134"/>
      <c r="K52" s="134"/>
      <c r="L52" s="134"/>
      <c r="M52" s="135"/>
    </row>
    <row r="53" spans="1:13" ht="12.75">
      <c r="A53" s="264" t="s">
        <v>223</v>
      </c>
      <c r="B53" s="265"/>
      <c r="C53" s="265"/>
      <c r="D53" s="265"/>
      <c r="E53" s="265"/>
      <c r="F53" s="265"/>
      <c r="G53" s="265"/>
      <c r="H53" s="266"/>
      <c r="I53" s="129">
        <v>155</v>
      </c>
      <c r="J53" s="130">
        <v>4271435</v>
      </c>
      <c r="K53" s="130">
        <v>4585752</v>
      </c>
      <c r="L53" s="130">
        <v>14311016</v>
      </c>
      <c r="M53" s="130">
        <v>6511757</v>
      </c>
    </row>
    <row r="54" spans="1:13" ht="12.75">
      <c r="A54" s="264" t="s">
        <v>224</v>
      </c>
      <c r="B54" s="265"/>
      <c r="C54" s="265"/>
      <c r="D54" s="265"/>
      <c r="E54" s="265"/>
      <c r="F54" s="265"/>
      <c r="G54" s="265"/>
      <c r="H54" s="266"/>
      <c r="I54" s="129">
        <v>156</v>
      </c>
      <c r="J54" s="136">
        <v>-3114</v>
      </c>
      <c r="K54" s="136">
        <v>150682</v>
      </c>
      <c r="L54" s="136">
        <v>1762</v>
      </c>
      <c r="M54" s="136">
        <v>9945</v>
      </c>
    </row>
    <row r="55" spans="1:13" ht="12.75" customHeight="1">
      <c r="A55" s="267" t="s">
        <v>184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9"/>
    </row>
    <row r="56" spans="1:13" ht="12.75">
      <c r="A56" s="249" t="s">
        <v>198</v>
      </c>
      <c r="B56" s="250"/>
      <c r="C56" s="250"/>
      <c r="D56" s="250"/>
      <c r="E56" s="250"/>
      <c r="F56" s="250"/>
      <c r="G56" s="250"/>
      <c r="H56" s="251"/>
      <c r="I56" s="137">
        <v>157</v>
      </c>
      <c r="J56" s="138">
        <f>J48</f>
        <v>4268321</v>
      </c>
      <c r="K56" s="138">
        <f>K48</f>
        <v>4736434</v>
      </c>
      <c r="L56" s="138">
        <f>L48</f>
        <v>14312779</v>
      </c>
      <c r="M56" s="138">
        <f>M48</f>
        <v>6521702</v>
      </c>
    </row>
    <row r="57" spans="1:13" ht="12.75">
      <c r="A57" s="252" t="s">
        <v>356</v>
      </c>
      <c r="B57" s="253"/>
      <c r="C57" s="253"/>
      <c r="D57" s="253"/>
      <c r="E57" s="253"/>
      <c r="F57" s="253"/>
      <c r="G57" s="253"/>
      <c r="H57" s="254"/>
      <c r="I57" s="129">
        <v>158</v>
      </c>
      <c r="J57" s="131">
        <f>SUM(J58:J64)</f>
        <v>0</v>
      </c>
      <c r="K57" s="131">
        <f>SUM(K58:K64)</f>
        <v>0</v>
      </c>
      <c r="L57" s="131">
        <f>SUM(L58:L64)</f>
        <v>0</v>
      </c>
      <c r="M57" s="131">
        <f>SUM(M58:M64)</f>
        <v>0</v>
      </c>
    </row>
    <row r="58" spans="1:13" ht="12.75">
      <c r="A58" s="258" t="s">
        <v>217</v>
      </c>
      <c r="B58" s="259"/>
      <c r="C58" s="259"/>
      <c r="D58" s="259"/>
      <c r="E58" s="259"/>
      <c r="F58" s="259"/>
      <c r="G58" s="259"/>
      <c r="H58" s="260"/>
      <c r="I58" s="129">
        <v>159</v>
      </c>
      <c r="J58" s="130"/>
      <c r="K58" s="130"/>
      <c r="L58" s="130"/>
      <c r="M58" s="130"/>
    </row>
    <row r="59" spans="1:13" ht="21" customHeight="1">
      <c r="A59" s="252" t="s">
        <v>218</v>
      </c>
      <c r="B59" s="253"/>
      <c r="C59" s="253"/>
      <c r="D59" s="253"/>
      <c r="E59" s="253"/>
      <c r="F59" s="253"/>
      <c r="G59" s="253"/>
      <c r="H59" s="254"/>
      <c r="I59" s="129">
        <v>160</v>
      </c>
      <c r="J59" s="130"/>
      <c r="K59" s="130"/>
      <c r="L59" s="130"/>
      <c r="M59" s="130"/>
    </row>
    <row r="60" spans="1:13" ht="20.25" customHeight="1">
      <c r="A60" s="252" t="s">
        <v>40</v>
      </c>
      <c r="B60" s="253"/>
      <c r="C60" s="253"/>
      <c r="D60" s="253"/>
      <c r="E60" s="253"/>
      <c r="F60" s="253"/>
      <c r="G60" s="253"/>
      <c r="H60" s="254"/>
      <c r="I60" s="129">
        <v>161</v>
      </c>
      <c r="J60" s="130"/>
      <c r="K60" s="130"/>
      <c r="L60" s="130"/>
      <c r="M60" s="130"/>
    </row>
    <row r="61" spans="1:13" ht="12.75">
      <c r="A61" s="258" t="s">
        <v>219</v>
      </c>
      <c r="B61" s="259"/>
      <c r="C61" s="259"/>
      <c r="D61" s="259"/>
      <c r="E61" s="259"/>
      <c r="F61" s="259"/>
      <c r="G61" s="259"/>
      <c r="H61" s="260"/>
      <c r="I61" s="129">
        <v>162</v>
      </c>
      <c r="J61" s="130"/>
      <c r="K61" s="130"/>
      <c r="L61" s="130"/>
      <c r="M61" s="130"/>
    </row>
    <row r="62" spans="1:13" ht="12.75">
      <c r="A62" s="252" t="s">
        <v>220</v>
      </c>
      <c r="B62" s="253"/>
      <c r="C62" s="253"/>
      <c r="D62" s="253"/>
      <c r="E62" s="253"/>
      <c r="F62" s="253"/>
      <c r="G62" s="253"/>
      <c r="H62" s="254"/>
      <c r="I62" s="129">
        <v>163</v>
      </c>
      <c r="J62" s="130"/>
      <c r="K62" s="130"/>
      <c r="L62" s="130"/>
      <c r="M62" s="130"/>
    </row>
    <row r="63" spans="1:13" ht="12.75">
      <c r="A63" s="252" t="s">
        <v>221</v>
      </c>
      <c r="B63" s="253"/>
      <c r="C63" s="253"/>
      <c r="D63" s="253"/>
      <c r="E63" s="253"/>
      <c r="F63" s="253"/>
      <c r="G63" s="253"/>
      <c r="H63" s="254"/>
      <c r="I63" s="129">
        <v>164</v>
      </c>
      <c r="J63" s="130"/>
      <c r="K63" s="130"/>
      <c r="L63" s="130"/>
      <c r="M63" s="130"/>
    </row>
    <row r="64" spans="1:13" ht="12.75">
      <c r="A64" s="252" t="s">
        <v>222</v>
      </c>
      <c r="B64" s="253"/>
      <c r="C64" s="253"/>
      <c r="D64" s="253"/>
      <c r="E64" s="253"/>
      <c r="F64" s="253"/>
      <c r="G64" s="253"/>
      <c r="H64" s="254"/>
      <c r="I64" s="129">
        <v>165</v>
      </c>
      <c r="J64" s="130"/>
      <c r="K64" s="130"/>
      <c r="L64" s="130"/>
      <c r="M64" s="130"/>
    </row>
    <row r="65" spans="1:13" ht="12.75">
      <c r="A65" s="258" t="s">
        <v>211</v>
      </c>
      <c r="B65" s="259"/>
      <c r="C65" s="259"/>
      <c r="D65" s="259"/>
      <c r="E65" s="259"/>
      <c r="F65" s="259"/>
      <c r="G65" s="259"/>
      <c r="H65" s="260"/>
      <c r="I65" s="129">
        <v>166</v>
      </c>
      <c r="J65" s="130"/>
      <c r="K65" s="130"/>
      <c r="L65" s="130"/>
      <c r="M65" s="130"/>
    </row>
    <row r="66" spans="1:13" ht="12.75">
      <c r="A66" s="258" t="s">
        <v>357</v>
      </c>
      <c r="B66" s="259"/>
      <c r="C66" s="259"/>
      <c r="D66" s="259"/>
      <c r="E66" s="259"/>
      <c r="F66" s="259"/>
      <c r="G66" s="259"/>
      <c r="H66" s="260"/>
      <c r="I66" s="129">
        <v>167</v>
      </c>
      <c r="J66" s="131">
        <f>J57-J65</f>
        <v>0</v>
      </c>
      <c r="K66" s="131">
        <f>K57-K65</f>
        <v>0</v>
      </c>
      <c r="L66" s="131">
        <f>L57-L65</f>
        <v>0</v>
      </c>
      <c r="M66" s="131">
        <f>M57-M65</f>
        <v>0</v>
      </c>
    </row>
    <row r="67" spans="1:13" ht="12.75">
      <c r="A67" s="252" t="s">
        <v>188</v>
      </c>
      <c r="B67" s="253"/>
      <c r="C67" s="253"/>
      <c r="D67" s="253"/>
      <c r="E67" s="253"/>
      <c r="F67" s="253"/>
      <c r="G67" s="253"/>
      <c r="H67" s="254"/>
      <c r="I67" s="129">
        <v>168</v>
      </c>
      <c r="J67" s="133">
        <f>J56+J66</f>
        <v>4268321</v>
      </c>
      <c r="K67" s="133">
        <f>K56+K66</f>
        <v>4736434</v>
      </c>
      <c r="L67" s="133">
        <f>L56+L66</f>
        <v>14312779</v>
      </c>
      <c r="M67" s="133">
        <f>M56+M66</f>
        <v>6521702</v>
      </c>
    </row>
    <row r="68" spans="1:13" ht="12.75" customHeight="1">
      <c r="A68" s="278" t="s">
        <v>300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80"/>
    </row>
    <row r="69" spans="1:13" ht="12.75" customHeight="1">
      <c r="A69" s="281" t="s">
        <v>183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3"/>
    </row>
    <row r="70" spans="1:13" ht="12.75">
      <c r="A70" s="264" t="s">
        <v>223</v>
      </c>
      <c r="B70" s="265"/>
      <c r="C70" s="265"/>
      <c r="D70" s="265"/>
      <c r="E70" s="265"/>
      <c r="F70" s="265"/>
      <c r="G70" s="265"/>
      <c r="H70" s="266"/>
      <c r="I70" s="129">
        <v>169</v>
      </c>
      <c r="J70" s="130">
        <v>4271435</v>
      </c>
      <c r="K70" s="130">
        <v>4585752</v>
      </c>
      <c r="L70" s="130">
        <v>14311016</v>
      </c>
      <c r="M70" s="130">
        <v>6511757</v>
      </c>
    </row>
    <row r="71" spans="1:13" ht="12.75">
      <c r="A71" s="275" t="s">
        <v>224</v>
      </c>
      <c r="B71" s="276"/>
      <c r="C71" s="276"/>
      <c r="D71" s="276"/>
      <c r="E71" s="276"/>
      <c r="F71" s="276"/>
      <c r="G71" s="276"/>
      <c r="H71" s="277"/>
      <c r="I71" s="139">
        <v>170</v>
      </c>
      <c r="J71" s="136">
        <v>-3114</v>
      </c>
      <c r="K71" s="136">
        <v>150682</v>
      </c>
      <c r="L71" s="136">
        <v>1762</v>
      </c>
      <c r="M71" s="136">
        <v>9945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4" right="0.25" top="0.48" bottom="0.44" header="0.32" footer="0.19"/>
  <pageSetup fitToHeight="1" fitToWidth="1" horizontalDpi="600" verticalDpi="600" orientation="portrait" paperSize="9" scale="76" r:id="rId1"/>
  <ignoredErrors>
    <ignoredError sqref="J56:L56 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J5" sqref="J5"/>
    </sheetView>
  </sheetViews>
  <sheetFormatPr defaultColWidth="9.140625" defaultRowHeight="12.75"/>
  <cols>
    <col min="1" max="9" width="9.140625" style="19" customWidth="1"/>
    <col min="10" max="10" width="10.140625" style="19" customWidth="1"/>
    <col min="11" max="11" width="10.7109375" style="19" customWidth="1"/>
    <col min="12" max="16384" width="9.140625" style="19" customWidth="1"/>
  </cols>
  <sheetData>
    <row r="1" spans="1:11" ht="18.75" customHeight="1">
      <c r="A1" s="287" t="s">
        <v>159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6.5" customHeight="1">
      <c r="A2" s="288" t="s">
        <v>343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6.5" customHeight="1">
      <c r="A3" s="284" t="s">
        <v>359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3.25">
      <c r="A4" s="289" t="s">
        <v>54</v>
      </c>
      <c r="B4" s="289"/>
      <c r="C4" s="289"/>
      <c r="D4" s="289"/>
      <c r="E4" s="289"/>
      <c r="F4" s="289"/>
      <c r="G4" s="289"/>
      <c r="H4" s="289"/>
      <c r="I4" s="30" t="s">
        <v>266</v>
      </c>
      <c r="J4" s="31" t="s">
        <v>306</v>
      </c>
      <c r="K4" s="31" t="s">
        <v>307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32">
        <v>2</v>
      </c>
      <c r="J5" s="33" t="s">
        <v>270</v>
      </c>
      <c r="K5" s="33" t="s">
        <v>271</v>
      </c>
    </row>
    <row r="6" spans="1:11" ht="12.75">
      <c r="A6" s="224" t="s">
        <v>151</v>
      </c>
      <c r="B6" s="235"/>
      <c r="C6" s="235"/>
      <c r="D6" s="235"/>
      <c r="E6" s="235"/>
      <c r="F6" s="235"/>
      <c r="G6" s="235"/>
      <c r="H6" s="235"/>
      <c r="I6" s="291"/>
      <c r="J6" s="291"/>
      <c r="K6" s="292"/>
    </row>
    <row r="7" spans="1:11" ht="12.75">
      <c r="A7" s="218" t="s">
        <v>35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4268321</v>
      </c>
      <c r="K7" s="7">
        <v>14311016</v>
      </c>
    </row>
    <row r="8" spans="1:11" ht="12.75">
      <c r="A8" s="218" t="s">
        <v>36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11225504</v>
      </c>
      <c r="K8" s="7">
        <v>11413559</v>
      </c>
    </row>
    <row r="9" spans="1:11" ht="12.75">
      <c r="A9" s="218" t="s">
        <v>37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5082024</v>
      </c>
      <c r="K9" s="7">
        <v>8639290</v>
      </c>
    </row>
    <row r="10" spans="1:11" ht="12.75">
      <c r="A10" s="218" t="s">
        <v>38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39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46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07" t="s">
        <v>152</v>
      </c>
      <c r="B13" s="208"/>
      <c r="C13" s="208"/>
      <c r="D13" s="208"/>
      <c r="E13" s="208"/>
      <c r="F13" s="208"/>
      <c r="G13" s="208"/>
      <c r="H13" s="208"/>
      <c r="I13" s="1">
        <v>7</v>
      </c>
      <c r="J13" s="28">
        <f>SUM(J7:J12)</f>
        <v>20575849</v>
      </c>
      <c r="K13" s="20">
        <f>SUM(K7:K12)</f>
        <v>34363865</v>
      </c>
    </row>
    <row r="14" spans="1:11" ht="12.75">
      <c r="A14" s="218" t="s">
        <v>47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48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272154</v>
      </c>
      <c r="K15" s="7">
        <v>3273065</v>
      </c>
    </row>
    <row r="16" spans="1:11" ht="12.75">
      <c r="A16" s="218" t="s">
        <v>49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6647163</v>
      </c>
      <c r="K16" s="7">
        <v>1760124</v>
      </c>
    </row>
    <row r="17" spans="1:11" ht="12.75">
      <c r="A17" s="218" t="s">
        <v>50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07" t="s">
        <v>153</v>
      </c>
      <c r="B18" s="208"/>
      <c r="C18" s="208"/>
      <c r="D18" s="208"/>
      <c r="E18" s="208"/>
      <c r="F18" s="208"/>
      <c r="G18" s="208"/>
      <c r="H18" s="208"/>
      <c r="I18" s="1">
        <v>12</v>
      </c>
      <c r="J18" s="28">
        <f>SUM(J14:J17)</f>
        <v>6919317</v>
      </c>
      <c r="K18" s="20">
        <f>SUM(K14:K17)</f>
        <v>5033189</v>
      </c>
    </row>
    <row r="19" spans="1:11" ht="12.75">
      <c r="A19" s="207" t="s">
        <v>31</v>
      </c>
      <c r="B19" s="208"/>
      <c r="C19" s="208"/>
      <c r="D19" s="208"/>
      <c r="E19" s="208"/>
      <c r="F19" s="208"/>
      <c r="G19" s="208"/>
      <c r="H19" s="208"/>
      <c r="I19" s="1">
        <v>13</v>
      </c>
      <c r="J19" s="28">
        <f>IF(J13&gt;J18,J13-J18,0)</f>
        <v>13656532</v>
      </c>
      <c r="K19" s="20">
        <f>IF(K13&gt;K18,K13-K18,0)</f>
        <v>29330676</v>
      </c>
    </row>
    <row r="20" spans="1:11" ht="12.75">
      <c r="A20" s="207" t="s">
        <v>32</v>
      </c>
      <c r="B20" s="208"/>
      <c r="C20" s="208"/>
      <c r="D20" s="208"/>
      <c r="E20" s="208"/>
      <c r="F20" s="208"/>
      <c r="G20" s="208"/>
      <c r="H20" s="208"/>
      <c r="I20" s="1">
        <v>14</v>
      </c>
      <c r="J20" s="28">
        <f>IF(J18&gt;J13,J18-J13,0)</f>
        <v>0</v>
      </c>
      <c r="K20" s="20">
        <f>IF(K18&gt;K13,K18-K13,0)</f>
        <v>0</v>
      </c>
    </row>
    <row r="21" spans="1:11" ht="12.75">
      <c r="A21" s="224" t="s">
        <v>154</v>
      </c>
      <c r="B21" s="235"/>
      <c r="C21" s="235"/>
      <c r="D21" s="235"/>
      <c r="E21" s="235"/>
      <c r="F21" s="235"/>
      <c r="G21" s="235"/>
      <c r="H21" s="235"/>
      <c r="I21" s="291"/>
      <c r="J21" s="291"/>
      <c r="K21" s="292"/>
    </row>
    <row r="22" spans="1:11" ht="12.75">
      <c r="A22" s="218" t="s">
        <v>173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301595</v>
      </c>
      <c r="K22" s="7">
        <v>19691</v>
      </c>
    </row>
    <row r="23" spans="1:11" ht="12.75">
      <c r="A23" s="218" t="s">
        <v>174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2664640</v>
      </c>
      <c r="K23" s="7"/>
    </row>
    <row r="24" spans="1:11" ht="12.75">
      <c r="A24" s="218" t="s">
        <v>175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176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177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>
        <v>1052149</v>
      </c>
    </row>
    <row r="27" spans="1:11" ht="12.75">
      <c r="A27" s="207" t="s">
        <v>163</v>
      </c>
      <c r="B27" s="208"/>
      <c r="C27" s="208"/>
      <c r="D27" s="208"/>
      <c r="E27" s="208"/>
      <c r="F27" s="208"/>
      <c r="G27" s="208"/>
      <c r="H27" s="208"/>
      <c r="I27" s="1">
        <v>20</v>
      </c>
      <c r="J27" s="28">
        <f>SUM(J22:J26)</f>
        <v>2966235</v>
      </c>
      <c r="K27" s="20">
        <f>SUM(K22:K26)</f>
        <v>1071840</v>
      </c>
    </row>
    <row r="28" spans="1:11" ht="12.75">
      <c r="A28" s="218" t="s">
        <v>110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27277135</v>
      </c>
      <c r="K28" s="7">
        <v>18511785</v>
      </c>
    </row>
    <row r="29" spans="1:11" ht="12.75">
      <c r="A29" s="218" t="s">
        <v>111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15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28">
        <f>SUM(J28:J30)</f>
        <v>27277135</v>
      </c>
      <c r="K31" s="20">
        <f>SUM(K28:K30)</f>
        <v>18511785</v>
      </c>
    </row>
    <row r="32" spans="1:11" ht="12.75">
      <c r="A32" s="207" t="s">
        <v>33</v>
      </c>
      <c r="B32" s="208"/>
      <c r="C32" s="208"/>
      <c r="D32" s="208"/>
      <c r="E32" s="208"/>
      <c r="F32" s="208"/>
      <c r="G32" s="208"/>
      <c r="H32" s="208"/>
      <c r="I32" s="1">
        <v>25</v>
      </c>
      <c r="J32" s="28">
        <f>IF(J27&gt;J31,J27-J31,0)</f>
        <v>0</v>
      </c>
      <c r="K32" s="20">
        <f>IF(K27&gt;K31,K27-K31,0)</f>
        <v>0</v>
      </c>
    </row>
    <row r="33" spans="1:11" ht="12.75">
      <c r="A33" s="207" t="s">
        <v>34</v>
      </c>
      <c r="B33" s="208"/>
      <c r="C33" s="208"/>
      <c r="D33" s="208"/>
      <c r="E33" s="208"/>
      <c r="F33" s="208"/>
      <c r="G33" s="208"/>
      <c r="H33" s="208"/>
      <c r="I33" s="1">
        <v>26</v>
      </c>
      <c r="J33" s="28">
        <f>IF(J31&gt;J27,J31-J27,0)</f>
        <v>24310900</v>
      </c>
      <c r="K33" s="20">
        <f>IF(K31&gt;K27,K31-K27,0)</f>
        <v>17439945</v>
      </c>
    </row>
    <row r="34" spans="1:11" ht="12.75">
      <c r="A34" s="224" t="s">
        <v>155</v>
      </c>
      <c r="B34" s="235"/>
      <c r="C34" s="235"/>
      <c r="D34" s="235"/>
      <c r="E34" s="235"/>
      <c r="F34" s="235"/>
      <c r="G34" s="235"/>
      <c r="H34" s="235"/>
      <c r="I34" s="291"/>
      <c r="J34" s="291"/>
      <c r="K34" s="292"/>
    </row>
    <row r="35" spans="1:11" ht="12.75">
      <c r="A35" s="218" t="s">
        <v>169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36557965</v>
      </c>
      <c r="K35" s="7"/>
    </row>
    <row r="36" spans="1:11" ht="12.75">
      <c r="A36" s="218" t="s">
        <v>24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25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>
        <v>1763759</v>
      </c>
    </row>
    <row r="38" spans="1:11" ht="12.75">
      <c r="A38" s="207" t="s">
        <v>63</v>
      </c>
      <c r="B38" s="208"/>
      <c r="C38" s="208"/>
      <c r="D38" s="208"/>
      <c r="E38" s="208"/>
      <c r="F38" s="208"/>
      <c r="G38" s="208"/>
      <c r="H38" s="208"/>
      <c r="I38" s="1">
        <v>30</v>
      </c>
      <c r="J38" s="20">
        <f>SUM(J35:J37)</f>
        <v>36557965</v>
      </c>
      <c r="K38" s="20">
        <f>SUM(K35:K37)</f>
        <v>1763759</v>
      </c>
    </row>
    <row r="39" spans="1:11" ht="12.75">
      <c r="A39" s="218" t="s">
        <v>26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4956796</v>
      </c>
      <c r="K39" s="7">
        <v>6737983</v>
      </c>
    </row>
    <row r="40" spans="1:11" ht="12.75">
      <c r="A40" s="218" t="s">
        <v>27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9423942</v>
      </c>
      <c r="K40" s="7"/>
    </row>
    <row r="41" spans="1:11" ht="12.75">
      <c r="A41" s="218" t="s">
        <v>28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29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30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>
        <v>6477070</v>
      </c>
    </row>
    <row r="44" spans="1:11" ht="12.75">
      <c r="A44" s="207" t="s">
        <v>64</v>
      </c>
      <c r="B44" s="208"/>
      <c r="C44" s="208"/>
      <c r="D44" s="208"/>
      <c r="E44" s="208"/>
      <c r="F44" s="208"/>
      <c r="G44" s="208"/>
      <c r="H44" s="208"/>
      <c r="I44" s="1">
        <v>36</v>
      </c>
      <c r="J44" s="28">
        <f>SUM(J39:J43)</f>
        <v>14380738</v>
      </c>
      <c r="K44" s="20">
        <f>SUM(K39:K43)</f>
        <v>13215053</v>
      </c>
    </row>
    <row r="45" spans="1:11" ht="12.75">
      <c r="A45" s="207" t="s">
        <v>16</v>
      </c>
      <c r="B45" s="208"/>
      <c r="C45" s="208"/>
      <c r="D45" s="208"/>
      <c r="E45" s="208"/>
      <c r="F45" s="208"/>
      <c r="G45" s="208"/>
      <c r="H45" s="208"/>
      <c r="I45" s="1">
        <v>37</v>
      </c>
      <c r="J45" s="28">
        <f>IF(J38&gt;J44,J38-J44,0)</f>
        <v>22177227</v>
      </c>
      <c r="K45" s="20">
        <f>IF(K38&gt;K44,K38-K44,0)</f>
        <v>0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1">
        <v>38</v>
      </c>
      <c r="J46" s="28">
        <f>IF(J44&gt;J38,J44-J38,0)</f>
        <v>0</v>
      </c>
      <c r="K46" s="20">
        <f>IF(K44&gt;K38,K44-K38,0)</f>
        <v>11451294</v>
      </c>
    </row>
    <row r="47" spans="1:11" ht="12.75">
      <c r="A47" s="218" t="s">
        <v>65</v>
      </c>
      <c r="B47" s="219"/>
      <c r="C47" s="219"/>
      <c r="D47" s="219"/>
      <c r="E47" s="219"/>
      <c r="F47" s="219"/>
      <c r="G47" s="219"/>
      <c r="H47" s="219"/>
      <c r="I47" s="1">
        <v>39</v>
      </c>
      <c r="J47" s="20">
        <f>IF(J19-J20+J32-J33+J45-J46&gt;0,J19-J20+J32-J33+J45-J46,0)</f>
        <v>11522859</v>
      </c>
      <c r="K47" s="20">
        <f>IF(K19-K20+K32-K33+K45-K46&gt;0,K19-K20+K32-K33+K45-K46,0)</f>
        <v>439437</v>
      </c>
    </row>
    <row r="48" spans="1:11" ht="12.75">
      <c r="A48" s="218" t="s">
        <v>66</v>
      </c>
      <c r="B48" s="219"/>
      <c r="C48" s="219"/>
      <c r="D48" s="219"/>
      <c r="E48" s="219"/>
      <c r="F48" s="219"/>
      <c r="G48" s="219"/>
      <c r="H48" s="219"/>
      <c r="I48" s="1">
        <v>40</v>
      </c>
      <c r="J48" s="28">
        <f>IF(J20-J19+J33-J32+J46-J45&gt;0,J20-J19+J33-J32+J46-J45,0)</f>
        <v>0</v>
      </c>
      <c r="K48" s="20">
        <f>IF(K20-K19+K33-K32+K46-K45&gt;0,K20-K19+K33-K32+K46-K45,0)</f>
        <v>0</v>
      </c>
    </row>
    <row r="49" spans="1:11" ht="12.75">
      <c r="A49" s="218" t="s">
        <v>156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375858</v>
      </c>
      <c r="K49" s="7">
        <v>1968862</v>
      </c>
    </row>
    <row r="50" spans="1:11" ht="12.75">
      <c r="A50" s="218" t="s">
        <v>170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1230791</v>
      </c>
      <c r="K50" s="7">
        <v>439437</v>
      </c>
    </row>
    <row r="51" spans="1:11" ht="12.75">
      <c r="A51" s="218" t="s">
        <v>171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40" t="s">
        <v>172</v>
      </c>
      <c r="B52" s="241"/>
      <c r="C52" s="241"/>
      <c r="D52" s="241"/>
      <c r="E52" s="241"/>
      <c r="F52" s="241"/>
      <c r="G52" s="241"/>
      <c r="H52" s="241"/>
      <c r="I52" s="4">
        <v>44</v>
      </c>
      <c r="J52" s="29">
        <f>J49+J50-J51</f>
        <v>1606649</v>
      </c>
      <c r="K52" s="27">
        <f>K49+K50-K51</f>
        <v>2408299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44:K48 J27:K27 J13:K13 J38:K38">
      <formula1>0</formula1>
    </dataValidation>
  </dataValidations>
  <printOptions horizontalCentered="1"/>
  <pageMargins left="0.49" right="0.37" top="0.55" bottom="0.47" header="0.42" footer="0.21"/>
  <pageSetup blackAndWhite="1" fitToHeight="1" fitToWidth="1" horizontalDpi="600" verticalDpi="600" orientation="portrait" paperSize="9" scale="93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9" customWidth="1"/>
  </cols>
  <sheetData>
    <row r="1" spans="1:11" ht="12.75" customHeight="1">
      <c r="A1" s="287" t="s">
        <v>191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9" t="s">
        <v>54</v>
      </c>
      <c r="B4" s="289"/>
      <c r="C4" s="289"/>
      <c r="D4" s="289"/>
      <c r="E4" s="289"/>
      <c r="F4" s="289"/>
      <c r="G4" s="289"/>
      <c r="H4" s="289"/>
      <c r="I4" s="30" t="s">
        <v>266</v>
      </c>
      <c r="J4" s="31" t="s">
        <v>306</v>
      </c>
      <c r="K4" s="31" t="s">
        <v>307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36">
        <v>2</v>
      </c>
      <c r="J5" s="37" t="s">
        <v>270</v>
      </c>
      <c r="K5" s="37" t="s">
        <v>271</v>
      </c>
    </row>
    <row r="6" spans="1:11" ht="12.75">
      <c r="A6" s="224" t="s">
        <v>151</v>
      </c>
      <c r="B6" s="235"/>
      <c r="C6" s="235"/>
      <c r="D6" s="235"/>
      <c r="E6" s="235"/>
      <c r="F6" s="235"/>
      <c r="G6" s="235"/>
      <c r="H6" s="235"/>
      <c r="I6" s="291"/>
      <c r="J6" s="291"/>
      <c r="K6" s="292"/>
    </row>
    <row r="7" spans="1:11" ht="12.75">
      <c r="A7" s="218" t="s">
        <v>193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114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115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116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117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07" t="s">
        <v>192</v>
      </c>
      <c r="B12" s="208"/>
      <c r="C12" s="208"/>
      <c r="D12" s="208"/>
      <c r="E12" s="208"/>
      <c r="F12" s="208"/>
      <c r="G12" s="208"/>
      <c r="H12" s="208"/>
      <c r="I12" s="1">
        <v>6</v>
      </c>
      <c r="J12" s="28">
        <f>SUM(J7:J11)</f>
        <v>0</v>
      </c>
      <c r="K12" s="20">
        <f>SUM(K7:K11)</f>
        <v>0</v>
      </c>
    </row>
    <row r="13" spans="1:11" ht="12.75">
      <c r="A13" s="218" t="s">
        <v>118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119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120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121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122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123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07" t="s">
        <v>42</v>
      </c>
      <c r="B19" s="208"/>
      <c r="C19" s="208"/>
      <c r="D19" s="208"/>
      <c r="E19" s="208"/>
      <c r="F19" s="208"/>
      <c r="G19" s="208"/>
      <c r="H19" s="208"/>
      <c r="I19" s="1">
        <v>13</v>
      </c>
      <c r="J19" s="28">
        <f>SUM(J13:J18)</f>
        <v>0</v>
      </c>
      <c r="K19" s="20">
        <f>SUM(K13:K18)</f>
        <v>0</v>
      </c>
    </row>
    <row r="20" spans="1:11" ht="12.75">
      <c r="A20" s="207" t="s">
        <v>103</v>
      </c>
      <c r="B20" s="296"/>
      <c r="C20" s="296"/>
      <c r="D20" s="296"/>
      <c r="E20" s="296"/>
      <c r="F20" s="296"/>
      <c r="G20" s="296"/>
      <c r="H20" s="297"/>
      <c r="I20" s="1">
        <v>14</v>
      </c>
      <c r="J20" s="28">
        <f>IF(J12&gt;J19,J12-J19,0)</f>
        <v>0</v>
      </c>
      <c r="K20" s="20">
        <f>IF(K12&gt;K19,K12-K19,0)</f>
        <v>0</v>
      </c>
    </row>
    <row r="21" spans="1:11" ht="12.75">
      <c r="A21" s="221" t="s">
        <v>104</v>
      </c>
      <c r="B21" s="298"/>
      <c r="C21" s="298"/>
      <c r="D21" s="298"/>
      <c r="E21" s="298"/>
      <c r="F21" s="298"/>
      <c r="G21" s="298"/>
      <c r="H21" s="299"/>
      <c r="I21" s="1">
        <v>15</v>
      </c>
      <c r="J21" s="28">
        <f>IF(J19&gt;J12,J19-J12,0)</f>
        <v>0</v>
      </c>
      <c r="K21" s="20">
        <f>IF(K19&gt;K12,K19-K12,0)</f>
        <v>0</v>
      </c>
    </row>
    <row r="22" spans="1:11" ht="12.75">
      <c r="A22" s="224" t="s">
        <v>154</v>
      </c>
      <c r="B22" s="235"/>
      <c r="C22" s="235"/>
      <c r="D22" s="235"/>
      <c r="E22" s="235"/>
      <c r="F22" s="235"/>
      <c r="G22" s="235"/>
      <c r="H22" s="235"/>
      <c r="I22" s="291"/>
      <c r="J22" s="291"/>
      <c r="K22" s="292"/>
    </row>
    <row r="23" spans="1:11" ht="12.75">
      <c r="A23" s="218" t="s">
        <v>160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161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308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309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162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07" t="s">
        <v>109</v>
      </c>
      <c r="B28" s="208"/>
      <c r="C28" s="208"/>
      <c r="D28" s="208"/>
      <c r="E28" s="208"/>
      <c r="F28" s="208"/>
      <c r="G28" s="208"/>
      <c r="H28" s="208"/>
      <c r="I28" s="1">
        <v>21</v>
      </c>
      <c r="J28" s="28">
        <f>SUM(J23:J27)</f>
        <v>0</v>
      </c>
      <c r="K28" s="20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07" t="s">
        <v>43</v>
      </c>
      <c r="B32" s="208"/>
      <c r="C32" s="208"/>
      <c r="D32" s="208"/>
      <c r="E32" s="208"/>
      <c r="F32" s="208"/>
      <c r="G32" s="208"/>
      <c r="H32" s="208"/>
      <c r="I32" s="1">
        <v>25</v>
      </c>
      <c r="J32" s="28">
        <f>SUM(J29:J31)</f>
        <v>0</v>
      </c>
      <c r="K32" s="20">
        <f>SUM(K29:K31)</f>
        <v>0</v>
      </c>
    </row>
    <row r="33" spans="1:11" ht="12.75">
      <c r="A33" s="207" t="s">
        <v>105</v>
      </c>
      <c r="B33" s="208"/>
      <c r="C33" s="208"/>
      <c r="D33" s="208"/>
      <c r="E33" s="208"/>
      <c r="F33" s="208"/>
      <c r="G33" s="208"/>
      <c r="H33" s="208"/>
      <c r="I33" s="1">
        <v>26</v>
      </c>
      <c r="J33" s="28">
        <f>IF(J28&gt;J32,J28-J32,0)</f>
        <v>0</v>
      </c>
      <c r="K33" s="20">
        <f>IF(K28&gt;K32,K28-K32,0)</f>
        <v>0</v>
      </c>
    </row>
    <row r="34" spans="1:11" ht="12.75">
      <c r="A34" s="207" t="s">
        <v>106</v>
      </c>
      <c r="B34" s="208"/>
      <c r="C34" s="208"/>
      <c r="D34" s="208"/>
      <c r="E34" s="208"/>
      <c r="F34" s="208"/>
      <c r="G34" s="208"/>
      <c r="H34" s="208"/>
      <c r="I34" s="1">
        <v>27</v>
      </c>
      <c r="J34" s="28">
        <f>IF(J32&gt;J28,J32-J28,0)</f>
        <v>0</v>
      </c>
      <c r="K34" s="20">
        <f>IF(K32&gt;K28,K32-K28,0)</f>
        <v>0</v>
      </c>
    </row>
    <row r="35" spans="1:11" ht="12.75">
      <c r="A35" s="224" t="s">
        <v>155</v>
      </c>
      <c r="B35" s="235"/>
      <c r="C35" s="235"/>
      <c r="D35" s="235"/>
      <c r="E35" s="235"/>
      <c r="F35" s="235"/>
      <c r="G35" s="235"/>
      <c r="H35" s="235"/>
      <c r="I35" s="291">
        <v>0</v>
      </c>
      <c r="J35" s="291"/>
      <c r="K35" s="292"/>
    </row>
    <row r="36" spans="1:11" ht="12.75">
      <c r="A36" s="218" t="s">
        <v>169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24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25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07" t="s">
        <v>44</v>
      </c>
      <c r="B39" s="208"/>
      <c r="C39" s="208"/>
      <c r="D39" s="208"/>
      <c r="E39" s="208"/>
      <c r="F39" s="208"/>
      <c r="G39" s="208"/>
      <c r="H39" s="208"/>
      <c r="I39" s="1">
        <v>31</v>
      </c>
      <c r="J39" s="28">
        <f>SUM(J36:J38)</f>
        <v>0</v>
      </c>
      <c r="K39" s="20">
        <f>SUM(K36:K38)</f>
        <v>0</v>
      </c>
    </row>
    <row r="40" spans="1:11" ht="12.75">
      <c r="A40" s="218" t="s">
        <v>26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27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28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29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30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07" t="s">
        <v>143</v>
      </c>
      <c r="B45" s="208"/>
      <c r="C45" s="208"/>
      <c r="D45" s="208"/>
      <c r="E45" s="208"/>
      <c r="F45" s="208"/>
      <c r="G45" s="208"/>
      <c r="H45" s="208"/>
      <c r="I45" s="1">
        <v>37</v>
      </c>
      <c r="J45" s="28">
        <f>SUM(J40:J44)</f>
        <v>0</v>
      </c>
      <c r="K45" s="20">
        <f>SUM(K40:K44)</f>
        <v>0</v>
      </c>
    </row>
    <row r="46" spans="1:11" ht="12.75">
      <c r="A46" s="207" t="s">
        <v>157</v>
      </c>
      <c r="B46" s="208"/>
      <c r="C46" s="208"/>
      <c r="D46" s="208"/>
      <c r="E46" s="208"/>
      <c r="F46" s="208"/>
      <c r="G46" s="208"/>
      <c r="H46" s="208"/>
      <c r="I46" s="1">
        <v>38</v>
      </c>
      <c r="J46" s="28">
        <f>IF(J39&gt;J45,J39-J45,0)</f>
        <v>0</v>
      </c>
      <c r="K46" s="20">
        <f>IF(K39&gt;K45,K39-K45,0)</f>
        <v>0</v>
      </c>
    </row>
    <row r="47" spans="1:11" ht="12.75">
      <c r="A47" s="207" t="s">
        <v>158</v>
      </c>
      <c r="B47" s="208"/>
      <c r="C47" s="208"/>
      <c r="D47" s="208"/>
      <c r="E47" s="208"/>
      <c r="F47" s="208"/>
      <c r="G47" s="208"/>
      <c r="H47" s="208"/>
      <c r="I47" s="1">
        <v>39</v>
      </c>
      <c r="J47" s="28">
        <f>IF(J45&gt;J39,J45-J39,0)</f>
        <v>0</v>
      </c>
      <c r="K47" s="20">
        <f>IF(K45&gt;K39,K45-K39,0)</f>
        <v>0</v>
      </c>
    </row>
    <row r="48" spans="1:11" ht="12.75">
      <c r="A48" s="207" t="s">
        <v>144</v>
      </c>
      <c r="B48" s="208"/>
      <c r="C48" s="208"/>
      <c r="D48" s="208"/>
      <c r="E48" s="208"/>
      <c r="F48" s="208"/>
      <c r="G48" s="208"/>
      <c r="H48" s="208"/>
      <c r="I48" s="1">
        <v>40</v>
      </c>
      <c r="J48" s="28">
        <f>IF(J20-J21+J33-J34+J46-J47&gt;0,J20-J21+J33-J34+J46-J47,0)</f>
        <v>0</v>
      </c>
      <c r="K48" s="20">
        <f>IF(K20-K21+K33-K34+K46-K47&gt;0,K20-K21+K33-K34+K46-K47,0)</f>
        <v>0</v>
      </c>
    </row>
    <row r="49" spans="1:11" ht="12.75">
      <c r="A49" s="207" t="s">
        <v>14</v>
      </c>
      <c r="B49" s="208"/>
      <c r="C49" s="208"/>
      <c r="D49" s="208"/>
      <c r="E49" s="208"/>
      <c r="F49" s="208"/>
      <c r="G49" s="208"/>
      <c r="H49" s="208"/>
      <c r="I49" s="1">
        <v>41</v>
      </c>
      <c r="J49" s="28">
        <f>IF(J21-J20+J34-J33+J47-J46&gt;0,J21-J20+J34-J33+J47-J46,0)</f>
        <v>0</v>
      </c>
      <c r="K49" s="20">
        <f>IF(K21-K20+K34-K33+K47-K46&gt;0,K21-K20+K34-K33+K47-K46,0)</f>
        <v>0</v>
      </c>
    </row>
    <row r="50" spans="1:11" ht="12.75">
      <c r="A50" s="207" t="s">
        <v>156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170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171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1" t="s">
        <v>172</v>
      </c>
      <c r="B53" s="222"/>
      <c r="C53" s="222"/>
      <c r="D53" s="222"/>
      <c r="E53" s="222"/>
      <c r="F53" s="222"/>
      <c r="G53" s="222"/>
      <c r="H53" s="222"/>
      <c r="I53" s="4">
        <v>45</v>
      </c>
      <c r="J53" s="29">
        <f>J50+J51-J52</f>
        <v>0</v>
      </c>
      <c r="K53" s="27">
        <f>K50+K51-K52</f>
        <v>0</v>
      </c>
    </row>
    <row r="54" spans="1:11" ht="12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L30" sqref="L30"/>
    </sheetView>
  </sheetViews>
  <sheetFormatPr defaultColWidth="9.140625" defaultRowHeight="12.75"/>
  <cols>
    <col min="1" max="1" width="9.140625" style="40" customWidth="1"/>
    <col min="2" max="2" width="8.00390625" style="40" customWidth="1"/>
    <col min="3" max="3" width="9.140625" style="40" customWidth="1"/>
    <col min="4" max="4" width="6.28125" style="40" customWidth="1"/>
    <col min="5" max="5" width="10.421875" style="40" customWidth="1"/>
    <col min="6" max="6" width="6.421875" style="40" customWidth="1"/>
    <col min="7" max="7" width="7.8515625" style="40" customWidth="1"/>
    <col min="8" max="8" width="2.28125" style="40" customWidth="1"/>
    <col min="9" max="9" width="8.140625" style="40" customWidth="1"/>
    <col min="10" max="10" width="10.28125" style="40" customWidth="1"/>
    <col min="11" max="11" width="10.421875" style="40" customWidth="1"/>
    <col min="12" max="16384" width="9.140625" style="40" customWidth="1"/>
  </cols>
  <sheetData>
    <row r="1" spans="1:12" ht="18" customHeight="1">
      <c r="A1" s="306" t="s">
        <v>268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9"/>
    </row>
    <row r="2" spans="1:12" ht="19.5" customHeight="1">
      <c r="A2" s="12"/>
      <c r="B2" s="38"/>
      <c r="C2" s="316" t="s">
        <v>269</v>
      </c>
      <c r="D2" s="317"/>
      <c r="E2" s="41">
        <v>42736</v>
      </c>
      <c r="F2" s="13" t="s">
        <v>237</v>
      </c>
      <c r="G2" s="318">
        <v>43008</v>
      </c>
      <c r="H2" s="319"/>
      <c r="I2" s="38"/>
      <c r="J2" s="38"/>
      <c r="K2" s="38"/>
      <c r="L2" s="42"/>
    </row>
    <row r="3" spans="1:11" ht="23.25">
      <c r="A3" s="320" t="s">
        <v>54</v>
      </c>
      <c r="B3" s="320"/>
      <c r="C3" s="320"/>
      <c r="D3" s="320"/>
      <c r="E3" s="320"/>
      <c r="F3" s="320"/>
      <c r="G3" s="320"/>
      <c r="H3" s="320"/>
      <c r="I3" s="45" t="s">
        <v>292</v>
      </c>
      <c r="J3" s="46" t="s">
        <v>145</v>
      </c>
      <c r="K3" s="46" t="s">
        <v>146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48">
        <v>2</v>
      </c>
      <c r="J4" s="47" t="s">
        <v>270</v>
      </c>
      <c r="K4" s="47" t="s">
        <v>271</v>
      </c>
    </row>
    <row r="5" spans="1:11" ht="12.75">
      <c r="A5" s="308" t="s">
        <v>272</v>
      </c>
      <c r="B5" s="309"/>
      <c r="C5" s="309"/>
      <c r="D5" s="309"/>
      <c r="E5" s="309"/>
      <c r="F5" s="309"/>
      <c r="G5" s="309"/>
      <c r="H5" s="309"/>
      <c r="I5" s="14">
        <v>1</v>
      </c>
      <c r="J5" s="15">
        <v>355321450</v>
      </c>
      <c r="K5" s="15">
        <v>355321450</v>
      </c>
    </row>
    <row r="6" spans="1:11" ht="12.75">
      <c r="A6" s="308" t="s">
        <v>273</v>
      </c>
      <c r="B6" s="309"/>
      <c r="C6" s="309"/>
      <c r="D6" s="309"/>
      <c r="E6" s="309"/>
      <c r="F6" s="309"/>
      <c r="G6" s="309"/>
      <c r="H6" s="309"/>
      <c r="I6" s="14">
        <v>2</v>
      </c>
      <c r="J6" s="16"/>
      <c r="K6" s="16"/>
    </row>
    <row r="7" spans="1:11" ht="12.75">
      <c r="A7" s="308" t="s">
        <v>274</v>
      </c>
      <c r="B7" s="309"/>
      <c r="C7" s="309"/>
      <c r="D7" s="309"/>
      <c r="E7" s="309"/>
      <c r="F7" s="309"/>
      <c r="G7" s="309"/>
      <c r="H7" s="309"/>
      <c r="I7" s="14">
        <v>3</v>
      </c>
      <c r="J7" s="16">
        <v>813060</v>
      </c>
      <c r="K7" s="16">
        <v>870201</v>
      </c>
    </row>
    <row r="8" spans="1:11" ht="12.75">
      <c r="A8" s="308" t="s">
        <v>275</v>
      </c>
      <c r="B8" s="309"/>
      <c r="C8" s="309"/>
      <c r="D8" s="309"/>
      <c r="E8" s="309"/>
      <c r="F8" s="309"/>
      <c r="G8" s="309"/>
      <c r="H8" s="309"/>
      <c r="I8" s="14">
        <v>4</v>
      </c>
      <c r="J8" s="16">
        <v>-6390840</v>
      </c>
      <c r="K8" s="16">
        <v>-5271073</v>
      </c>
    </row>
    <row r="9" spans="1:11" ht="12.75">
      <c r="A9" s="308" t="s">
        <v>276</v>
      </c>
      <c r="B9" s="309"/>
      <c r="C9" s="309"/>
      <c r="D9" s="309"/>
      <c r="E9" s="309"/>
      <c r="F9" s="309"/>
      <c r="G9" s="309"/>
      <c r="H9" s="309"/>
      <c r="I9" s="14">
        <v>5</v>
      </c>
      <c r="J9" s="16">
        <v>1302619</v>
      </c>
      <c r="K9" s="16">
        <v>14311016</v>
      </c>
    </row>
    <row r="10" spans="1:11" ht="12.75">
      <c r="A10" s="308" t="s">
        <v>277</v>
      </c>
      <c r="B10" s="309"/>
      <c r="C10" s="309"/>
      <c r="D10" s="309"/>
      <c r="E10" s="309"/>
      <c r="F10" s="309"/>
      <c r="G10" s="309"/>
      <c r="H10" s="309"/>
      <c r="I10" s="14">
        <v>6</v>
      </c>
      <c r="J10" s="16">
        <v>15699954</v>
      </c>
      <c r="K10" s="16">
        <v>15049397</v>
      </c>
    </row>
    <row r="11" spans="1:11" ht="12.75">
      <c r="A11" s="308" t="s">
        <v>278</v>
      </c>
      <c r="B11" s="309"/>
      <c r="C11" s="309"/>
      <c r="D11" s="309"/>
      <c r="E11" s="309"/>
      <c r="F11" s="309"/>
      <c r="G11" s="309"/>
      <c r="H11" s="309"/>
      <c r="I11" s="14">
        <v>7</v>
      </c>
      <c r="J11" s="16"/>
      <c r="K11" s="16"/>
    </row>
    <row r="12" spans="1:11" ht="12.75">
      <c r="A12" s="308" t="s">
        <v>279</v>
      </c>
      <c r="B12" s="309"/>
      <c r="C12" s="309"/>
      <c r="D12" s="309"/>
      <c r="E12" s="309"/>
      <c r="F12" s="309"/>
      <c r="G12" s="309"/>
      <c r="H12" s="309"/>
      <c r="I12" s="14">
        <v>8</v>
      </c>
      <c r="J12" s="16"/>
      <c r="K12" s="16"/>
    </row>
    <row r="13" spans="1:11" ht="12.75">
      <c r="A13" s="308" t="s">
        <v>280</v>
      </c>
      <c r="B13" s="309"/>
      <c r="C13" s="309"/>
      <c r="D13" s="309"/>
      <c r="E13" s="309"/>
      <c r="F13" s="309"/>
      <c r="G13" s="309"/>
      <c r="H13" s="309"/>
      <c r="I13" s="14">
        <v>9</v>
      </c>
      <c r="J13" s="16"/>
      <c r="K13" s="16"/>
    </row>
    <row r="14" spans="1:11" ht="12.75">
      <c r="A14" s="310" t="s">
        <v>281</v>
      </c>
      <c r="B14" s="311"/>
      <c r="C14" s="311"/>
      <c r="D14" s="311"/>
      <c r="E14" s="311"/>
      <c r="F14" s="311"/>
      <c r="G14" s="311"/>
      <c r="H14" s="311"/>
      <c r="I14" s="14">
        <v>10</v>
      </c>
      <c r="J14" s="43">
        <f>SUM(J5:J13)</f>
        <v>366746243</v>
      </c>
      <c r="K14" s="43">
        <f>SUM(K5:K13)</f>
        <v>380280991</v>
      </c>
    </row>
    <row r="15" spans="1:11" ht="12.75">
      <c r="A15" s="308" t="s">
        <v>282</v>
      </c>
      <c r="B15" s="309"/>
      <c r="C15" s="309"/>
      <c r="D15" s="309"/>
      <c r="E15" s="309"/>
      <c r="F15" s="309"/>
      <c r="G15" s="309"/>
      <c r="H15" s="309"/>
      <c r="I15" s="14">
        <v>11</v>
      </c>
      <c r="J15" s="16"/>
      <c r="K15" s="16"/>
    </row>
    <row r="16" spans="1:11" ht="12.75">
      <c r="A16" s="308" t="s">
        <v>283</v>
      </c>
      <c r="B16" s="309"/>
      <c r="C16" s="309"/>
      <c r="D16" s="309"/>
      <c r="E16" s="309"/>
      <c r="F16" s="309"/>
      <c r="G16" s="309"/>
      <c r="H16" s="309"/>
      <c r="I16" s="14">
        <v>12</v>
      </c>
      <c r="J16" s="16"/>
      <c r="K16" s="16"/>
    </row>
    <row r="17" spans="1:11" ht="12.75">
      <c r="A17" s="308" t="s">
        <v>284</v>
      </c>
      <c r="B17" s="309"/>
      <c r="C17" s="309"/>
      <c r="D17" s="309"/>
      <c r="E17" s="309"/>
      <c r="F17" s="309"/>
      <c r="G17" s="309"/>
      <c r="H17" s="309"/>
      <c r="I17" s="14">
        <v>13</v>
      </c>
      <c r="J17" s="16"/>
      <c r="K17" s="16"/>
    </row>
    <row r="18" spans="1:11" ht="12.75">
      <c r="A18" s="308" t="s">
        <v>285</v>
      </c>
      <c r="B18" s="309"/>
      <c r="C18" s="309"/>
      <c r="D18" s="309"/>
      <c r="E18" s="309"/>
      <c r="F18" s="309"/>
      <c r="G18" s="309"/>
      <c r="H18" s="309"/>
      <c r="I18" s="14">
        <v>14</v>
      </c>
      <c r="J18" s="16"/>
      <c r="K18" s="16"/>
    </row>
    <row r="19" spans="1:11" ht="12.75">
      <c r="A19" s="308" t="s">
        <v>286</v>
      </c>
      <c r="B19" s="309"/>
      <c r="C19" s="309"/>
      <c r="D19" s="309"/>
      <c r="E19" s="309"/>
      <c r="F19" s="309"/>
      <c r="G19" s="309"/>
      <c r="H19" s="309"/>
      <c r="I19" s="14">
        <v>15</v>
      </c>
      <c r="J19" s="16"/>
      <c r="K19" s="16"/>
    </row>
    <row r="20" spans="1:11" ht="12.75">
      <c r="A20" s="308" t="s">
        <v>287</v>
      </c>
      <c r="B20" s="309"/>
      <c r="C20" s="309"/>
      <c r="D20" s="309"/>
      <c r="E20" s="309"/>
      <c r="F20" s="309"/>
      <c r="G20" s="309"/>
      <c r="H20" s="309"/>
      <c r="I20" s="14">
        <v>16</v>
      </c>
      <c r="J20" s="16"/>
      <c r="K20" s="16"/>
    </row>
    <row r="21" spans="1:11" ht="12.75">
      <c r="A21" s="310" t="s">
        <v>288</v>
      </c>
      <c r="B21" s="311"/>
      <c r="C21" s="311"/>
      <c r="D21" s="311"/>
      <c r="E21" s="311"/>
      <c r="F21" s="311"/>
      <c r="G21" s="311"/>
      <c r="H21" s="311"/>
      <c r="I21" s="14">
        <v>17</v>
      </c>
      <c r="J21" s="44">
        <f>SUM(J15:J20)</f>
        <v>0</v>
      </c>
      <c r="K21" s="44">
        <f>SUM(K15:K20)</f>
        <v>0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289</v>
      </c>
      <c r="B23" s="301"/>
      <c r="C23" s="301"/>
      <c r="D23" s="301"/>
      <c r="E23" s="301"/>
      <c r="F23" s="301"/>
      <c r="G23" s="301"/>
      <c r="H23" s="301"/>
      <c r="I23" s="17">
        <v>18</v>
      </c>
      <c r="J23" s="15">
        <v>366746243</v>
      </c>
      <c r="K23" s="15">
        <v>380280991</v>
      </c>
    </row>
    <row r="24" spans="1:11" ht="17.25" customHeight="1">
      <c r="A24" s="302" t="s">
        <v>290</v>
      </c>
      <c r="B24" s="303"/>
      <c r="C24" s="303"/>
      <c r="D24" s="303"/>
      <c r="E24" s="303"/>
      <c r="F24" s="303"/>
      <c r="G24" s="303"/>
      <c r="H24" s="303"/>
      <c r="I24" s="18">
        <v>19</v>
      </c>
      <c r="J24" s="44">
        <v>1533075</v>
      </c>
      <c r="K24" s="44">
        <v>1646677</v>
      </c>
    </row>
    <row r="25" spans="1:11" ht="30" customHeight="1">
      <c r="A25" s="304" t="s">
        <v>291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22" t="s">
        <v>267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323" t="s">
        <v>303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2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</row>
    <row r="7" spans="1:10" ht="12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2.7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</row>
    <row r="9" spans="1:10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2.7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ht="12.75">
      <c r="A11" s="324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2017-10-30T09:22:18Z</cp:lastPrinted>
  <dcterms:created xsi:type="dcterms:W3CDTF">2008-10-17T11:51:54Z</dcterms:created>
  <dcterms:modified xsi:type="dcterms:W3CDTF">2017-10-30T09:25:15Z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