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<sst xmlns="http://schemas.openxmlformats.org/spreadsheetml/2006/main" count="414" uniqueCount="362">
  <si>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</si>
  <si>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</si>
  <si>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</si>
  <si>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</si>
  <si>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</si>
  <si>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</si>
  <si>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</si>
  <si>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</si>
  <si>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</si>
  <si>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</si>
  <si>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</si>
  <si>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</si>
  <si>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</si>
  <si>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</si>
  <si>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</si>
  <si>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</si>
  <si>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</si>
  <si>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</si>
  <si>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</si>
  <si>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</si>
  <si>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</si>
  <si>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</si>
  <si>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</si>
  <si>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</si>
  <si>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</si>
  <si>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</si>
  <si>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</si>
  <si>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</si>
  <si>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</si>
  <si>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</si>
  <si>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</si>
  <si>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</si>
  <si>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</si>
  <si>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</si>
  <si>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</si>
  <si>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</si>
  <si>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</si>
  <si>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</si>
  <si>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</si>
  <si>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</si>
  <si>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</si>
  <si>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</si>
  <si>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</si>
  <si>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</si>
  <si>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</si>
  <si>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</si>
  <si>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</si>
  <si>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</si>
  <si>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</si>
  <si>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</si>
  <si>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</si>
  <si>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</si>
  <si>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</si>
  <si>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</si>
  <si>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</si>
  <si>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</si>
  <si>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</si>
  <si>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</si>
  <si>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</si>
  <si>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</si>
  <si>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</si>
  <si>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</si>
  <si>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</si>
  <si>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</si>
  <si>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</si>
  <si>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</si>
  <si>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</si>
  <si>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</si>
  <si>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</si>
  <si>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</si>
  <si>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</si>
  <si>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</si>
  <si>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</si>
  <si>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</si>
  <si>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</si>
  <si>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</si>
  <si>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</si>
  <si>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</si>
  <si>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</si>
  <si>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</si>
  <si>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</si>
  <si>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</si>
  <si>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</si>
  <si>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</si>
  <si>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</si>
  <si>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</si>
  <si>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</si>
  <si>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</si>
  <si>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</si>
  <si>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</si>
  <si>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</si>
  <si>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</si>
  <si>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</si>
  <si>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</si>
  <si>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</si>
  <si>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</si>
  <si>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</si>
  <si>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</si>
  <si>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</si>
  <si>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</si>
  <si>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</si>
  <si>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</si>
  <si>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</si>
  <si>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</si>
  <si>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</si>
  <si>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</si>
  <si>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</si>
  <si>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</si>
  <si>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</si>
  <si>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</si>
  <si>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</si>
  <si>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</si>
  <si>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</si>
  <si>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</si>
  <si>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</si>
  <si>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</si>
  <si>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</si>
  <si>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</si>
  <si>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</si>
  <si>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</si>
  <si>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</si>
  <si>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</si>
  <si>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</si>
  <si>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</si>
  <si>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</si>
  <si>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</si>
  <si>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</si>
  <si>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</si>
  <si>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</si>
  <si>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</si>
  <si>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</si>
  <si>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</si>
  <si>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</si>
  <si>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</si>
  <si>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</si>
  <si>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</si>
  <si>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</si>
  <si>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</si>
  <si>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</si>
  <si>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</si>
  <si>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</si>
  <si>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</si>
  <si>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</si>
  <si>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</si>
  <si>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</si>
  <si>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</si>
  <si>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</si>
  <si>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</si>
  <si>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</si>
  <si>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</si>
  <si>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</si>
  <si>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</si>
  <si>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</si>
  <si>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</si>
  <si>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</si>
  <si>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</si>
  <si>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</si>
  <si>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</si>
  <si>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</si>
  <si>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</si>
  <si>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</si>
  <si>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</si>
  <si>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</si>
  <si>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</si>
  <si>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</si>
  <si>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</si>
  <si>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</si>
  <si>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</si>
  <si>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</si>
  <si>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</si>
  <si>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</si>
  <si>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</si>
  <si>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</si>
  <si>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</si>
  <si>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</si>
  <si>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</si>
  <si>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</si>
  <si>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</si>
  <si>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</si>
  <si>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</si>
  <si>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</si>
  <si>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</si>
  <si>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</si>
  <si>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</si>
  <si>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</si>
  <si>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</si>
  <si>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</si>
  <si>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</si>
  <si>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</si>
  <si>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</si>
  <si>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</si>
  <si>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</si>
  <si>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</si>
  <si>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</si>
  <si>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</si>
  <si>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</si>
  <si>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</si>
  <si>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</si>
  <si>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</si>
  <si>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</si>
  <si>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</si>
  <si>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</si>
  <si>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</si>
  <si>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</si>
  <si>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</si>
  <si>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</si>
  <si>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</si>
  <si>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</si>
  <si>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</si>
  <si>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</si>
  <si>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</si>
  <si>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</si>
  <si>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</si>
  <si>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</si>
  <si>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</si>
  <si>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</si>
  <si>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</si>
  <si>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</si>
  <si>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</si>
  <si>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</si>
  <si>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</si>
  <si>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</si>
  <si>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</si>
  <si>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</si>
  <si>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</si>
  <si>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</si>
  <si>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</si>
  <si>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</si>
  <si>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</si>
  <si>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</si>
  <si>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</si>
  <si>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</si>
  <si>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</si>
  <si>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</si>
  <si>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</si>
  <si>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</si>
  <si>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</si>
  <si>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</si>
  <si>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</si>
  <si>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</si>
  <si>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</si>
  <si>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</si>
  <si>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</si>
  <si>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</si>
  <si>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</si>
  <si>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</si>
  <si>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</si>
  <si>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</si>
  <si>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</si>
  <si>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</si>
  <si>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</si>
  <si>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</si>
  <si>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</si>
  <si>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</si>
  <si>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</si>
  <si>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</si>
  <si>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</si>
  <si>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</si>
  <si>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</si>
  <si>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</si>
  <si>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</si>
  <si>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</si>
  <si>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</si>
  <si>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</si>
  <si>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</si>
  <si>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</si>
  <si>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</si>
  <si>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</si>
  <si>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</si>
  <si>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</si>
  <si>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</si>
  <si>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</si>
  <si>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</si>
  <si>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</si>
  <si>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</si>
  <si>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</si>
  <si>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</si>
  <si>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</si>
  <si>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</si>
  <si>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</si>
  <si>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</si>
  <si>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</si>
  <si>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</si>
  <si>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</si>
  <si>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</si>
  <si>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</si>
  <si>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</si>
  <si>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</si>
  <si>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</si>
  <si>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</si>
  <si>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</si>
  <si>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</si>
  <si>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</si>
  <si>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</si>
  <si>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</si>
  <si>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</si>
  <si>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</si>
  <si>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</si>
  <si>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</si>
  <si>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</si>
  <si>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</si>
  <si>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</si>
  <si>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</si>
  <si>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</si>
  <si>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</si>
  <si>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</si>
  <si>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</si>
  <si>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</si>
  <si>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</si>
  <si>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</si>
  <si>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</si>
  <si>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</si>
  <si>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</si>
  <si>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</si>
  <si>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</si>
  <si>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</si>
  <si>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</si>
  <si>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</si>
  <si>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</si>
  <si>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</si>
  <si>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</si>
  <si>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</si>
  <si>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</si>
  <si>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03326411</t>
  </si>
  <si>
    <t>050017312</t>
  </si>
  <si>
    <t>21918659912</t>
  </si>
  <si>
    <t>KUTJEVO d.d.</t>
  </si>
  <si>
    <t>KUTJEVO</t>
  </si>
  <si>
    <t>KRALJA TOMISLAVA 1</t>
  </si>
  <si>
    <t>kutjevo@kutjevo.com</t>
  </si>
  <si>
    <t>www.kutjevo.com</t>
  </si>
  <si>
    <t>POŽEŠKO-SLAVONSKA</t>
  </si>
  <si>
    <t>034255002</t>
  </si>
  <si>
    <t>034255026</t>
  </si>
  <si>
    <t>DA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</si>
  <si>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</si>
  <si>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</si>
  <si>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</si>
  <si>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</si>
  <si>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</si>
  <si>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</si>
  <si>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</si>
  <si>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</si>
  <si>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</si>
  <si>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</si>
  <si>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 d.o.o.</t>
  </si>
  <si>
    <t>VELIKA GORICA</t>
  </si>
  <si>
    <t>1641875</t>
  </si>
  <si>
    <t>ĐAKOVAČKA VINA d.d.</t>
  </si>
  <si>
    <t>DRENJE</t>
  </si>
  <si>
    <t>1297937</t>
  </si>
  <si>
    <t>0111</t>
  </si>
  <si>
    <t>ŽILIĆ ZVONIMIR</t>
  </si>
  <si>
    <t>zvonimir.zilic@kutjevo.com</t>
  </si>
  <si>
    <t>REĐO JOSIP</t>
  </si>
  <si>
    <t>Obveznik: KUTJEVO d.d. konsolidirano</t>
  </si>
  <si>
    <t>Obveznik: KUTJEVO d.d.  konsolidirano</t>
  </si>
  <si>
    <t>KUTJEVO d.o.o. BANJA LUKA</t>
  </si>
  <si>
    <t>BANJA LUKA, BiH</t>
  </si>
  <si>
    <t>11161260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</si>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</sst>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wrapText="1"/>
      <protection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0" fillId="0" borderId="0" xfId="58" applyFont="1" applyBorder="1" applyAlignment="1">
      <alignment vertical="center"/>
      <protection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6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8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8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8" xfId="52" applyFont="1" applyBorder="1" applyAlignment="1" applyProtection="1">
      <alignment horizontal="right" wrapText="1"/>
      <protection hidden="1"/>
    </xf>
    <xf numFmtId="0" fontId="2" fillId="33" borderId="26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7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7" xfId="52" applyFont="1" applyBorder="1" applyAlignment="1">
      <alignment horizontal="left" vertical="center"/>
      <protection/>
    </xf>
    <xf numFmtId="1" fontId="2" fillId="33" borderId="26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6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7" xfId="52" applyFont="1" applyBorder="1" applyAlignment="1" applyProtection="1">
      <alignment/>
      <protection hidden="1" locked="0"/>
    </xf>
    <xf numFmtId="0" fontId="2" fillId="33" borderId="26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7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8" xfId="52" applyFont="1" applyBorder="1" applyAlignment="1" applyProtection="1">
      <alignment horizontal="right" wrapText="1"/>
      <protection hidden="1"/>
    </xf>
    <xf numFmtId="49" fontId="2" fillId="33" borderId="26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7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6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29" xfId="52" applyFont="1" applyBorder="1" applyAlignment="1" applyProtection="1">
      <alignment horizontal="center" vertical="top"/>
      <protection hidden="1"/>
    </xf>
    <xf numFmtId="0" fontId="3" fillId="0" borderId="29" xfId="52" applyFont="1" applyBorder="1" applyAlignment="1">
      <alignment horizontal="center"/>
      <protection/>
    </xf>
    <xf numFmtId="0" fontId="3" fillId="0" borderId="29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33" xfId="0" applyFont="1" applyFill="1" applyBorder="1" applyAlignment="1" applyProtection="1">
      <alignment vertical="center" wrapText="1"/>
      <protection hidden="1"/>
    </xf>
    <xf numFmtId="0" fontId="2" fillId="33" borderId="34" xfId="0" applyFont="1" applyFill="1" applyBorder="1" applyAlignment="1" applyProtection="1">
      <alignment vertical="center" wrapText="1"/>
      <protection hidden="1"/>
    </xf>
    <xf numFmtId="0" fontId="2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zvonimir.zil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8" t="s">
        <v>256</v>
      </c>
      <c r="B1" s="158"/>
      <c r="C1" s="15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19" t="s">
        <v>257</v>
      </c>
      <c r="B2" s="119"/>
      <c r="C2" s="119"/>
      <c r="D2" s="120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1" t="s">
        <v>259</v>
      </c>
      <c r="B4" s="121"/>
      <c r="C4" s="121"/>
      <c r="D4" s="121"/>
      <c r="E4" s="121"/>
      <c r="F4" s="121"/>
      <c r="G4" s="121"/>
      <c r="H4" s="121"/>
      <c r="I4" s="12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2" t="s">
        <v>260</v>
      </c>
      <c r="B6" s="123"/>
      <c r="C6" s="117" t="s">
        <v>323</v>
      </c>
      <c r="D6" s="118"/>
      <c r="E6" s="124"/>
      <c r="F6" s="124"/>
      <c r="G6" s="124"/>
      <c r="H6" s="124"/>
      <c r="I6" s="39"/>
      <c r="J6" s="22"/>
      <c r="K6" s="22"/>
      <c r="L6" s="22"/>
    </row>
    <row r="7" spans="1:12" ht="12.75">
      <c r="A7" s="40"/>
      <c r="B7" s="40"/>
      <c r="C7" s="31"/>
      <c r="D7" s="31"/>
      <c r="E7" s="124"/>
      <c r="F7" s="124"/>
      <c r="G7" s="124"/>
      <c r="H7" s="124"/>
      <c r="I7" s="39"/>
      <c r="J7" s="22"/>
      <c r="K7" s="22"/>
      <c r="L7" s="22"/>
    </row>
    <row r="8" spans="1:12" ht="12.75">
      <c r="A8" s="125" t="s">
        <v>261</v>
      </c>
      <c r="B8" s="126"/>
      <c r="C8" s="117" t="s">
        <v>324</v>
      </c>
      <c r="D8" s="118"/>
      <c r="E8" s="124"/>
      <c r="F8" s="124"/>
      <c r="G8" s="124"/>
      <c r="H8" s="12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4" t="s">
        <v>262</v>
      </c>
      <c r="B10" s="115"/>
      <c r="C10" s="117" t="s">
        <v>325</v>
      </c>
      <c r="D10" s="11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6"/>
      <c r="B11" s="11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2" t="s">
        <v>263</v>
      </c>
      <c r="B12" s="123"/>
      <c r="C12" s="127" t="s">
        <v>326</v>
      </c>
      <c r="D12" s="132"/>
      <c r="E12" s="132"/>
      <c r="F12" s="132"/>
      <c r="G12" s="132"/>
      <c r="H12" s="132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2" t="s">
        <v>264</v>
      </c>
      <c r="B14" s="123"/>
      <c r="C14" s="134">
        <v>34340</v>
      </c>
      <c r="D14" s="135"/>
      <c r="E14" s="31"/>
      <c r="F14" s="127" t="s">
        <v>327</v>
      </c>
      <c r="G14" s="132"/>
      <c r="H14" s="132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2" t="s">
        <v>265</v>
      </c>
      <c r="B16" s="123"/>
      <c r="C16" s="127" t="s">
        <v>328</v>
      </c>
      <c r="D16" s="132"/>
      <c r="E16" s="132"/>
      <c r="F16" s="132"/>
      <c r="G16" s="132"/>
      <c r="H16" s="132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2" t="s">
        <v>266</v>
      </c>
      <c r="B18" s="123"/>
      <c r="C18" s="136" t="s">
        <v>329</v>
      </c>
      <c r="D18" s="137"/>
      <c r="E18" s="137"/>
      <c r="F18" s="137"/>
      <c r="G18" s="137"/>
      <c r="H18" s="137"/>
      <c r="I18" s="13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2" t="s">
        <v>267</v>
      </c>
      <c r="B20" s="123"/>
      <c r="C20" s="136" t="s">
        <v>330</v>
      </c>
      <c r="D20" s="137"/>
      <c r="E20" s="137"/>
      <c r="F20" s="137"/>
      <c r="G20" s="137"/>
      <c r="H20" s="137"/>
      <c r="I20" s="13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2" t="s">
        <v>268</v>
      </c>
      <c r="B22" s="123"/>
      <c r="C22" s="44">
        <v>221</v>
      </c>
      <c r="D22" s="127" t="s">
        <v>327</v>
      </c>
      <c r="E22" s="128"/>
      <c r="F22" s="129"/>
      <c r="G22" s="130"/>
      <c r="H22" s="13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2" t="s">
        <v>269</v>
      </c>
      <c r="B24" s="123"/>
      <c r="C24" s="44">
        <v>11</v>
      </c>
      <c r="D24" s="127" t="s">
        <v>331</v>
      </c>
      <c r="E24" s="128"/>
      <c r="F24" s="128"/>
      <c r="G24" s="129"/>
      <c r="H24" s="38" t="s">
        <v>270</v>
      </c>
      <c r="I24" s="48">
        <v>779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2" t="s">
        <v>272</v>
      </c>
      <c r="B26" s="123"/>
      <c r="C26" s="49" t="s">
        <v>334</v>
      </c>
      <c r="D26" s="50"/>
      <c r="E26" s="22"/>
      <c r="F26" s="51"/>
      <c r="G26" s="122" t="s">
        <v>273</v>
      </c>
      <c r="H26" s="123"/>
      <c r="I26" s="52" t="s">
        <v>351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2" t="s">
        <v>274</v>
      </c>
      <c r="B28" s="143"/>
      <c r="C28" s="144"/>
      <c r="D28" s="144"/>
      <c r="E28" s="145" t="s">
        <v>275</v>
      </c>
      <c r="F28" s="146"/>
      <c r="G28" s="146"/>
      <c r="H28" s="147" t="s">
        <v>276</v>
      </c>
      <c r="I28" s="14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39" t="s">
        <v>335</v>
      </c>
      <c r="B30" s="140"/>
      <c r="C30" s="140"/>
      <c r="D30" s="141"/>
      <c r="E30" s="139" t="s">
        <v>327</v>
      </c>
      <c r="F30" s="140"/>
      <c r="G30" s="140"/>
      <c r="H30" s="117" t="s">
        <v>336</v>
      </c>
      <c r="I30" s="118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39" t="s">
        <v>337</v>
      </c>
      <c r="B32" s="140"/>
      <c r="C32" s="140"/>
      <c r="D32" s="141"/>
      <c r="E32" s="139" t="s">
        <v>338</v>
      </c>
      <c r="F32" s="140"/>
      <c r="G32" s="140"/>
      <c r="H32" s="117" t="s">
        <v>339</v>
      </c>
      <c r="I32" s="11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39" t="s">
        <v>340</v>
      </c>
      <c r="B34" s="140"/>
      <c r="C34" s="140"/>
      <c r="D34" s="141"/>
      <c r="E34" s="139" t="s">
        <v>327</v>
      </c>
      <c r="F34" s="140"/>
      <c r="G34" s="140"/>
      <c r="H34" s="117" t="s">
        <v>341</v>
      </c>
      <c r="I34" s="11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39" t="s">
        <v>342</v>
      </c>
      <c r="B36" s="140"/>
      <c r="C36" s="140"/>
      <c r="D36" s="141"/>
      <c r="E36" s="139" t="s">
        <v>343</v>
      </c>
      <c r="F36" s="140"/>
      <c r="G36" s="140"/>
      <c r="H36" s="117" t="s">
        <v>344</v>
      </c>
      <c r="I36" s="118"/>
      <c r="J36" s="22"/>
      <c r="K36" s="22"/>
      <c r="L36" s="22"/>
    </row>
    <row r="37" spans="1:12" ht="12.75">
      <c r="A37" s="59"/>
      <c r="B37" s="59"/>
      <c r="C37" s="151"/>
      <c r="D37" s="152"/>
      <c r="E37" s="31"/>
      <c r="F37" s="151"/>
      <c r="G37" s="152"/>
      <c r="H37" s="31"/>
      <c r="I37" s="31"/>
      <c r="J37" s="22"/>
      <c r="K37" s="22"/>
      <c r="L37" s="22"/>
    </row>
    <row r="38" spans="1:12" ht="12.75">
      <c r="A38" s="139" t="s">
        <v>345</v>
      </c>
      <c r="B38" s="140"/>
      <c r="C38" s="140"/>
      <c r="D38" s="141"/>
      <c r="E38" s="139" t="s">
        <v>346</v>
      </c>
      <c r="F38" s="140"/>
      <c r="G38" s="140"/>
      <c r="H38" s="117" t="s">
        <v>347</v>
      </c>
      <c r="I38" s="11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39" t="s">
        <v>348</v>
      </c>
      <c r="B40" s="140"/>
      <c r="C40" s="140"/>
      <c r="D40" s="141"/>
      <c r="E40" s="139" t="s">
        <v>349</v>
      </c>
      <c r="F40" s="140"/>
      <c r="G40" s="140"/>
      <c r="H40" s="117" t="s">
        <v>350</v>
      </c>
      <c r="I40" s="118"/>
      <c r="J40" s="22"/>
      <c r="K40" s="22"/>
      <c r="L40" s="22"/>
    </row>
    <row r="41" spans="1:12" ht="12.75">
      <c r="A41" s="59"/>
      <c r="B41" s="59"/>
      <c r="C41" s="60"/>
      <c r="D41" s="61"/>
      <c r="E41" s="31"/>
      <c r="F41" s="60"/>
      <c r="G41" s="61"/>
      <c r="H41" s="31"/>
      <c r="I41" s="31"/>
      <c r="J41" s="22"/>
      <c r="K41" s="22"/>
      <c r="L41" s="22"/>
    </row>
    <row r="42" spans="1:12" ht="12.75">
      <c r="A42" s="139" t="s">
        <v>357</v>
      </c>
      <c r="B42" s="140"/>
      <c r="C42" s="140"/>
      <c r="D42" s="141"/>
      <c r="E42" s="139" t="s">
        <v>358</v>
      </c>
      <c r="F42" s="140"/>
      <c r="G42" s="140"/>
      <c r="H42" s="117" t="s">
        <v>359</v>
      </c>
      <c r="I42" s="118"/>
      <c r="J42" s="22"/>
      <c r="K42" s="22"/>
      <c r="L42" s="22"/>
    </row>
    <row r="43" spans="1:12" ht="12.75">
      <c r="A43" s="62"/>
      <c r="B43" s="62"/>
      <c r="C43" s="62"/>
      <c r="D43" s="42"/>
      <c r="E43" s="42"/>
      <c r="F43" s="62"/>
      <c r="G43" s="42"/>
      <c r="H43" s="42"/>
      <c r="I43" s="42"/>
      <c r="J43" s="22"/>
      <c r="K43" s="22"/>
      <c r="L43" s="22"/>
    </row>
    <row r="44" spans="1:12" ht="12.75">
      <c r="A44" s="153" t="s">
        <v>277</v>
      </c>
      <c r="B44" s="154"/>
      <c r="C44" s="117"/>
      <c r="D44" s="118"/>
      <c r="E44" s="32"/>
      <c r="F44" s="127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51"/>
      <c r="D45" s="152"/>
      <c r="E45" s="31"/>
      <c r="F45" s="151"/>
      <c r="G45" s="159"/>
      <c r="H45" s="63"/>
      <c r="I45" s="63"/>
      <c r="J45" s="22"/>
      <c r="K45" s="22"/>
      <c r="L45" s="22"/>
    </row>
    <row r="46" spans="1:12" ht="12.75">
      <c r="A46" s="153" t="s">
        <v>278</v>
      </c>
      <c r="B46" s="154"/>
      <c r="C46" s="127" t="s">
        <v>352</v>
      </c>
      <c r="D46" s="150"/>
      <c r="E46" s="150"/>
      <c r="F46" s="150"/>
      <c r="G46" s="150"/>
      <c r="H46" s="150"/>
      <c r="I46" s="150"/>
      <c r="J46" s="22"/>
      <c r="K46" s="22"/>
      <c r="L46" s="22"/>
    </row>
    <row r="47" spans="1:12" ht="12.75">
      <c r="A47" s="40"/>
      <c r="B47" s="40"/>
      <c r="C47" s="64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3" t="s">
        <v>280</v>
      </c>
      <c r="B48" s="154"/>
      <c r="C48" s="155" t="s">
        <v>332</v>
      </c>
      <c r="D48" s="156"/>
      <c r="E48" s="157"/>
      <c r="F48" s="32"/>
      <c r="G48" s="38" t="s">
        <v>281</v>
      </c>
      <c r="H48" s="155" t="s">
        <v>333</v>
      </c>
      <c r="I48" s="157"/>
      <c r="J48" s="22"/>
      <c r="K48" s="22"/>
      <c r="L48" s="22"/>
    </row>
    <row r="49" spans="1:12" ht="12.75">
      <c r="A49" s="40"/>
      <c r="B49" s="40"/>
      <c r="C49" s="64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3" t="s">
        <v>266</v>
      </c>
      <c r="B50" s="154"/>
      <c r="C50" s="162" t="s">
        <v>353</v>
      </c>
      <c r="D50" s="156"/>
      <c r="E50" s="156"/>
      <c r="F50" s="156"/>
      <c r="G50" s="156"/>
      <c r="H50" s="156"/>
      <c r="I50" s="15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2" t="s">
        <v>282</v>
      </c>
      <c r="B52" s="123"/>
      <c r="C52" s="155" t="s">
        <v>354</v>
      </c>
      <c r="D52" s="156"/>
      <c r="E52" s="156"/>
      <c r="F52" s="156"/>
      <c r="G52" s="156"/>
      <c r="H52" s="156"/>
      <c r="I52" s="133"/>
      <c r="J52" s="22"/>
      <c r="K52" s="22"/>
      <c r="L52" s="22"/>
    </row>
    <row r="53" spans="1:12" ht="12.75">
      <c r="A53" s="65"/>
      <c r="B53" s="65"/>
      <c r="C53" s="165" t="s">
        <v>283</v>
      </c>
      <c r="D53" s="165"/>
      <c r="E53" s="165"/>
      <c r="F53" s="165"/>
      <c r="G53" s="165"/>
      <c r="H53" s="165"/>
      <c r="I53" s="67"/>
      <c r="J53" s="22"/>
      <c r="K53" s="22"/>
      <c r="L53" s="22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22"/>
      <c r="K54" s="22"/>
      <c r="L54" s="22"/>
    </row>
    <row r="55" spans="1:12" ht="12.75">
      <c r="A55" s="65"/>
      <c r="B55" s="163" t="s">
        <v>284</v>
      </c>
      <c r="C55" s="164"/>
      <c r="D55" s="164"/>
      <c r="E55" s="164"/>
      <c r="F55" s="106"/>
      <c r="G55" s="106"/>
      <c r="H55" s="107"/>
      <c r="I55" s="107"/>
      <c r="J55" s="22"/>
      <c r="K55" s="22"/>
      <c r="L55" s="22"/>
    </row>
    <row r="56" spans="1:12" ht="12.75">
      <c r="A56" s="65"/>
      <c r="B56" s="108" t="s">
        <v>322</v>
      </c>
      <c r="C56" s="109"/>
      <c r="D56" s="109"/>
      <c r="E56" s="109"/>
      <c r="F56" s="109"/>
      <c r="G56" s="109"/>
      <c r="H56" s="169" t="s">
        <v>316</v>
      </c>
      <c r="I56" s="169"/>
      <c r="J56" s="22"/>
      <c r="K56" s="22"/>
      <c r="L56" s="22"/>
    </row>
    <row r="57" spans="1:12" ht="12.75">
      <c r="A57" s="65"/>
      <c r="B57" s="108" t="s">
        <v>317</v>
      </c>
      <c r="C57" s="109"/>
      <c r="D57" s="109"/>
      <c r="E57" s="109"/>
      <c r="F57" s="109"/>
      <c r="G57" s="109"/>
      <c r="H57" s="169"/>
      <c r="I57" s="169"/>
      <c r="J57" s="22"/>
      <c r="K57" s="22"/>
      <c r="L57" s="22"/>
    </row>
    <row r="58" spans="1:12" ht="12.75">
      <c r="A58" s="65"/>
      <c r="B58" s="108" t="s">
        <v>318</v>
      </c>
      <c r="C58" s="109"/>
      <c r="D58" s="109"/>
      <c r="E58" s="109"/>
      <c r="F58" s="109"/>
      <c r="G58" s="109"/>
      <c r="H58" s="169"/>
      <c r="I58" s="169"/>
      <c r="J58" s="22"/>
      <c r="K58" s="22"/>
      <c r="L58" s="22"/>
    </row>
    <row r="59" spans="1:12" ht="12.75">
      <c r="A59" s="65"/>
      <c r="B59" s="108" t="s">
        <v>319</v>
      </c>
      <c r="C59" s="110"/>
      <c r="D59" s="110"/>
      <c r="E59" s="110"/>
      <c r="F59" s="110"/>
      <c r="G59" s="110"/>
      <c r="H59" s="169"/>
      <c r="I59" s="169"/>
      <c r="J59" s="22"/>
      <c r="K59" s="22"/>
      <c r="L59" s="22"/>
    </row>
    <row r="60" spans="1:12" ht="12.75">
      <c r="A60" s="65"/>
      <c r="B60" s="108" t="s">
        <v>320</v>
      </c>
      <c r="C60" s="110"/>
      <c r="D60" s="110"/>
      <c r="E60" s="110"/>
      <c r="F60" s="110"/>
      <c r="G60" s="110"/>
      <c r="H60" s="169"/>
      <c r="I60" s="169"/>
      <c r="J60" s="22"/>
      <c r="K60" s="22"/>
      <c r="L60" s="22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22"/>
      <c r="K61" s="22"/>
      <c r="L61" s="22"/>
    </row>
    <row r="62" spans="1:12" ht="13.5" thickBot="1">
      <c r="A62" s="68" t="s">
        <v>285</v>
      </c>
      <c r="B62" s="32"/>
      <c r="C62" s="32"/>
      <c r="D62" s="32"/>
      <c r="E62" s="32"/>
      <c r="F62" s="32"/>
      <c r="G62" s="69"/>
      <c r="H62" s="70"/>
      <c r="I62" s="69"/>
      <c r="J62" s="22"/>
      <c r="K62" s="22"/>
      <c r="L62" s="22"/>
    </row>
    <row r="63" spans="1:12" ht="12.75">
      <c r="A63" s="32"/>
      <c r="B63" s="32"/>
      <c r="C63" s="32"/>
      <c r="D63" s="32"/>
      <c r="E63" s="65" t="s">
        <v>286</v>
      </c>
      <c r="F63" s="22"/>
      <c r="G63" s="166" t="s">
        <v>287</v>
      </c>
      <c r="H63" s="167"/>
      <c r="I63" s="168"/>
      <c r="J63" s="22"/>
      <c r="K63" s="22"/>
      <c r="L63" s="22"/>
    </row>
    <row r="64" spans="1:12" ht="12.75">
      <c r="A64" s="71"/>
      <c r="B64" s="71"/>
      <c r="C64" s="37"/>
      <c r="D64" s="37"/>
      <c r="E64" s="37"/>
      <c r="F64" s="37"/>
      <c r="G64" s="160"/>
      <c r="H64" s="161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4:D34"/>
    <mergeCell ref="E34:G34"/>
    <mergeCell ref="H34:I34"/>
    <mergeCell ref="A36:D36"/>
    <mergeCell ref="E36:G36"/>
    <mergeCell ref="H36:I36"/>
    <mergeCell ref="E42:G42"/>
    <mergeCell ref="H42:I42"/>
    <mergeCell ref="G26:H26"/>
    <mergeCell ref="A28:D28"/>
    <mergeCell ref="E28:G28"/>
    <mergeCell ref="H28:I28"/>
    <mergeCell ref="A30:D30"/>
    <mergeCell ref="E30:G30"/>
    <mergeCell ref="H30:I30"/>
    <mergeCell ref="D31:G31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0" r:id="rId3" display="zvonimir.zilic@kutjevo.com"/>
  </hyperlinks>
  <printOptions horizontalCentered="1"/>
  <pageMargins left="0.4724409448818898" right="0.3937007874015748" top="0.61" bottom="0.4330708661417323" header="0.31496062992125984" footer="0.15748031496062992"/>
  <pageSetup blackAndWhite="1" horizontalDpi="600" verticalDpi="600" orientation="portrait" paperSize="9" scale="77" r:id="rId4"/>
  <ignoredErrors>
    <ignoredError sqref="H30:I40 C48 C6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zoomScaleSheetLayoutView="110" workbookViewId="0" topLeftCell="A79">
      <selection activeCell="N94" sqref="N94"/>
    </sheetView>
  </sheetViews>
  <sheetFormatPr defaultColWidth="9.140625" defaultRowHeight="12.75"/>
  <cols>
    <col min="9" max="9" width="8.7109375" style="0" customWidth="1"/>
    <col min="10" max="10" width="11.7109375" style="0" customWidth="1"/>
    <col min="11" max="11" width="12.28125" style="0" customWidth="1"/>
  </cols>
  <sheetData>
    <row r="1" spans="1:11" ht="17.25" customHeight="1">
      <c r="A1" s="201" t="s">
        <v>159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2.75">
      <c r="A2" s="205" t="s">
        <v>360</v>
      </c>
      <c r="B2" s="206"/>
      <c r="C2" s="206"/>
      <c r="D2" s="206"/>
      <c r="E2" s="206"/>
      <c r="F2" s="206"/>
      <c r="G2" s="206"/>
      <c r="H2" s="206"/>
      <c r="I2" s="206"/>
      <c r="J2" s="206"/>
      <c r="K2" s="204"/>
    </row>
    <row r="3" spans="1:11" ht="12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2.75">
      <c r="A4" s="208" t="s">
        <v>355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61</v>
      </c>
      <c r="B5" s="212"/>
      <c r="C5" s="212"/>
      <c r="D5" s="212"/>
      <c r="E5" s="212"/>
      <c r="F5" s="212"/>
      <c r="G5" s="212"/>
      <c r="H5" s="213"/>
      <c r="I5" s="73" t="s">
        <v>288</v>
      </c>
      <c r="J5" s="74" t="s">
        <v>115</v>
      </c>
      <c r="K5" s="75" t="s">
        <v>116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77">
        <v>2</v>
      </c>
      <c r="J6" s="76">
        <v>3</v>
      </c>
      <c r="K6" s="76">
        <v>4</v>
      </c>
    </row>
    <row r="7" spans="1:11" ht="12.7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179" t="s">
        <v>62</v>
      </c>
      <c r="B8" s="180"/>
      <c r="C8" s="180"/>
      <c r="D8" s="180"/>
      <c r="E8" s="180"/>
      <c r="F8" s="180"/>
      <c r="G8" s="180"/>
      <c r="H8" s="200"/>
      <c r="I8" s="6">
        <v>1</v>
      </c>
      <c r="J8" s="11"/>
      <c r="K8" s="11"/>
    </row>
    <row r="9" spans="1:11" ht="12.75">
      <c r="A9" s="189" t="s">
        <v>13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302259509</v>
      </c>
      <c r="K9" s="12">
        <f>K10+K17+K27+K36+K40</f>
        <v>309727505</v>
      </c>
    </row>
    <row r="10" spans="1:11" ht="12.75">
      <c r="A10" s="183" t="s">
        <v>213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0</v>
      </c>
      <c r="K10" s="12">
        <f>SUM(K11:K16)</f>
        <v>4764</v>
      </c>
    </row>
    <row r="11" spans="1:11" ht="12.75">
      <c r="A11" s="183" t="s">
        <v>117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/>
      <c r="K11" s="13"/>
    </row>
    <row r="12" spans="1:11" ht="12.75">
      <c r="A12" s="183" t="s">
        <v>14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/>
      <c r="K12" s="13"/>
    </row>
    <row r="13" spans="1:11" ht="12.75">
      <c r="A13" s="183" t="s">
        <v>118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/>
      <c r="K13" s="13"/>
    </row>
    <row r="14" spans="1:11" ht="12.75">
      <c r="A14" s="183" t="s">
        <v>216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/>
      <c r="K14" s="13"/>
    </row>
    <row r="15" spans="1:11" ht="12.75">
      <c r="A15" s="183" t="s">
        <v>217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/>
      <c r="K15" s="13"/>
    </row>
    <row r="16" spans="1:11" ht="12.75">
      <c r="A16" s="183" t="s">
        <v>218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/>
      <c r="K16" s="13">
        <v>4764</v>
      </c>
    </row>
    <row r="17" spans="1:11" ht="12.75">
      <c r="A17" s="183" t="s">
        <v>214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264344272</v>
      </c>
      <c r="K17" s="12">
        <f>SUM(K18:K26)</f>
        <v>271899968</v>
      </c>
    </row>
    <row r="18" spans="1:11" ht="12.75">
      <c r="A18" s="183" t="s">
        <v>219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38107152</v>
      </c>
      <c r="K18" s="13">
        <v>38099432</v>
      </c>
    </row>
    <row r="19" spans="1:11" ht="12.75">
      <c r="A19" s="183" t="s">
        <v>255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108285310</v>
      </c>
      <c r="K19" s="13">
        <v>104396132</v>
      </c>
    </row>
    <row r="20" spans="1:11" ht="12.75">
      <c r="A20" s="183" t="s">
        <v>220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25637736</v>
      </c>
      <c r="K20" s="13">
        <v>27320888</v>
      </c>
    </row>
    <row r="21" spans="1:11" ht="12.75">
      <c r="A21" s="183" t="s">
        <v>27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2938957</v>
      </c>
      <c r="K21" s="13">
        <v>2370205</v>
      </c>
    </row>
    <row r="22" spans="1:11" ht="12.75">
      <c r="A22" s="183" t="s">
        <v>28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>
        <v>39019919</v>
      </c>
      <c r="K22" s="13">
        <v>36579751</v>
      </c>
    </row>
    <row r="23" spans="1:11" ht="12.75">
      <c r="A23" s="183" t="s">
        <v>74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/>
      <c r="K23" s="13"/>
    </row>
    <row r="24" spans="1:11" ht="12.75">
      <c r="A24" s="183" t="s">
        <v>75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48684154</v>
      </c>
      <c r="K24" s="13">
        <v>61467120</v>
      </c>
    </row>
    <row r="25" spans="1:11" ht="12.75">
      <c r="A25" s="183" t="s">
        <v>76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>
        <v>4728</v>
      </c>
      <c r="K25" s="13">
        <v>4727</v>
      </c>
    </row>
    <row r="26" spans="1:11" ht="12.75">
      <c r="A26" s="183" t="s">
        <v>77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>
        <v>1666316</v>
      </c>
      <c r="K26" s="13">
        <v>1661713</v>
      </c>
    </row>
    <row r="27" spans="1:11" ht="12.75">
      <c r="A27" s="183" t="s">
        <v>198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25979823</v>
      </c>
      <c r="K27" s="12">
        <f>SUM(K28:K35)</f>
        <v>25944432</v>
      </c>
    </row>
    <row r="28" spans="1:11" ht="12.75">
      <c r="A28" s="183" t="s">
        <v>78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25948969</v>
      </c>
      <c r="K28" s="13">
        <v>25915032</v>
      </c>
    </row>
    <row r="29" spans="1:11" ht="12.75">
      <c r="A29" s="183" t="s">
        <v>79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/>
      <c r="K29" s="13"/>
    </row>
    <row r="30" spans="1:11" ht="12.75">
      <c r="A30" s="183" t="s">
        <v>80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22800</v>
      </c>
      <c r="K30" s="13">
        <v>29400</v>
      </c>
    </row>
    <row r="31" spans="1:11" ht="12.75">
      <c r="A31" s="183" t="s">
        <v>85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/>
      <c r="K31" s="13"/>
    </row>
    <row r="32" spans="1:11" ht="12.75">
      <c r="A32" s="183" t="s">
        <v>86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/>
      <c r="K32" s="13"/>
    </row>
    <row r="33" spans="1:11" ht="12.75">
      <c r="A33" s="183" t="s">
        <v>87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8054</v>
      </c>
      <c r="K33" s="13"/>
    </row>
    <row r="34" spans="1:11" ht="12.75">
      <c r="A34" s="183" t="s">
        <v>81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/>
      <c r="K34" s="13"/>
    </row>
    <row r="35" spans="1:11" ht="12.75">
      <c r="A35" s="183" t="s">
        <v>190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/>
      <c r="K35" s="13"/>
    </row>
    <row r="36" spans="1:11" ht="12.75">
      <c r="A36" s="183" t="s">
        <v>191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11803535</v>
      </c>
      <c r="K36" s="12">
        <f>SUM(K37:K39)</f>
        <v>11760993</v>
      </c>
    </row>
    <row r="37" spans="1:11" ht="12.75">
      <c r="A37" s="183" t="s">
        <v>82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/>
      <c r="K37" s="13"/>
    </row>
    <row r="38" spans="1:11" ht="12.75">
      <c r="A38" s="183" t="s">
        <v>83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>
        <v>11803535</v>
      </c>
      <c r="K38" s="13">
        <v>11760993</v>
      </c>
    </row>
    <row r="39" spans="1:11" ht="12.75">
      <c r="A39" s="183" t="s">
        <v>84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/>
      <c r="K39" s="13"/>
    </row>
    <row r="40" spans="1:11" ht="12.75">
      <c r="A40" s="183" t="s">
        <v>192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131879</v>
      </c>
      <c r="K40" s="13">
        <v>117348</v>
      </c>
    </row>
    <row r="41" spans="1:11" ht="12.75">
      <c r="A41" s="189" t="s">
        <v>248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281717613</v>
      </c>
      <c r="K41" s="12">
        <f>K42+K50+K57+K65</f>
        <v>256636338</v>
      </c>
    </row>
    <row r="42" spans="1:11" ht="12.75">
      <c r="A42" s="183" t="s">
        <v>103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190481371</v>
      </c>
      <c r="K42" s="12">
        <f>SUM(K43:K49)</f>
        <v>184417083</v>
      </c>
    </row>
    <row r="43" spans="1:11" ht="12.75">
      <c r="A43" s="183" t="s">
        <v>123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8865852</v>
      </c>
      <c r="K43" s="13">
        <v>9166402</v>
      </c>
    </row>
    <row r="44" spans="1:11" ht="12.75">
      <c r="A44" s="183" t="s">
        <v>124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120346346</v>
      </c>
      <c r="K44" s="13">
        <v>116724533</v>
      </c>
    </row>
    <row r="45" spans="1:11" ht="12.75">
      <c r="A45" s="183" t="s">
        <v>88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>
        <v>52911002</v>
      </c>
      <c r="K45" s="13">
        <v>49799032</v>
      </c>
    </row>
    <row r="46" spans="1:11" ht="12.75">
      <c r="A46" s="183" t="s">
        <v>89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>
        <v>8007302</v>
      </c>
      <c r="K46" s="13">
        <v>8376247</v>
      </c>
    </row>
    <row r="47" spans="1:11" ht="12.75">
      <c r="A47" s="183" t="s">
        <v>90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350869</v>
      </c>
      <c r="K47" s="13">
        <v>350869</v>
      </c>
    </row>
    <row r="48" spans="1:11" ht="12.75">
      <c r="A48" s="183" t="s">
        <v>91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/>
      <c r="K48" s="13"/>
    </row>
    <row r="49" spans="1:11" ht="12.75">
      <c r="A49" s="183" t="s">
        <v>92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/>
      <c r="K49" s="13"/>
    </row>
    <row r="50" spans="1:11" ht="12.75">
      <c r="A50" s="183" t="s">
        <v>104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79390554</v>
      </c>
      <c r="K50" s="12">
        <f>SUM(K51:K56)</f>
        <v>67412512</v>
      </c>
    </row>
    <row r="51" spans="1:11" ht="12.75">
      <c r="A51" s="183" t="s">
        <v>208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/>
      <c r="K51" s="13"/>
    </row>
    <row r="52" spans="1:11" ht="12.75">
      <c r="A52" s="183" t="s">
        <v>209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61872930</v>
      </c>
      <c r="K52" s="13">
        <v>53787691</v>
      </c>
    </row>
    <row r="53" spans="1:11" ht="12.75">
      <c r="A53" s="183" t="s">
        <v>210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/>
      <c r="K53" s="13"/>
    </row>
    <row r="54" spans="1:11" ht="12.75">
      <c r="A54" s="183" t="s">
        <v>211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175261</v>
      </c>
      <c r="K54" s="13">
        <v>175755</v>
      </c>
    </row>
    <row r="55" spans="1:11" ht="12.75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17215997</v>
      </c>
      <c r="K55" s="13">
        <v>13381682</v>
      </c>
    </row>
    <row r="56" spans="1:11" ht="12.75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126366</v>
      </c>
      <c r="K56" s="13">
        <v>67384</v>
      </c>
    </row>
    <row r="57" spans="1:11" ht="12.75">
      <c r="A57" s="183" t="s">
        <v>105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9876826</v>
      </c>
      <c r="K57" s="12">
        <f>SUM(K58:K64)</f>
        <v>2826482</v>
      </c>
    </row>
    <row r="58" spans="1:11" ht="12.75">
      <c r="A58" s="183" t="s">
        <v>78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/>
      <c r="K58" s="13"/>
    </row>
    <row r="59" spans="1:11" ht="12.75">
      <c r="A59" s="183" t="s">
        <v>79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/>
      <c r="K59" s="13"/>
    </row>
    <row r="60" spans="1:11" ht="12.75">
      <c r="A60" s="183" t="s">
        <v>250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/>
      <c r="K60" s="13"/>
    </row>
    <row r="61" spans="1:11" ht="12.75">
      <c r="A61" s="183" t="s">
        <v>85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/>
      <c r="K61" s="13"/>
    </row>
    <row r="62" spans="1:11" ht="12.75">
      <c r="A62" s="183" t="s">
        <v>86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>
        <v>32209</v>
      </c>
      <c r="K62" s="13">
        <v>19442</v>
      </c>
    </row>
    <row r="63" spans="1:11" ht="12.75">
      <c r="A63" s="183" t="s">
        <v>87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>
        <v>9844261</v>
      </c>
      <c r="K63" s="13">
        <v>2807040</v>
      </c>
    </row>
    <row r="64" spans="1:11" ht="12.75">
      <c r="A64" s="183" t="s">
        <v>46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>
        <v>356</v>
      </c>
      <c r="K64" s="13"/>
    </row>
    <row r="65" spans="1:11" ht="12.75">
      <c r="A65" s="183" t="s">
        <v>215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1968862</v>
      </c>
      <c r="K65" s="13">
        <v>1980261</v>
      </c>
    </row>
    <row r="66" spans="1:11" ht="12.75">
      <c r="A66" s="189" t="s">
        <v>58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1224135</v>
      </c>
      <c r="K66" s="13">
        <v>1276508</v>
      </c>
    </row>
    <row r="67" spans="1:11" ht="12.75">
      <c r="A67" s="189" t="s">
        <v>249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585201257</v>
      </c>
      <c r="K67" s="12">
        <f>K8+K9+K41+K66</f>
        <v>567640351</v>
      </c>
    </row>
    <row r="68" spans="1:11" ht="12.75">
      <c r="A68" s="195" t="s">
        <v>93</v>
      </c>
      <c r="B68" s="196"/>
      <c r="C68" s="196"/>
      <c r="D68" s="196"/>
      <c r="E68" s="196"/>
      <c r="F68" s="196"/>
      <c r="G68" s="196"/>
      <c r="H68" s="197"/>
      <c r="I68" s="7">
        <v>61</v>
      </c>
      <c r="J68" s="14">
        <v>143025368</v>
      </c>
      <c r="K68" s="14">
        <v>123428105</v>
      </c>
    </row>
    <row r="69" spans="1:11" ht="12.75">
      <c r="A69" s="175" t="s">
        <v>60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1:11" ht="12.75">
      <c r="A70" s="179" t="s">
        <v>199</v>
      </c>
      <c r="B70" s="180"/>
      <c r="C70" s="180"/>
      <c r="D70" s="180"/>
      <c r="E70" s="180"/>
      <c r="F70" s="180"/>
      <c r="G70" s="180"/>
      <c r="H70" s="200"/>
      <c r="I70" s="6">
        <v>62</v>
      </c>
      <c r="J70" s="20">
        <f>J71+J72+J73+J79+J80+J83+J86</f>
        <v>368280588</v>
      </c>
      <c r="K70" s="20">
        <f>K71+K72+K73+K79+K80+K83+K86</f>
        <v>373634207</v>
      </c>
    </row>
    <row r="71" spans="1:11" ht="12.75">
      <c r="A71" s="183" t="s">
        <v>147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355321450</v>
      </c>
      <c r="K71" s="13">
        <v>355321450</v>
      </c>
    </row>
    <row r="72" spans="1:11" ht="12.75">
      <c r="A72" s="183" t="s">
        <v>148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/>
      <c r="K72" s="13"/>
    </row>
    <row r="73" spans="1:11" ht="12.75">
      <c r="A73" s="183" t="s">
        <v>149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813060</v>
      </c>
      <c r="K73" s="12">
        <f>K74+K75-K76+K77+K78</f>
        <v>870201</v>
      </c>
    </row>
    <row r="74" spans="1:11" ht="12.75">
      <c r="A74" s="183" t="s">
        <v>150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813060</v>
      </c>
      <c r="K74" s="13">
        <v>870201</v>
      </c>
    </row>
    <row r="75" spans="1:11" ht="12.75">
      <c r="A75" s="183" t="s">
        <v>151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8700</v>
      </c>
      <c r="K75" s="13">
        <v>8700</v>
      </c>
    </row>
    <row r="76" spans="1:11" ht="12.75">
      <c r="A76" s="183" t="s">
        <v>139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8700</v>
      </c>
      <c r="K76" s="13">
        <v>8700</v>
      </c>
    </row>
    <row r="77" spans="1:11" ht="12.75">
      <c r="A77" s="183" t="s">
        <v>140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/>
      <c r="K77" s="13"/>
    </row>
    <row r="78" spans="1:11" ht="12.75">
      <c r="A78" s="183" t="s">
        <v>141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/>
      <c r="K78" s="13"/>
    </row>
    <row r="79" spans="1:11" ht="12.75">
      <c r="A79" s="183" t="s">
        <v>142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/>
      <c r="K79" s="13"/>
    </row>
    <row r="80" spans="1:11" ht="12.75">
      <c r="A80" s="183" t="s">
        <v>246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9309114</v>
      </c>
      <c r="K80" s="12">
        <f>K81-K82</f>
        <v>9565448</v>
      </c>
    </row>
    <row r="81" spans="1:11" ht="12.75">
      <c r="A81" s="192" t="s">
        <v>175</v>
      </c>
      <c r="B81" s="193"/>
      <c r="C81" s="193"/>
      <c r="D81" s="193"/>
      <c r="E81" s="193"/>
      <c r="F81" s="193"/>
      <c r="G81" s="193"/>
      <c r="H81" s="194"/>
      <c r="I81" s="4">
        <v>73</v>
      </c>
      <c r="J81" s="13">
        <v>9309114</v>
      </c>
      <c r="K81" s="13">
        <v>9565448</v>
      </c>
    </row>
    <row r="82" spans="1:11" ht="12.75">
      <c r="A82" s="192" t="s">
        <v>176</v>
      </c>
      <c r="B82" s="193"/>
      <c r="C82" s="193"/>
      <c r="D82" s="193"/>
      <c r="E82" s="193"/>
      <c r="F82" s="193"/>
      <c r="G82" s="193"/>
      <c r="H82" s="194"/>
      <c r="I82" s="4">
        <v>74</v>
      </c>
      <c r="J82" s="13"/>
      <c r="K82" s="13"/>
    </row>
    <row r="83" spans="1:11" ht="12.75">
      <c r="A83" s="183" t="s">
        <v>247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1303859</v>
      </c>
      <c r="K83" s="12">
        <f>K84-K85</f>
        <v>6226810</v>
      </c>
    </row>
    <row r="84" spans="1:11" ht="12.75">
      <c r="A84" s="192" t="s">
        <v>177</v>
      </c>
      <c r="B84" s="193"/>
      <c r="C84" s="193"/>
      <c r="D84" s="193"/>
      <c r="E84" s="193"/>
      <c r="F84" s="193"/>
      <c r="G84" s="193"/>
      <c r="H84" s="194"/>
      <c r="I84" s="4">
        <v>76</v>
      </c>
      <c r="J84" s="13">
        <v>1303859</v>
      </c>
      <c r="K84" s="13">
        <v>6226810</v>
      </c>
    </row>
    <row r="85" spans="1:11" ht="12.75">
      <c r="A85" s="192" t="s">
        <v>178</v>
      </c>
      <c r="B85" s="193"/>
      <c r="C85" s="193"/>
      <c r="D85" s="193"/>
      <c r="E85" s="193"/>
      <c r="F85" s="193"/>
      <c r="G85" s="193"/>
      <c r="H85" s="194"/>
      <c r="I85" s="4">
        <v>77</v>
      </c>
      <c r="J85" s="13"/>
      <c r="K85" s="13"/>
    </row>
    <row r="86" spans="1:11" ht="12.75">
      <c r="A86" s="183" t="s">
        <v>179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>
        <v>1533105</v>
      </c>
      <c r="K86" s="13">
        <v>1650298</v>
      </c>
    </row>
    <row r="87" spans="1:11" ht="12.75">
      <c r="A87" s="189" t="s">
        <v>19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0</v>
      </c>
      <c r="K87" s="12">
        <f>SUM(K88:K90)</f>
        <v>8000000</v>
      </c>
    </row>
    <row r="88" spans="1:11" ht="12.75">
      <c r="A88" s="183" t="s">
        <v>135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/>
      <c r="K88" s="13"/>
    </row>
    <row r="89" spans="1:11" ht="12.75">
      <c r="A89" s="183" t="s">
        <v>136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/>
      <c r="K89" s="13"/>
    </row>
    <row r="90" spans="1:11" ht="12.75">
      <c r="A90" s="183" t="s">
        <v>137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/>
      <c r="K90" s="13">
        <v>8000000</v>
      </c>
    </row>
    <row r="91" spans="1:11" ht="12.75">
      <c r="A91" s="189" t="s">
        <v>20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77784583</v>
      </c>
      <c r="K91" s="12">
        <f>SUM(K92:K100)</f>
        <v>61948359</v>
      </c>
    </row>
    <row r="92" spans="1:11" ht="12.75">
      <c r="A92" s="183" t="s">
        <v>138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/>
      <c r="K92" s="13"/>
    </row>
    <row r="93" spans="1:11" ht="12.75">
      <c r="A93" s="183" t="s">
        <v>251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>
        <v>3943037</v>
      </c>
      <c r="K93" s="13">
        <v>2177785</v>
      </c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73650563</v>
      </c>
      <c r="K94" s="13">
        <v>59608898</v>
      </c>
    </row>
    <row r="95" spans="1:11" ht="12.75">
      <c r="A95" s="183" t="s">
        <v>252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/>
      <c r="K95" s="13"/>
    </row>
    <row r="96" spans="1:11" ht="12.75">
      <c r="A96" s="183" t="s">
        <v>253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/>
      <c r="K96" s="13"/>
    </row>
    <row r="97" spans="1:11" ht="12.75">
      <c r="A97" s="183" t="s">
        <v>254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/>
      <c r="K97" s="13"/>
    </row>
    <row r="98" spans="1:11" ht="12.75">
      <c r="A98" s="183" t="s">
        <v>96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/>
      <c r="K98" s="13"/>
    </row>
    <row r="99" spans="1:11" ht="12.75">
      <c r="A99" s="183" t="s">
        <v>94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>
        <v>59104</v>
      </c>
      <c r="K99" s="13">
        <v>44328</v>
      </c>
    </row>
    <row r="100" spans="1:11" ht="12.75">
      <c r="A100" s="183" t="s">
        <v>95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>
        <v>131879</v>
      </c>
      <c r="K100" s="13">
        <v>117348</v>
      </c>
    </row>
    <row r="101" spans="1:11" ht="12.75">
      <c r="A101" s="189" t="s">
        <v>21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128343862</v>
      </c>
      <c r="K101" s="12">
        <f>SUM(K102:K113)</f>
        <v>113265305</v>
      </c>
    </row>
    <row r="102" spans="1:11" ht="12.75">
      <c r="A102" s="183" t="s">
        <v>138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/>
      <c r="K102" s="13"/>
    </row>
    <row r="103" spans="1:11" ht="12.75">
      <c r="A103" s="183" t="s">
        <v>251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/>
      <c r="K103" s="13"/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54003032</v>
      </c>
      <c r="K104" s="13">
        <v>45496817</v>
      </c>
    </row>
    <row r="105" spans="1:11" ht="12.75">
      <c r="A105" s="183" t="s">
        <v>252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/>
      <c r="K105" s="13"/>
    </row>
    <row r="106" spans="1:11" ht="12.75">
      <c r="A106" s="183" t="s">
        <v>253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55356246</v>
      </c>
      <c r="K106" s="13">
        <v>50475763</v>
      </c>
    </row>
    <row r="107" spans="1:11" ht="12.75">
      <c r="A107" s="183" t="s">
        <v>254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>
        <v>5000000</v>
      </c>
      <c r="K107" s="13"/>
    </row>
    <row r="108" spans="1:11" ht="12.75">
      <c r="A108" s="183" t="s">
        <v>96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/>
      <c r="K108" s="13"/>
    </row>
    <row r="109" spans="1:11" ht="12.75">
      <c r="A109" s="183" t="s">
        <v>97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6005004</v>
      </c>
      <c r="K109" s="13">
        <v>7774429</v>
      </c>
    </row>
    <row r="110" spans="1:11" ht="12.75">
      <c r="A110" s="183" t="s">
        <v>98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7908622</v>
      </c>
      <c r="K110" s="13">
        <v>9514915</v>
      </c>
    </row>
    <row r="111" spans="1:11" ht="12.75">
      <c r="A111" s="183" t="s">
        <v>101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/>
      <c r="K111" s="13"/>
    </row>
    <row r="112" spans="1:11" ht="12.75">
      <c r="A112" s="183" t="s">
        <v>99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/>
      <c r="K112" s="13"/>
    </row>
    <row r="113" spans="1:11" ht="12.75">
      <c r="A113" s="183" t="s">
        <v>100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70958</v>
      </c>
      <c r="K113" s="13">
        <v>3381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10792224</v>
      </c>
      <c r="K114" s="13">
        <v>10792480</v>
      </c>
    </row>
    <row r="115" spans="1:11" ht="12.75">
      <c r="A115" s="189" t="s">
        <v>25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585201257</v>
      </c>
      <c r="K115" s="12">
        <f>K70+K87+K91+K101+K114</f>
        <v>567640351</v>
      </c>
    </row>
    <row r="116" spans="1:11" ht="12.75">
      <c r="A116" s="172" t="s">
        <v>59</v>
      </c>
      <c r="B116" s="173"/>
      <c r="C116" s="173"/>
      <c r="D116" s="173"/>
      <c r="E116" s="173"/>
      <c r="F116" s="173"/>
      <c r="G116" s="173"/>
      <c r="H116" s="174"/>
      <c r="I116" s="5">
        <v>108</v>
      </c>
      <c r="J116" s="14">
        <v>143025368</v>
      </c>
      <c r="K116" s="14">
        <v>123428105</v>
      </c>
    </row>
    <row r="117" spans="1:11" ht="12.75">
      <c r="A117" s="175" t="s">
        <v>289</v>
      </c>
      <c r="B117" s="176"/>
      <c r="C117" s="176"/>
      <c r="D117" s="176"/>
      <c r="E117" s="176"/>
      <c r="F117" s="176"/>
      <c r="G117" s="176"/>
      <c r="H117" s="176"/>
      <c r="I117" s="177"/>
      <c r="J117" s="177"/>
      <c r="K117" s="178"/>
    </row>
    <row r="118" spans="1:11" ht="12.75">
      <c r="A118" s="179" t="s">
        <v>193</v>
      </c>
      <c r="B118" s="180"/>
      <c r="C118" s="180"/>
      <c r="D118" s="180"/>
      <c r="E118" s="180"/>
      <c r="F118" s="180"/>
      <c r="G118" s="180"/>
      <c r="H118" s="180"/>
      <c r="I118" s="181"/>
      <c r="J118" s="181"/>
      <c r="K118" s="182"/>
    </row>
    <row r="119" spans="1:11" ht="12.75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>
        <v>366747483</v>
      </c>
      <c r="K119" s="13">
        <v>371983909</v>
      </c>
    </row>
    <row r="120" spans="1:11" ht="12.75">
      <c r="A120" s="186" t="s">
        <v>9</v>
      </c>
      <c r="B120" s="187"/>
      <c r="C120" s="187"/>
      <c r="D120" s="187"/>
      <c r="E120" s="187"/>
      <c r="F120" s="187"/>
      <c r="G120" s="187"/>
      <c r="H120" s="188"/>
      <c r="I120" s="7">
        <v>110</v>
      </c>
      <c r="J120" s="14">
        <v>1533105</v>
      </c>
      <c r="K120" s="14">
        <v>1650298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0" t="s">
        <v>102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</row>
    <row r="123" spans="1:11" ht="12.75">
      <c r="A123" s="170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 horizontalCentered="1"/>
  <pageMargins left="0.4724409448818898" right="0.2755905511811024" top="0.3" bottom="0.2" header="0.21" footer="0.17"/>
  <pageSetup blackAndWhite="1" fitToHeight="0" fitToWidth="1" horizontalDpi="600" verticalDpi="600" orientation="portrait" paperSize="9" scale="92" r:id="rId1"/>
  <rowBreaks count="1" manualBreakCount="1">
    <brk id="68" max="255" man="1"/>
  </rowBreaks>
  <ignoredErrors>
    <ignoredError sqref="J57:K57 J101:K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SheetLayoutView="110" workbookViewId="0" topLeftCell="A1">
      <selection activeCell="A1" sqref="A1:J1"/>
    </sheetView>
  </sheetViews>
  <sheetFormatPr defaultColWidth="9.140625" defaultRowHeight="12.75"/>
  <cols>
    <col min="8" max="8" width="7.7109375" style="0" customWidth="1"/>
    <col min="9" max="9" width="8.57421875" style="0" customWidth="1"/>
    <col min="10" max="11" width="11.8515625" style="0" customWidth="1"/>
  </cols>
  <sheetData>
    <row r="1" spans="1:11" ht="17.25" customHeight="1">
      <c r="A1" s="201" t="s">
        <v>160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2.75">
      <c r="A2" s="205" t="s">
        <v>361</v>
      </c>
      <c r="B2" s="206"/>
      <c r="C2" s="206"/>
      <c r="D2" s="206"/>
      <c r="E2" s="206"/>
      <c r="F2" s="206"/>
      <c r="G2" s="206"/>
      <c r="H2" s="206"/>
      <c r="I2" s="206"/>
      <c r="J2" s="206"/>
      <c r="K2" s="204"/>
    </row>
    <row r="3" spans="1:11" ht="12.75">
      <c r="A3" s="72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29" t="s">
        <v>356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32" t="s">
        <v>61</v>
      </c>
      <c r="B5" s="232"/>
      <c r="C5" s="232"/>
      <c r="D5" s="232"/>
      <c r="E5" s="232"/>
      <c r="F5" s="232"/>
      <c r="G5" s="232"/>
      <c r="H5" s="232"/>
      <c r="I5" s="73" t="s">
        <v>290</v>
      </c>
      <c r="J5" s="75" t="s">
        <v>156</v>
      </c>
      <c r="K5" s="75" t="s">
        <v>157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77">
        <v>2</v>
      </c>
      <c r="J6" s="76">
        <v>3</v>
      </c>
      <c r="K6" s="76">
        <v>4</v>
      </c>
    </row>
    <row r="7" spans="1:11" ht="12.75">
      <c r="A7" s="179" t="s">
        <v>26</v>
      </c>
      <c r="B7" s="180"/>
      <c r="C7" s="180"/>
      <c r="D7" s="180"/>
      <c r="E7" s="180"/>
      <c r="F7" s="180"/>
      <c r="G7" s="180"/>
      <c r="H7" s="200"/>
      <c r="I7" s="6">
        <v>111</v>
      </c>
      <c r="J7" s="20">
        <f>SUM(J8:J9)</f>
        <v>297694121</v>
      </c>
      <c r="K7" s="20">
        <f>SUM(K8:K9)</f>
        <v>324817212</v>
      </c>
    </row>
    <row r="8" spans="1:11" ht="12.75">
      <c r="A8" s="189" t="s">
        <v>158</v>
      </c>
      <c r="B8" s="190"/>
      <c r="C8" s="190"/>
      <c r="D8" s="190"/>
      <c r="E8" s="190"/>
      <c r="F8" s="190"/>
      <c r="G8" s="190"/>
      <c r="H8" s="191"/>
      <c r="I8" s="4">
        <v>112</v>
      </c>
      <c r="J8" s="13">
        <v>284487785</v>
      </c>
      <c r="K8" s="13">
        <v>315311234</v>
      </c>
    </row>
    <row r="9" spans="1:11" ht="12.75">
      <c r="A9" s="189" t="s">
        <v>106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v>13206336</v>
      </c>
      <c r="K9" s="13">
        <v>9505978</v>
      </c>
    </row>
    <row r="10" spans="1:11" ht="12.75">
      <c r="A10" s="189" t="s">
        <v>12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288468827</v>
      </c>
      <c r="K10" s="12">
        <f>K11+K12+K16+K20+K21+K22+K25+K26</f>
        <v>312409533</v>
      </c>
    </row>
    <row r="11" spans="1:11" ht="12.75">
      <c r="A11" s="189" t="s">
        <v>107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>
        <v>2548929</v>
      </c>
      <c r="K11" s="13">
        <v>6803669</v>
      </c>
    </row>
    <row r="12" spans="1:11" ht="12.75">
      <c r="A12" s="189" t="s">
        <v>22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179947253</v>
      </c>
      <c r="K12" s="12">
        <f>SUM(K13:K15)</f>
        <v>191110365</v>
      </c>
    </row>
    <row r="13" spans="1:11" ht="12.75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118764577</v>
      </c>
      <c r="K13" s="13">
        <v>125830074</v>
      </c>
    </row>
    <row r="14" spans="1:11" ht="12.75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36994578</v>
      </c>
      <c r="K14" s="13">
        <v>43531288</v>
      </c>
    </row>
    <row r="15" spans="1:11" ht="12.75">
      <c r="A15" s="183" t="s">
        <v>63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24188098</v>
      </c>
      <c r="K15" s="13">
        <v>21749003</v>
      </c>
    </row>
    <row r="16" spans="1:11" ht="12.75">
      <c r="A16" s="189" t="s">
        <v>23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63464162</v>
      </c>
      <c r="K16" s="12">
        <f>SUM(K17:K19)</f>
        <v>64080557</v>
      </c>
    </row>
    <row r="17" spans="1:11" ht="12.75">
      <c r="A17" s="183" t="s">
        <v>64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40742624</v>
      </c>
      <c r="K17" s="13">
        <v>41825401</v>
      </c>
    </row>
    <row r="18" spans="1:11" ht="12.75">
      <c r="A18" s="183" t="s">
        <v>65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13288670</v>
      </c>
      <c r="K18" s="13">
        <v>12819302</v>
      </c>
    </row>
    <row r="19" spans="1:11" ht="12.75">
      <c r="A19" s="183" t="s">
        <v>66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9432868</v>
      </c>
      <c r="K19" s="13">
        <v>9435854</v>
      </c>
    </row>
    <row r="20" spans="1:11" ht="12.75">
      <c r="A20" s="189" t="s">
        <v>108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>
        <v>15006715</v>
      </c>
      <c r="K20" s="13">
        <v>15287321</v>
      </c>
    </row>
    <row r="21" spans="1:11" ht="12.75">
      <c r="A21" s="189" t="s">
        <v>109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v>16218496</v>
      </c>
      <c r="K21" s="13">
        <v>17116379</v>
      </c>
    </row>
    <row r="22" spans="1:11" ht="12.75">
      <c r="A22" s="189" t="s">
        <v>24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4423422</v>
      </c>
      <c r="K22" s="12">
        <f>SUM(K23:K24)</f>
        <v>8209000</v>
      </c>
    </row>
    <row r="23" spans="1:11" ht="12.75">
      <c r="A23" s="183" t="s">
        <v>143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/>
      <c r="K23" s="13"/>
    </row>
    <row r="24" spans="1:11" ht="12.75">
      <c r="A24" s="183" t="s">
        <v>144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4423422</v>
      </c>
      <c r="K24" s="13">
        <v>8209000</v>
      </c>
    </row>
    <row r="25" spans="1:11" ht="12.75">
      <c r="A25" s="189" t="s">
        <v>110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/>
      <c r="K25" s="13">
        <v>8000000</v>
      </c>
    </row>
    <row r="26" spans="1:11" ht="12.75">
      <c r="A26" s="189" t="s">
        <v>52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>
        <v>6859850</v>
      </c>
      <c r="K26" s="13">
        <v>1802242</v>
      </c>
    </row>
    <row r="27" spans="1:11" ht="12.75">
      <c r="A27" s="189" t="s">
        <v>221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4024332</v>
      </c>
      <c r="K27" s="12">
        <f>SUM(K28:K32)</f>
        <v>3238036</v>
      </c>
    </row>
    <row r="28" spans="1:11" ht="12.75">
      <c r="A28" s="189" t="s">
        <v>235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/>
      <c r="K28" s="13"/>
    </row>
    <row r="29" spans="1:11" ht="12.75">
      <c r="A29" s="189" t="s">
        <v>161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3990707</v>
      </c>
      <c r="K29" s="13">
        <v>3193148</v>
      </c>
    </row>
    <row r="30" spans="1:11" ht="12.75">
      <c r="A30" s="189" t="s">
        <v>145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/>
      <c r="K30" s="13">
        <v>6600</v>
      </c>
    </row>
    <row r="31" spans="1:11" ht="12.75">
      <c r="A31" s="189" t="s">
        <v>231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3"/>
    </row>
    <row r="32" spans="1:11" ht="12.75">
      <c r="A32" s="189" t="s">
        <v>146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>
        <v>33625</v>
      </c>
      <c r="K32" s="13">
        <v>38288</v>
      </c>
    </row>
    <row r="33" spans="1:11" ht="12.75">
      <c r="A33" s="189" t="s">
        <v>222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10970541</v>
      </c>
      <c r="K33" s="12">
        <f>SUM(K34:K37)</f>
        <v>7747523</v>
      </c>
    </row>
    <row r="34" spans="1:11" ht="12.75">
      <c r="A34" s="189" t="s">
        <v>68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/>
      <c r="K34" s="13"/>
    </row>
    <row r="35" spans="1:11" ht="12.75">
      <c r="A35" s="189" t="s">
        <v>67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10461626</v>
      </c>
      <c r="K35" s="13">
        <v>7314742</v>
      </c>
    </row>
    <row r="36" spans="1:11" ht="12.75">
      <c r="A36" s="189" t="s">
        <v>232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/>
      <c r="K36" s="13"/>
    </row>
    <row r="37" spans="1:11" ht="12.75">
      <c r="A37" s="189" t="s">
        <v>69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>
        <v>508915</v>
      </c>
      <c r="K37" s="13">
        <v>432781</v>
      </c>
    </row>
    <row r="38" spans="1:11" ht="12.75">
      <c r="A38" s="189" t="s">
        <v>203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3"/>
    </row>
    <row r="39" spans="1:11" ht="12.75">
      <c r="A39" s="189" t="s">
        <v>204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3"/>
    </row>
    <row r="40" spans="1:11" ht="12.75">
      <c r="A40" s="189" t="s">
        <v>233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3"/>
    </row>
    <row r="41" spans="1:11" ht="12.75">
      <c r="A41" s="189" t="s">
        <v>234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3"/>
    </row>
    <row r="42" spans="1:11" ht="12.75">
      <c r="A42" s="189" t="s">
        <v>223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301718453</v>
      </c>
      <c r="K42" s="12">
        <f>K7+K27+K38+K40</f>
        <v>328055248</v>
      </c>
    </row>
    <row r="43" spans="1:11" ht="12.75">
      <c r="A43" s="189" t="s">
        <v>224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299439368</v>
      </c>
      <c r="K43" s="12">
        <f>K10+K33+K39+K41</f>
        <v>320157056</v>
      </c>
    </row>
    <row r="44" spans="1:11" ht="12.75">
      <c r="A44" s="189" t="s">
        <v>244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2279085</v>
      </c>
      <c r="K44" s="12">
        <f>K42-K43</f>
        <v>7898192</v>
      </c>
    </row>
    <row r="45" spans="1:11" ht="12.75">
      <c r="A45" s="192" t="s">
        <v>226</v>
      </c>
      <c r="B45" s="193"/>
      <c r="C45" s="193"/>
      <c r="D45" s="193"/>
      <c r="E45" s="193"/>
      <c r="F45" s="193"/>
      <c r="G45" s="193"/>
      <c r="H45" s="194"/>
      <c r="I45" s="4">
        <v>149</v>
      </c>
      <c r="J45" s="12">
        <f>IF(J42&gt;J43,J42-J43,0)</f>
        <v>2279085</v>
      </c>
      <c r="K45" s="12">
        <f>IF(K42&gt;K43,K42-K43,0)</f>
        <v>7898192</v>
      </c>
    </row>
    <row r="46" spans="1:11" ht="12.75">
      <c r="A46" s="192" t="s">
        <v>227</v>
      </c>
      <c r="B46" s="193"/>
      <c r="C46" s="193"/>
      <c r="D46" s="193"/>
      <c r="E46" s="193"/>
      <c r="F46" s="193"/>
      <c r="G46" s="193"/>
      <c r="H46" s="19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9" t="s">
        <v>225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>
        <v>973228</v>
      </c>
      <c r="K47" s="13">
        <v>1656054</v>
      </c>
    </row>
    <row r="48" spans="1:11" ht="12.75">
      <c r="A48" s="189" t="s">
        <v>245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1305857</v>
      </c>
      <c r="K48" s="12">
        <f>K44-K47</f>
        <v>6242138</v>
      </c>
    </row>
    <row r="49" spans="1:11" ht="12.75">
      <c r="A49" s="192" t="s">
        <v>200</v>
      </c>
      <c r="B49" s="193"/>
      <c r="C49" s="193"/>
      <c r="D49" s="193"/>
      <c r="E49" s="193"/>
      <c r="F49" s="193"/>
      <c r="G49" s="193"/>
      <c r="H49" s="194"/>
      <c r="I49" s="4">
        <v>153</v>
      </c>
      <c r="J49" s="12">
        <f>IF(J48&gt;0,J48,0)</f>
        <v>1305857</v>
      </c>
      <c r="K49" s="12">
        <f>IF(K48&gt;0,K48,0)</f>
        <v>6242138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5" t="s">
        <v>120</v>
      </c>
      <c r="B51" s="176"/>
      <c r="C51" s="176"/>
      <c r="D51" s="176"/>
      <c r="E51" s="176"/>
      <c r="F51" s="176"/>
      <c r="G51" s="176"/>
      <c r="H51" s="176"/>
      <c r="I51" s="224"/>
      <c r="J51" s="224"/>
      <c r="K51" s="225"/>
    </row>
    <row r="52" spans="1:11" ht="12.75">
      <c r="A52" s="179" t="s">
        <v>194</v>
      </c>
      <c r="B52" s="180"/>
      <c r="C52" s="180"/>
      <c r="D52" s="180"/>
      <c r="E52" s="180"/>
      <c r="F52" s="180"/>
      <c r="G52" s="180"/>
      <c r="H52" s="180"/>
      <c r="I52" s="181"/>
      <c r="J52" s="181"/>
      <c r="K52" s="182"/>
    </row>
    <row r="53" spans="1:11" ht="12.75">
      <c r="A53" s="218" t="s">
        <v>242</v>
      </c>
      <c r="B53" s="219"/>
      <c r="C53" s="219"/>
      <c r="D53" s="219"/>
      <c r="E53" s="219"/>
      <c r="F53" s="219"/>
      <c r="G53" s="219"/>
      <c r="H53" s="220"/>
      <c r="I53" s="4">
        <v>155</v>
      </c>
      <c r="J53" s="13">
        <v>1303859</v>
      </c>
      <c r="K53" s="13">
        <v>6226810</v>
      </c>
    </row>
    <row r="54" spans="1:11" ht="12.75">
      <c r="A54" s="218" t="s">
        <v>243</v>
      </c>
      <c r="B54" s="219"/>
      <c r="C54" s="219"/>
      <c r="D54" s="219"/>
      <c r="E54" s="219"/>
      <c r="F54" s="219"/>
      <c r="G54" s="219"/>
      <c r="H54" s="220"/>
      <c r="I54" s="4">
        <v>156</v>
      </c>
      <c r="J54" s="14">
        <v>1998</v>
      </c>
      <c r="K54" s="14">
        <v>15328</v>
      </c>
    </row>
    <row r="55" spans="1:11" ht="12.75">
      <c r="A55" s="175" t="s">
        <v>197</v>
      </c>
      <c r="B55" s="176"/>
      <c r="C55" s="176"/>
      <c r="D55" s="176"/>
      <c r="E55" s="176"/>
      <c r="F55" s="176"/>
      <c r="G55" s="176"/>
      <c r="H55" s="176"/>
      <c r="I55" s="224"/>
      <c r="J55" s="224"/>
      <c r="K55" s="225"/>
    </row>
    <row r="56" spans="1:11" ht="12.75">
      <c r="A56" s="179" t="s">
        <v>212</v>
      </c>
      <c r="B56" s="180"/>
      <c r="C56" s="180"/>
      <c r="D56" s="180"/>
      <c r="E56" s="180"/>
      <c r="F56" s="180"/>
      <c r="G56" s="180"/>
      <c r="H56" s="200"/>
      <c r="I56" s="21">
        <v>157</v>
      </c>
      <c r="J56" s="11">
        <f>J48</f>
        <v>1305857</v>
      </c>
      <c r="K56" s="11">
        <f>K48</f>
        <v>6242138</v>
      </c>
    </row>
    <row r="57" spans="1:11" ht="12.75">
      <c r="A57" s="189" t="s">
        <v>229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9" t="s">
        <v>236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/>
      <c r="K58" s="13"/>
    </row>
    <row r="59" spans="1:11" ht="12.75">
      <c r="A59" s="189" t="s">
        <v>237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/>
      <c r="K59" s="13"/>
    </row>
    <row r="60" spans="1:11" ht="12.75">
      <c r="A60" s="189" t="s">
        <v>45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/>
      <c r="K60" s="13"/>
    </row>
    <row r="61" spans="1:11" ht="12.75">
      <c r="A61" s="189" t="s">
        <v>238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3"/>
    </row>
    <row r="62" spans="1:11" ht="12.75">
      <c r="A62" s="189" t="s">
        <v>239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3"/>
    </row>
    <row r="63" spans="1:11" ht="12.75">
      <c r="A63" s="189" t="s">
        <v>240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3"/>
    </row>
    <row r="64" spans="1:11" ht="12.75">
      <c r="A64" s="189" t="s">
        <v>241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3"/>
    </row>
    <row r="65" spans="1:11" ht="12.75">
      <c r="A65" s="189" t="s">
        <v>230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/>
      <c r="K65" s="13"/>
    </row>
    <row r="66" spans="1:11" ht="12.75">
      <c r="A66" s="189" t="s">
        <v>201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9" t="s">
        <v>202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8">
        <f>J56+J66</f>
        <v>1305857</v>
      </c>
      <c r="K67" s="18">
        <f>K56+K66</f>
        <v>6242138</v>
      </c>
    </row>
    <row r="68" spans="1:11" ht="12.75">
      <c r="A68" s="175" t="s">
        <v>196</v>
      </c>
      <c r="B68" s="176"/>
      <c r="C68" s="176"/>
      <c r="D68" s="176"/>
      <c r="E68" s="176"/>
      <c r="F68" s="176"/>
      <c r="G68" s="176"/>
      <c r="H68" s="176"/>
      <c r="I68" s="224"/>
      <c r="J68" s="224"/>
      <c r="K68" s="225"/>
    </row>
    <row r="69" spans="1:11" ht="12.75">
      <c r="A69" s="179" t="s">
        <v>195</v>
      </c>
      <c r="B69" s="180"/>
      <c r="C69" s="180"/>
      <c r="D69" s="180"/>
      <c r="E69" s="180"/>
      <c r="F69" s="180"/>
      <c r="G69" s="180"/>
      <c r="H69" s="180"/>
      <c r="I69" s="181"/>
      <c r="J69" s="181"/>
      <c r="K69" s="182"/>
    </row>
    <row r="70" spans="1:11" ht="12.75">
      <c r="A70" s="218" t="s">
        <v>242</v>
      </c>
      <c r="B70" s="219"/>
      <c r="C70" s="219"/>
      <c r="D70" s="219"/>
      <c r="E70" s="219"/>
      <c r="F70" s="219"/>
      <c r="G70" s="219"/>
      <c r="H70" s="220"/>
      <c r="I70" s="4">
        <v>169</v>
      </c>
      <c r="J70" s="13">
        <v>1303859</v>
      </c>
      <c r="K70" s="13">
        <v>6226810</v>
      </c>
    </row>
    <row r="71" spans="1:11" ht="12.75">
      <c r="A71" s="221" t="s">
        <v>243</v>
      </c>
      <c r="B71" s="222"/>
      <c r="C71" s="222"/>
      <c r="D71" s="222"/>
      <c r="E71" s="222"/>
      <c r="F71" s="222"/>
      <c r="G71" s="222"/>
      <c r="H71" s="223"/>
      <c r="I71" s="7">
        <v>170</v>
      </c>
      <c r="J71" s="14">
        <v>1998</v>
      </c>
      <c r="K71" s="14">
        <v>15328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44" right="0.41" top="0.42" bottom="0.46" header="0.34" footer="0.24"/>
  <pageSetup blackAndWhite="1" fitToHeight="1" fitToWidth="1" horizontalDpi="600" verticalDpi="600" orientation="portrait" paperSize="9" scale="86" r:id="rId1"/>
  <ignoredErrors>
    <ignoredError sqref="J16:K16" formulaRange="1"/>
    <ignoredError sqref="J56:K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SheetLayoutView="110" workbookViewId="0" topLeftCell="A1">
      <selection activeCell="A1" sqref="A1:J1"/>
    </sheetView>
  </sheetViews>
  <sheetFormatPr defaultColWidth="9.140625" defaultRowHeight="12.75"/>
  <cols>
    <col min="8" max="8" width="8.00390625" style="0" customWidth="1"/>
    <col min="10" max="11" width="11.00390625" style="0" customWidth="1"/>
  </cols>
  <sheetData>
    <row r="1" spans="1:11" ht="15.75" customHeight="1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203"/>
    </row>
    <row r="2" spans="1:11" ht="12.75">
      <c r="A2" s="241" t="s">
        <v>361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43" t="s">
        <v>355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3" t="s">
        <v>290</v>
      </c>
      <c r="J5" s="84" t="s">
        <v>156</v>
      </c>
      <c r="K5" s="84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5">
        <v>2</v>
      </c>
      <c r="J6" s="86" t="s">
        <v>293</v>
      </c>
      <c r="K6" s="86" t="s">
        <v>294</v>
      </c>
    </row>
    <row r="7" spans="1:11" ht="12.75">
      <c r="A7" s="233" t="s">
        <v>162</v>
      </c>
      <c r="B7" s="234"/>
      <c r="C7" s="234"/>
      <c r="D7" s="234"/>
      <c r="E7" s="234"/>
      <c r="F7" s="234"/>
      <c r="G7" s="234"/>
      <c r="H7" s="234"/>
      <c r="I7" s="235"/>
      <c r="J7" s="235"/>
      <c r="K7" s="236"/>
    </row>
    <row r="8" spans="1:11" ht="12.75">
      <c r="A8" s="183" t="s">
        <v>40</v>
      </c>
      <c r="B8" s="184"/>
      <c r="C8" s="184"/>
      <c r="D8" s="184"/>
      <c r="E8" s="184"/>
      <c r="F8" s="184"/>
      <c r="G8" s="184"/>
      <c r="H8" s="184"/>
      <c r="I8" s="4">
        <v>1</v>
      </c>
      <c r="J8" s="8">
        <v>2279085</v>
      </c>
      <c r="K8" s="13">
        <v>7898192</v>
      </c>
    </row>
    <row r="9" spans="1:11" ht="12.75">
      <c r="A9" s="183" t="s">
        <v>41</v>
      </c>
      <c r="B9" s="184"/>
      <c r="C9" s="184"/>
      <c r="D9" s="184"/>
      <c r="E9" s="184"/>
      <c r="F9" s="184"/>
      <c r="G9" s="184"/>
      <c r="H9" s="184"/>
      <c r="I9" s="4">
        <v>2</v>
      </c>
      <c r="J9" s="8">
        <v>15006715</v>
      </c>
      <c r="K9" s="13">
        <v>15287321</v>
      </c>
    </row>
    <row r="10" spans="1:11" ht="12.75">
      <c r="A10" s="183" t="s">
        <v>42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.75">
      <c r="A11" s="183" t="s">
        <v>43</v>
      </c>
      <c r="B11" s="184"/>
      <c r="C11" s="184"/>
      <c r="D11" s="184"/>
      <c r="E11" s="184"/>
      <c r="F11" s="184"/>
      <c r="G11" s="184"/>
      <c r="H11" s="184"/>
      <c r="I11" s="4">
        <v>4</v>
      </c>
      <c r="J11" s="8">
        <v>23316497</v>
      </c>
      <c r="K11" s="13">
        <v>11925669</v>
      </c>
    </row>
    <row r="12" spans="1:11" ht="12.75">
      <c r="A12" s="183" t="s">
        <v>44</v>
      </c>
      <c r="B12" s="184"/>
      <c r="C12" s="184"/>
      <c r="D12" s="184"/>
      <c r="E12" s="184"/>
      <c r="F12" s="184"/>
      <c r="G12" s="184"/>
      <c r="H12" s="184"/>
      <c r="I12" s="4">
        <v>5</v>
      </c>
      <c r="J12" s="8">
        <v>4336184</v>
      </c>
      <c r="K12" s="13">
        <v>6064288</v>
      </c>
    </row>
    <row r="13" spans="1:11" ht="12.75">
      <c r="A13" s="183" t="s">
        <v>53</v>
      </c>
      <c r="B13" s="184"/>
      <c r="C13" s="184"/>
      <c r="D13" s="184"/>
      <c r="E13" s="184"/>
      <c r="F13" s="184"/>
      <c r="G13" s="184"/>
      <c r="H13" s="184"/>
      <c r="I13" s="4">
        <v>6</v>
      </c>
      <c r="J13" s="8"/>
      <c r="K13" s="13"/>
    </row>
    <row r="14" spans="1:11" ht="12.75">
      <c r="A14" s="189" t="s">
        <v>163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44938481</v>
      </c>
      <c r="K14" s="12">
        <f>SUM(K8:K13)</f>
        <v>41175470</v>
      </c>
    </row>
    <row r="15" spans="1:11" ht="12.75">
      <c r="A15" s="183" t="s">
        <v>54</v>
      </c>
      <c r="B15" s="184"/>
      <c r="C15" s="184"/>
      <c r="D15" s="184"/>
      <c r="E15" s="184"/>
      <c r="F15" s="184"/>
      <c r="G15" s="184"/>
      <c r="H15" s="184"/>
      <c r="I15" s="4">
        <v>8</v>
      </c>
      <c r="J15" s="8">
        <v>55510012</v>
      </c>
      <c r="K15" s="13">
        <v>15078301</v>
      </c>
    </row>
    <row r="16" spans="1:11" ht="12.75">
      <c r="A16" s="183" t="s">
        <v>55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.75">
      <c r="A17" s="183" t="s">
        <v>56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.75">
      <c r="A18" s="183" t="s">
        <v>57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.75">
      <c r="A19" s="189" t="s">
        <v>164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55510012</v>
      </c>
      <c r="K19" s="12">
        <f>SUM(K15:K18)</f>
        <v>15078301</v>
      </c>
    </row>
    <row r="20" spans="1:11" ht="12.75">
      <c r="A20" s="189" t="s">
        <v>36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0</v>
      </c>
      <c r="K20" s="12">
        <f>IF(K14&gt;K19,K14-K19,0)</f>
        <v>26097169</v>
      </c>
    </row>
    <row r="21" spans="1:11" ht="12.75">
      <c r="A21" s="189" t="s">
        <v>37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10571531</v>
      </c>
      <c r="K21" s="12">
        <f>IF(K19&gt;K14,K19-K14,0)</f>
        <v>0</v>
      </c>
    </row>
    <row r="22" spans="1:11" ht="12.75">
      <c r="A22" s="233" t="s">
        <v>165</v>
      </c>
      <c r="B22" s="234"/>
      <c r="C22" s="234"/>
      <c r="D22" s="234"/>
      <c r="E22" s="234"/>
      <c r="F22" s="234"/>
      <c r="G22" s="234"/>
      <c r="H22" s="234"/>
      <c r="I22" s="235"/>
      <c r="J22" s="235"/>
      <c r="K22" s="236"/>
    </row>
    <row r="23" spans="1:11" ht="12.75">
      <c r="A23" s="183" t="s">
        <v>185</v>
      </c>
      <c r="B23" s="184"/>
      <c r="C23" s="184"/>
      <c r="D23" s="184"/>
      <c r="E23" s="184"/>
      <c r="F23" s="184"/>
      <c r="G23" s="184"/>
      <c r="H23" s="184"/>
      <c r="I23" s="4">
        <v>15</v>
      </c>
      <c r="J23" s="8">
        <v>328009</v>
      </c>
      <c r="K23" s="13">
        <v>25756</v>
      </c>
    </row>
    <row r="24" spans="1:11" ht="12.75">
      <c r="A24" s="183" t="s">
        <v>186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>
        <v>5116273</v>
      </c>
      <c r="K24" s="13"/>
    </row>
    <row r="25" spans="1:11" ht="12.75">
      <c r="A25" s="183" t="s">
        <v>187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.75">
      <c r="A26" s="183" t="s">
        <v>188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.75">
      <c r="A27" s="183" t="s">
        <v>189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>
        <v>14264753</v>
      </c>
    </row>
    <row r="28" spans="1:11" ht="12.75">
      <c r="A28" s="189" t="s">
        <v>174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5444282</v>
      </c>
      <c r="K28" s="12">
        <f>SUM(K23:K27)</f>
        <v>14290509</v>
      </c>
    </row>
    <row r="29" spans="1:11" ht="12.75">
      <c r="A29" s="183" t="s">
        <v>121</v>
      </c>
      <c r="B29" s="184"/>
      <c r="C29" s="184"/>
      <c r="D29" s="184"/>
      <c r="E29" s="184"/>
      <c r="F29" s="184"/>
      <c r="G29" s="184"/>
      <c r="H29" s="184"/>
      <c r="I29" s="4">
        <v>21</v>
      </c>
      <c r="J29" s="8">
        <v>31068693</v>
      </c>
      <c r="K29" s="13">
        <v>22696321</v>
      </c>
    </row>
    <row r="30" spans="1:11" ht="12.75">
      <c r="A30" s="183" t="s">
        <v>122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.75">
      <c r="A31" s="183" t="s">
        <v>16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>
        <v>3181860</v>
      </c>
      <c r="K31" s="13"/>
    </row>
    <row r="32" spans="1:11" ht="12.75">
      <c r="A32" s="189" t="s">
        <v>5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34250553</v>
      </c>
      <c r="K32" s="12">
        <f>SUM(K29:K31)</f>
        <v>22696321</v>
      </c>
    </row>
    <row r="33" spans="1:11" ht="12.75">
      <c r="A33" s="189" t="s">
        <v>38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9" t="s">
        <v>39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28806271</v>
      </c>
      <c r="K34" s="12">
        <f>IF(K32&gt;K28,K32-K28,0)</f>
        <v>8405812</v>
      </c>
    </row>
    <row r="35" spans="1:11" ht="12.75">
      <c r="A35" s="233" t="s">
        <v>166</v>
      </c>
      <c r="B35" s="234"/>
      <c r="C35" s="234"/>
      <c r="D35" s="234"/>
      <c r="E35" s="234"/>
      <c r="F35" s="234"/>
      <c r="G35" s="234"/>
      <c r="H35" s="234"/>
      <c r="I35" s="235"/>
      <c r="J35" s="235"/>
      <c r="K35" s="236"/>
    </row>
    <row r="36" spans="1:11" ht="12.75">
      <c r="A36" s="183" t="s">
        <v>180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>
        <v>69000000</v>
      </c>
      <c r="K36" s="13"/>
    </row>
    <row r="37" spans="1:11" ht="12.75">
      <c r="A37" s="183" t="s">
        <v>29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.75">
      <c r="A38" s="183" t="s">
        <v>30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>
        <v>37800</v>
      </c>
    </row>
    <row r="39" spans="1:11" ht="12.75">
      <c r="A39" s="189" t="s">
        <v>70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69000000</v>
      </c>
      <c r="K39" s="12">
        <f>SUM(K36:K38)</f>
        <v>37800</v>
      </c>
    </row>
    <row r="40" spans="1:11" ht="12.75">
      <c r="A40" s="183" t="s">
        <v>31</v>
      </c>
      <c r="B40" s="184"/>
      <c r="C40" s="184"/>
      <c r="D40" s="184"/>
      <c r="E40" s="184"/>
      <c r="F40" s="184"/>
      <c r="G40" s="184"/>
      <c r="H40" s="184"/>
      <c r="I40" s="4">
        <v>31</v>
      </c>
      <c r="J40" s="8">
        <v>15886300</v>
      </c>
      <c r="K40" s="13">
        <v>15836224</v>
      </c>
    </row>
    <row r="41" spans="1:11" ht="12.75">
      <c r="A41" s="183" t="s">
        <v>32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>
        <v>9423942</v>
      </c>
      <c r="K41" s="13"/>
    </row>
    <row r="42" spans="1:11" ht="12.75">
      <c r="A42" s="183" t="s">
        <v>33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34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35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>
        <v>2718952</v>
      </c>
      <c r="K44" s="13">
        <v>1881534</v>
      </c>
    </row>
    <row r="45" spans="1:11" ht="12.75">
      <c r="A45" s="189" t="s">
        <v>71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28029194</v>
      </c>
      <c r="K45" s="12">
        <f>SUM(K40:K44)</f>
        <v>17717758</v>
      </c>
    </row>
    <row r="46" spans="1:11" ht="12.75">
      <c r="A46" s="189" t="s">
        <v>17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40970806</v>
      </c>
      <c r="K46" s="12">
        <f>IF(K39&gt;K45,K39-K45,0)</f>
        <v>0</v>
      </c>
    </row>
    <row r="47" spans="1:11" ht="12.75">
      <c r="A47" s="189" t="s">
        <v>18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0</v>
      </c>
      <c r="K47" s="12">
        <f>IF(K45&gt;K39,K45-K39,0)</f>
        <v>17679958</v>
      </c>
    </row>
    <row r="48" spans="1:11" ht="12.75">
      <c r="A48" s="183" t="s">
        <v>72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1593004</v>
      </c>
      <c r="K48" s="12">
        <f>IF(K20-K21+K33-K34+K46-K47&gt;0,K20-K21+K33-K34+K46-K47,0)</f>
        <v>11399</v>
      </c>
    </row>
    <row r="49" spans="1:11" ht="12.75">
      <c r="A49" s="183" t="s">
        <v>73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3" t="s">
        <v>167</v>
      </c>
      <c r="B50" s="184"/>
      <c r="C50" s="184"/>
      <c r="D50" s="184"/>
      <c r="E50" s="184"/>
      <c r="F50" s="184"/>
      <c r="G50" s="184"/>
      <c r="H50" s="184"/>
      <c r="I50" s="4">
        <v>41</v>
      </c>
      <c r="J50" s="8">
        <v>375858</v>
      </c>
      <c r="K50" s="13">
        <v>1968862</v>
      </c>
    </row>
    <row r="51" spans="1:11" ht="12.75">
      <c r="A51" s="183" t="s">
        <v>182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>
        <v>1593004</v>
      </c>
      <c r="K51" s="13">
        <v>11399</v>
      </c>
    </row>
    <row r="52" spans="1:11" ht="12.75">
      <c r="A52" s="183" t="s">
        <v>183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/>
      <c r="K52" s="13"/>
    </row>
    <row r="53" spans="1:11" ht="12.75">
      <c r="A53" s="186" t="s">
        <v>184</v>
      </c>
      <c r="B53" s="187"/>
      <c r="C53" s="187"/>
      <c r="D53" s="187"/>
      <c r="E53" s="187"/>
      <c r="F53" s="187"/>
      <c r="G53" s="187"/>
      <c r="H53" s="187"/>
      <c r="I53" s="7">
        <v>44</v>
      </c>
      <c r="J53" s="10">
        <f>J50+J51-J52</f>
        <v>1968862</v>
      </c>
      <c r="K53" s="18">
        <f>K50+K51-K52</f>
        <v>1980261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5118110236220472" right="0.42" top="0.59" bottom="0.75" header="0.35" footer="0.5118110236220472"/>
  <pageSetup blackAndWhite="1"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3" t="s">
        <v>290</v>
      </c>
      <c r="J5" s="84" t="s">
        <v>156</v>
      </c>
      <c r="K5" s="84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5">
        <v>2</v>
      </c>
      <c r="J6" s="86" t="s">
        <v>293</v>
      </c>
      <c r="K6" s="86" t="s">
        <v>294</v>
      </c>
    </row>
    <row r="7" spans="1:11" ht="12.75">
      <c r="A7" s="233" t="s">
        <v>162</v>
      </c>
      <c r="B7" s="234"/>
      <c r="C7" s="234"/>
      <c r="D7" s="234"/>
      <c r="E7" s="234"/>
      <c r="F7" s="234"/>
      <c r="G7" s="234"/>
      <c r="H7" s="234"/>
      <c r="I7" s="235"/>
      <c r="J7" s="235"/>
      <c r="K7" s="236"/>
    </row>
    <row r="8" spans="1:11" ht="12.75">
      <c r="A8" s="183" t="s">
        <v>207</v>
      </c>
      <c r="B8" s="184"/>
      <c r="C8" s="184"/>
      <c r="D8" s="184"/>
      <c r="E8" s="184"/>
      <c r="F8" s="184"/>
      <c r="G8" s="184"/>
      <c r="H8" s="184"/>
      <c r="I8" s="4">
        <v>1</v>
      </c>
      <c r="J8" s="8"/>
      <c r="K8" s="13"/>
    </row>
    <row r="9" spans="1:11" ht="12.75">
      <c r="A9" s="183" t="s">
        <v>125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.75">
      <c r="A10" s="183" t="s">
        <v>126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.75">
      <c r="A11" s="183" t="s">
        <v>127</v>
      </c>
      <c r="B11" s="184"/>
      <c r="C11" s="184"/>
      <c r="D11" s="184"/>
      <c r="E11" s="184"/>
      <c r="F11" s="184"/>
      <c r="G11" s="184"/>
      <c r="H11" s="184"/>
      <c r="I11" s="4">
        <v>4</v>
      </c>
      <c r="J11" s="8"/>
      <c r="K11" s="13"/>
    </row>
    <row r="12" spans="1:11" ht="12.75">
      <c r="A12" s="183" t="s">
        <v>128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/>
    </row>
    <row r="13" spans="1:11" ht="12.75">
      <c r="A13" s="189" t="s">
        <v>206</v>
      </c>
      <c r="B13" s="190"/>
      <c r="C13" s="190"/>
      <c r="D13" s="190"/>
      <c r="E13" s="190"/>
      <c r="F13" s="190"/>
      <c r="G13" s="190"/>
      <c r="H13" s="19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3" t="s">
        <v>129</v>
      </c>
      <c r="B14" s="184"/>
      <c r="C14" s="184"/>
      <c r="D14" s="184"/>
      <c r="E14" s="184"/>
      <c r="F14" s="184"/>
      <c r="G14" s="184"/>
      <c r="H14" s="184"/>
      <c r="I14" s="4">
        <v>7</v>
      </c>
      <c r="J14" s="8"/>
      <c r="K14" s="13"/>
    </row>
    <row r="15" spans="1:11" ht="12.75">
      <c r="A15" s="183" t="s">
        <v>130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.75">
      <c r="A16" s="183" t="s">
        <v>131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.75">
      <c r="A17" s="183" t="s">
        <v>132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.75">
      <c r="A18" s="183" t="s">
        <v>133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.75">
      <c r="A19" s="183" t="s">
        <v>134</v>
      </c>
      <c r="B19" s="184"/>
      <c r="C19" s="184"/>
      <c r="D19" s="184"/>
      <c r="E19" s="184"/>
      <c r="F19" s="184"/>
      <c r="G19" s="184"/>
      <c r="H19" s="184"/>
      <c r="I19" s="4">
        <v>12</v>
      </c>
      <c r="J19" s="8"/>
      <c r="K19" s="13"/>
    </row>
    <row r="20" spans="1:11" ht="12.75">
      <c r="A20" s="189" t="s">
        <v>47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9" t="s">
        <v>111</v>
      </c>
      <c r="B21" s="248"/>
      <c r="C21" s="248"/>
      <c r="D21" s="248"/>
      <c r="E21" s="248"/>
      <c r="F21" s="248"/>
      <c r="G21" s="248"/>
      <c r="H21" s="24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5" t="s">
        <v>112</v>
      </c>
      <c r="B22" s="250"/>
      <c r="C22" s="250"/>
      <c r="D22" s="250"/>
      <c r="E22" s="250"/>
      <c r="F22" s="250"/>
      <c r="G22" s="250"/>
      <c r="H22" s="25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3" t="s">
        <v>165</v>
      </c>
      <c r="B23" s="234"/>
      <c r="C23" s="234"/>
      <c r="D23" s="234"/>
      <c r="E23" s="234"/>
      <c r="F23" s="234"/>
      <c r="G23" s="234"/>
      <c r="H23" s="234"/>
      <c r="I23" s="235"/>
      <c r="J23" s="235"/>
      <c r="K23" s="236"/>
    </row>
    <row r="24" spans="1:11" ht="12.75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.75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.75">
      <c r="A26" s="183" t="s">
        <v>48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.75">
      <c r="A27" s="183" t="s">
        <v>49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.75">
      <c r="A28" s="183" t="s">
        <v>173</v>
      </c>
      <c r="B28" s="184"/>
      <c r="C28" s="184"/>
      <c r="D28" s="184"/>
      <c r="E28" s="184"/>
      <c r="F28" s="184"/>
      <c r="G28" s="184"/>
      <c r="H28" s="184"/>
      <c r="I28" s="4">
        <v>20</v>
      </c>
      <c r="J28" s="8"/>
      <c r="K28" s="13"/>
    </row>
    <row r="29" spans="1:11" ht="12.75">
      <c r="A29" s="189" t="s">
        <v>119</v>
      </c>
      <c r="B29" s="190"/>
      <c r="C29" s="190"/>
      <c r="D29" s="190"/>
      <c r="E29" s="190"/>
      <c r="F29" s="190"/>
      <c r="G29" s="190"/>
      <c r="H29" s="19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.75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.75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8"/>
      <c r="K32" s="13"/>
    </row>
    <row r="33" spans="1:11" ht="12.75">
      <c r="A33" s="189" t="s">
        <v>50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9" t="s">
        <v>113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9" t="s">
        <v>114</v>
      </c>
      <c r="B35" s="190"/>
      <c r="C35" s="190"/>
      <c r="D35" s="190"/>
      <c r="E35" s="190"/>
      <c r="F35" s="190"/>
      <c r="G35" s="190"/>
      <c r="H35" s="19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3" t="s">
        <v>166</v>
      </c>
      <c r="B36" s="234"/>
      <c r="C36" s="234"/>
      <c r="D36" s="234"/>
      <c r="E36" s="234"/>
      <c r="F36" s="234"/>
      <c r="G36" s="234"/>
      <c r="H36" s="234"/>
      <c r="I36" s="235">
        <v>0</v>
      </c>
      <c r="J36" s="235"/>
      <c r="K36" s="236"/>
    </row>
    <row r="37" spans="1:11" ht="12.75">
      <c r="A37" s="183" t="s">
        <v>180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.75">
      <c r="A38" s="183" t="s">
        <v>29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.75">
      <c r="A39" s="183" t="s">
        <v>30</v>
      </c>
      <c r="B39" s="184"/>
      <c r="C39" s="184"/>
      <c r="D39" s="184"/>
      <c r="E39" s="184"/>
      <c r="F39" s="184"/>
      <c r="G39" s="184"/>
      <c r="H39" s="184"/>
      <c r="I39" s="4">
        <v>30</v>
      </c>
      <c r="J39" s="8"/>
      <c r="K39" s="13"/>
    </row>
    <row r="40" spans="1:11" ht="12.75">
      <c r="A40" s="189" t="s">
        <v>51</v>
      </c>
      <c r="B40" s="190"/>
      <c r="C40" s="190"/>
      <c r="D40" s="190"/>
      <c r="E40" s="190"/>
      <c r="F40" s="190"/>
      <c r="G40" s="190"/>
      <c r="H40" s="19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3" t="s">
        <v>31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.75">
      <c r="A42" s="183" t="s">
        <v>32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33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34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83" t="s">
        <v>35</v>
      </c>
      <c r="B45" s="184"/>
      <c r="C45" s="184"/>
      <c r="D45" s="184"/>
      <c r="E45" s="184"/>
      <c r="F45" s="184"/>
      <c r="G45" s="184"/>
      <c r="H45" s="184"/>
      <c r="I45" s="4">
        <v>36</v>
      </c>
      <c r="J45" s="8"/>
      <c r="K45" s="13"/>
    </row>
    <row r="46" spans="1:11" ht="12.75">
      <c r="A46" s="189" t="s">
        <v>154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9" t="s">
        <v>168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9" t="s">
        <v>169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9" t="s">
        <v>155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9" t="s">
        <v>15</v>
      </c>
      <c r="B50" s="190"/>
      <c r="C50" s="190"/>
      <c r="D50" s="190"/>
      <c r="E50" s="190"/>
      <c r="F50" s="190"/>
      <c r="G50" s="190"/>
      <c r="H50" s="19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9" t="s">
        <v>167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/>
      <c r="K51" s="13"/>
    </row>
    <row r="52" spans="1:11" ht="12.75">
      <c r="A52" s="189" t="s">
        <v>182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/>
    </row>
    <row r="53" spans="1:11" ht="12.75">
      <c r="A53" s="189" t="s">
        <v>183</v>
      </c>
      <c r="B53" s="190"/>
      <c r="C53" s="190"/>
      <c r="D53" s="190"/>
      <c r="E53" s="190"/>
      <c r="F53" s="190"/>
      <c r="G53" s="190"/>
      <c r="H53" s="190"/>
      <c r="I53" s="4">
        <v>44</v>
      </c>
      <c r="J53" s="8"/>
      <c r="K53" s="13"/>
    </row>
    <row r="54" spans="1:11" ht="12.75">
      <c r="A54" s="195" t="s">
        <v>184</v>
      </c>
      <c r="B54" s="196"/>
      <c r="C54" s="196"/>
      <c r="D54" s="196"/>
      <c r="E54" s="196"/>
      <c r="F54" s="196"/>
      <c r="G54" s="196"/>
      <c r="H54" s="19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7" t="s">
        <v>181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10" zoomScalePageLayoutView="0" workbookViewId="0" topLeftCell="A1">
      <selection activeCell="K24" sqref="K24:K25"/>
    </sheetView>
  </sheetViews>
  <sheetFormatPr defaultColWidth="9.140625" defaultRowHeight="12.75"/>
  <cols>
    <col min="1" max="1" width="9.140625" style="94" customWidth="1"/>
    <col min="2" max="2" width="4.421875" style="94" customWidth="1"/>
    <col min="3" max="3" width="5.421875" style="94" customWidth="1"/>
    <col min="4" max="4" width="9.140625" style="94" customWidth="1"/>
    <col min="5" max="5" width="10.140625" style="94" bestFit="1" customWidth="1"/>
    <col min="6" max="6" width="7.57421875" style="94" customWidth="1"/>
    <col min="7" max="7" width="7.00390625" style="94" customWidth="1"/>
    <col min="8" max="8" width="5.140625" style="94" customWidth="1"/>
    <col min="9" max="9" width="8.7109375" style="94" customWidth="1"/>
    <col min="10" max="11" width="9.57421875" style="94" bestFit="1" customWidth="1"/>
    <col min="12" max="16384" width="9.140625" style="94" customWidth="1"/>
  </cols>
  <sheetData>
    <row r="1" spans="1:12" ht="16.5" customHeight="1">
      <c r="A1" s="269" t="s">
        <v>292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3"/>
    </row>
    <row r="2" spans="1:12" ht="14.25" customHeight="1">
      <c r="A2" s="241" t="s">
        <v>361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93"/>
    </row>
    <row r="3" spans="1:12" ht="15.75">
      <c r="A3" s="91"/>
      <c r="B3" s="92"/>
      <c r="C3" s="258"/>
      <c r="D3" s="258"/>
      <c r="E3" s="92"/>
      <c r="F3" s="95"/>
      <c r="G3" s="92"/>
      <c r="H3" s="111"/>
      <c r="I3" s="92"/>
      <c r="J3" s="92"/>
      <c r="K3" s="92"/>
      <c r="L3" s="96"/>
    </row>
    <row r="4" spans="1:11" ht="24" thickBot="1">
      <c r="A4" s="259" t="s">
        <v>61</v>
      </c>
      <c r="B4" s="259"/>
      <c r="C4" s="259"/>
      <c r="D4" s="259"/>
      <c r="E4" s="259"/>
      <c r="F4" s="259"/>
      <c r="G4" s="259"/>
      <c r="H4" s="259"/>
      <c r="I4" s="112" t="s">
        <v>315</v>
      </c>
      <c r="J4" s="113" t="s">
        <v>156</v>
      </c>
      <c r="K4" s="113" t="s">
        <v>157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98">
        <v>2</v>
      </c>
      <c r="J5" s="97" t="s">
        <v>293</v>
      </c>
      <c r="K5" s="97" t="s">
        <v>294</v>
      </c>
    </row>
    <row r="6" spans="1:11" ht="12.75">
      <c r="A6" s="256" t="s">
        <v>295</v>
      </c>
      <c r="B6" s="257"/>
      <c r="C6" s="257"/>
      <c r="D6" s="257"/>
      <c r="E6" s="257"/>
      <c r="F6" s="257"/>
      <c r="G6" s="257"/>
      <c r="H6" s="257"/>
      <c r="I6" s="99">
        <v>1</v>
      </c>
      <c r="J6" s="100">
        <v>355321450</v>
      </c>
      <c r="K6" s="100">
        <v>355321450</v>
      </c>
    </row>
    <row r="7" spans="1:11" ht="12.75">
      <c r="A7" s="256" t="s">
        <v>296</v>
      </c>
      <c r="B7" s="257"/>
      <c r="C7" s="257"/>
      <c r="D7" s="257"/>
      <c r="E7" s="257"/>
      <c r="F7" s="257"/>
      <c r="G7" s="257"/>
      <c r="H7" s="257"/>
      <c r="I7" s="99">
        <v>2</v>
      </c>
      <c r="J7" s="101"/>
      <c r="K7" s="101"/>
    </row>
    <row r="8" spans="1:11" ht="12.75">
      <c r="A8" s="256" t="s">
        <v>297</v>
      </c>
      <c r="B8" s="257"/>
      <c r="C8" s="257"/>
      <c r="D8" s="257"/>
      <c r="E8" s="257"/>
      <c r="F8" s="257"/>
      <c r="G8" s="257"/>
      <c r="H8" s="257"/>
      <c r="I8" s="99">
        <v>3</v>
      </c>
      <c r="J8" s="101">
        <v>813060</v>
      </c>
      <c r="K8" s="101">
        <v>870201</v>
      </c>
    </row>
    <row r="9" spans="1:11" ht="12.75">
      <c r="A9" s="256" t="s">
        <v>298</v>
      </c>
      <c r="B9" s="257"/>
      <c r="C9" s="257"/>
      <c r="D9" s="257"/>
      <c r="E9" s="257"/>
      <c r="F9" s="257"/>
      <c r="G9" s="257"/>
      <c r="H9" s="257"/>
      <c r="I9" s="99">
        <v>4</v>
      </c>
      <c r="J9" s="101">
        <v>9309114</v>
      </c>
      <c r="K9" s="101">
        <v>9565448</v>
      </c>
    </row>
    <row r="10" spans="1:11" ht="12.75">
      <c r="A10" s="256" t="s">
        <v>299</v>
      </c>
      <c r="B10" s="257"/>
      <c r="C10" s="257"/>
      <c r="D10" s="257"/>
      <c r="E10" s="257"/>
      <c r="F10" s="257"/>
      <c r="G10" s="257"/>
      <c r="H10" s="257"/>
      <c r="I10" s="99">
        <v>5</v>
      </c>
      <c r="J10" s="101">
        <v>1303859</v>
      </c>
      <c r="K10" s="101">
        <v>6226810</v>
      </c>
    </row>
    <row r="11" spans="1:11" ht="12.75">
      <c r="A11" s="256" t="s">
        <v>300</v>
      </c>
      <c r="B11" s="257"/>
      <c r="C11" s="257"/>
      <c r="D11" s="257"/>
      <c r="E11" s="257"/>
      <c r="F11" s="257"/>
      <c r="G11" s="257"/>
      <c r="H11" s="257"/>
      <c r="I11" s="99">
        <v>6</v>
      </c>
      <c r="J11" s="101"/>
      <c r="K11" s="101"/>
    </row>
    <row r="12" spans="1:11" ht="12.75">
      <c r="A12" s="256" t="s">
        <v>301</v>
      </c>
      <c r="B12" s="257"/>
      <c r="C12" s="257"/>
      <c r="D12" s="257"/>
      <c r="E12" s="257"/>
      <c r="F12" s="257"/>
      <c r="G12" s="257"/>
      <c r="H12" s="257"/>
      <c r="I12" s="99">
        <v>7</v>
      </c>
      <c r="J12" s="101"/>
      <c r="K12" s="101"/>
    </row>
    <row r="13" spans="1:11" ht="12.75">
      <c r="A13" s="256" t="s">
        <v>302</v>
      </c>
      <c r="B13" s="257"/>
      <c r="C13" s="257"/>
      <c r="D13" s="257"/>
      <c r="E13" s="257"/>
      <c r="F13" s="257"/>
      <c r="G13" s="257"/>
      <c r="H13" s="257"/>
      <c r="I13" s="99">
        <v>8</v>
      </c>
      <c r="J13" s="101"/>
      <c r="K13" s="101"/>
    </row>
    <row r="14" spans="1:11" ht="12.75">
      <c r="A14" s="256" t="s">
        <v>303</v>
      </c>
      <c r="B14" s="257"/>
      <c r="C14" s="257"/>
      <c r="D14" s="257"/>
      <c r="E14" s="257"/>
      <c r="F14" s="257"/>
      <c r="G14" s="257"/>
      <c r="H14" s="257"/>
      <c r="I14" s="99">
        <v>9</v>
      </c>
      <c r="J14" s="101"/>
      <c r="K14" s="101"/>
    </row>
    <row r="15" spans="1:11" ht="12.75">
      <c r="A15" s="265" t="s">
        <v>304</v>
      </c>
      <c r="B15" s="266"/>
      <c r="C15" s="266"/>
      <c r="D15" s="266"/>
      <c r="E15" s="266"/>
      <c r="F15" s="266"/>
      <c r="G15" s="266"/>
      <c r="H15" s="266"/>
      <c r="I15" s="99">
        <v>10</v>
      </c>
      <c r="J15" s="102">
        <f>SUM(J6:J14)</f>
        <v>366747483</v>
      </c>
      <c r="K15" s="102">
        <f>SUM(K6:K14)</f>
        <v>371983909</v>
      </c>
    </row>
    <row r="16" spans="1:11" ht="12.75">
      <c r="A16" s="256" t="s">
        <v>305</v>
      </c>
      <c r="B16" s="257"/>
      <c r="C16" s="257"/>
      <c r="D16" s="257"/>
      <c r="E16" s="257"/>
      <c r="F16" s="257"/>
      <c r="G16" s="257"/>
      <c r="H16" s="257"/>
      <c r="I16" s="99">
        <v>11</v>
      </c>
      <c r="J16" s="101"/>
      <c r="K16" s="101"/>
    </row>
    <row r="17" spans="1:11" ht="12.75">
      <c r="A17" s="256" t="s">
        <v>306</v>
      </c>
      <c r="B17" s="257"/>
      <c r="C17" s="257"/>
      <c r="D17" s="257"/>
      <c r="E17" s="257"/>
      <c r="F17" s="257"/>
      <c r="G17" s="257"/>
      <c r="H17" s="257"/>
      <c r="I17" s="99">
        <v>12</v>
      </c>
      <c r="J17" s="101"/>
      <c r="K17" s="101"/>
    </row>
    <row r="18" spans="1:11" ht="12.75">
      <c r="A18" s="256" t="s">
        <v>307</v>
      </c>
      <c r="B18" s="257"/>
      <c r="C18" s="257"/>
      <c r="D18" s="257"/>
      <c r="E18" s="257"/>
      <c r="F18" s="257"/>
      <c r="G18" s="257"/>
      <c r="H18" s="257"/>
      <c r="I18" s="99">
        <v>13</v>
      </c>
      <c r="J18" s="101"/>
      <c r="K18" s="101"/>
    </row>
    <row r="19" spans="1:11" ht="12.75">
      <c r="A19" s="256" t="s">
        <v>308</v>
      </c>
      <c r="B19" s="257"/>
      <c r="C19" s="257"/>
      <c r="D19" s="257"/>
      <c r="E19" s="257"/>
      <c r="F19" s="257"/>
      <c r="G19" s="257"/>
      <c r="H19" s="257"/>
      <c r="I19" s="99">
        <v>14</v>
      </c>
      <c r="J19" s="101"/>
      <c r="K19" s="101"/>
    </row>
    <row r="20" spans="1:11" ht="12.75">
      <c r="A20" s="256" t="s">
        <v>309</v>
      </c>
      <c r="B20" s="257"/>
      <c r="C20" s="257"/>
      <c r="D20" s="257"/>
      <c r="E20" s="257"/>
      <c r="F20" s="257"/>
      <c r="G20" s="257"/>
      <c r="H20" s="257"/>
      <c r="I20" s="99">
        <v>15</v>
      </c>
      <c r="J20" s="101"/>
      <c r="K20" s="101"/>
    </row>
    <row r="21" spans="1:11" ht="12.75">
      <c r="A21" s="256" t="s">
        <v>310</v>
      </c>
      <c r="B21" s="257"/>
      <c r="C21" s="257"/>
      <c r="D21" s="257"/>
      <c r="E21" s="257"/>
      <c r="F21" s="257"/>
      <c r="G21" s="257"/>
      <c r="H21" s="257"/>
      <c r="I21" s="99">
        <v>16</v>
      </c>
      <c r="J21" s="101"/>
      <c r="K21" s="101"/>
    </row>
    <row r="22" spans="1:11" ht="12.75">
      <c r="A22" s="265" t="s">
        <v>311</v>
      </c>
      <c r="B22" s="266"/>
      <c r="C22" s="266"/>
      <c r="D22" s="266"/>
      <c r="E22" s="266"/>
      <c r="F22" s="266"/>
      <c r="G22" s="266"/>
      <c r="H22" s="266"/>
      <c r="I22" s="99">
        <v>17</v>
      </c>
      <c r="J22" s="103">
        <f>SUM(J16:J21)</f>
        <v>0</v>
      </c>
      <c r="K22" s="103">
        <f>SUM(K16:K21)</f>
        <v>0</v>
      </c>
    </row>
    <row r="23" spans="1:11" ht="12.75">
      <c r="A23" s="271"/>
      <c r="B23" s="272"/>
      <c r="C23" s="272"/>
      <c r="D23" s="272"/>
      <c r="E23" s="272"/>
      <c r="F23" s="272"/>
      <c r="G23" s="272"/>
      <c r="H23" s="272"/>
      <c r="I23" s="273"/>
      <c r="J23" s="273"/>
      <c r="K23" s="274"/>
    </row>
    <row r="24" spans="1:11" ht="12.75">
      <c r="A24" s="261" t="s">
        <v>312</v>
      </c>
      <c r="B24" s="262"/>
      <c r="C24" s="262"/>
      <c r="D24" s="262"/>
      <c r="E24" s="262"/>
      <c r="F24" s="262"/>
      <c r="G24" s="262"/>
      <c r="H24" s="262"/>
      <c r="I24" s="104">
        <v>18</v>
      </c>
      <c r="J24" s="100">
        <v>366747483</v>
      </c>
      <c r="K24" s="100">
        <v>371983909</v>
      </c>
    </row>
    <row r="25" spans="1:11" ht="23.25" customHeight="1">
      <c r="A25" s="263" t="s">
        <v>313</v>
      </c>
      <c r="B25" s="264"/>
      <c r="C25" s="264"/>
      <c r="D25" s="264"/>
      <c r="E25" s="264"/>
      <c r="F25" s="264"/>
      <c r="G25" s="264"/>
      <c r="H25" s="264"/>
      <c r="I25" s="105">
        <v>19</v>
      </c>
      <c r="J25" s="103">
        <v>1533105</v>
      </c>
      <c r="K25" s="103">
        <v>1650298</v>
      </c>
    </row>
    <row r="26" spans="1:11" ht="30" customHeight="1">
      <c r="A26" s="267" t="s">
        <v>314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</row>
  </sheetData>
  <sheetProtection/>
  <protectedRanges>
    <protectedRange sqref="H3" name="Range1"/>
  </protectedRanges>
  <mergeCells count="26">
    <mergeCell ref="A2:K2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24:H24"/>
    <mergeCell ref="A25:H25"/>
    <mergeCell ref="A18:H18"/>
    <mergeCell ref="A19:H19"/>
    <mergeCell ref="A12:H12"/>
    <mergeCell ref="A13:H13"/>
    <mergeCell ref="A14:H14"/>
    <mergeCell ref="A15:H15"/>
    <mergeCell ref="A10:H10"/>
    <mergeCell ref="A11:H11"/>
    <mergeCell ref="A6:H6"/>
    <mergeCell ref="A7:H7"/>
    <mergeCell ref="C3:D3"/>
    <mergeCell ref="A4:H4"/>
    <mergeCell ref="A5:H5"/>
    <mergeCell ref="A9:H9"/>
  </mergeCells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</dataValidations>
  <printOptions horizontalCentered="1"/>
  <pageMargins left="0.45" right="0.34" top="0.62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275" t="s">
        <v>291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276" t="s">
        <v>321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2.7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2.7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2.7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12.75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2.7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2.7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2.7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12.7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2.7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ht="15">
      <c r="A26" s="89"/>
      <c r="B26" s="89"/>
      <c r="C26" s="89"/>
      <c r="D26" s="89"/>
      <c r="E26" s="89"/>
      <c r="F26" s="89"/>
      <c r="G26" s="89"/>
      <c r="H26" s="89"/>
      <c r="I26" s="90"/>
      <c r="J26" s="89"/>
    </row>
    <row r="27" spans="1:10" ht="12.7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12.75">
      <c r="A28" s="89"/>
      <c r="B28" s="89"/>
      <c r="C28" s="89"/>
      <c r="D28" s="89"/>
      <c r="E28" s="89"/>
      <c r="F28" s="89"/>
      <c r="G28" s="89"/>
      <c r="H28" s="89"/>
      <c r="I28" s="89"/>
      <c r="J28" s="8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Zvonimir Zilic</cp:lastModifiedBy>
  <cp:lastPrinted>2018-04-23T14:05:56Z</cp:lastPrinted>
  <dcterms:created xsi:type="dcterms:W3CDTF">2008-10-17T11:51:54Z</dcterms:created>
  <dcterms:modified xsi:type="dcterms:W3CDTF">2018-04-23T14:06:01Z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