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0" windowWidth="28800" windowHeight="1333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PODACI'!$A$1:$I$65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<sst xmlns="http://schemas.openxmlformats.org/spreadsheetml/2006/main" count="413" uniqueCount="359">
  <si>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</si>
  <si>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</si>
  <si>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</si>
  <si>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</si>
  <si>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</si>
  <si>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</si>
  <si>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</si>
  <si>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</si>
  <si>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</si>
  <si>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</si>
  <si>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</si>
  <si>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</si>
  <si>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</si>
  <si>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</si>
  <si>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</si>
  <si>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</si>
  <si>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</si>
  <si>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</si>
  <si>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</si>
  <si>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</si>
  <si>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</si>
  <si>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</si>
  <si>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</si>
  <si>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</si>
  <si>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</si>
  <si>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</si>
  <si>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</si>
  <si>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</si>
  <si>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</si>
  <si>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</si>
  <si>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</si>
  <si>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</si>
  <si>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</si>
  <si>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</si>
  <si>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</si>
  <si>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</si>
  <si>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</si>
  <si>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</si>
  <si>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</si>
  <si>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</si>
  <si>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</si>
  <si>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</si>
  <si>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</si>
  <si>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</si>
  <si>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</si>
  <si>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</si>
  <si>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</si>
  <si>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</si>
  <si>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</si>
  <si>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</si>
  <si>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</si>
  <si>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</si>
  <si>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</si>
  <si>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</si>
  <si>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</si>
  <si>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</si>
  <si>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</si>
  <si>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</si>
  <si>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</si>
  <si>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</si>
  <si>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</si>
  <si>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</si>
  <si>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</si>
  <si>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</si>
  <si>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</si>
  <si>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</si>
  <si>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</si>
  <si>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</si>
  <si>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</si>
  <si>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</si>
  <si>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</si>
  <si>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</si>
  <si>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</si>
  <si>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</si>
  <si>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</si>
  <si>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</si>
  <si>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</si>
  <si>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</si>
  <si>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</si>
  <si>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</si>
  <si>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</si>
  <si>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</si>
  <si>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</si>
  <si>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</si>
  <si>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</si>
  <si>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</si>
  <si>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</si>
  <si>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</si>
  <si>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</si>
  <si>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</si>
  <si>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</si>
  <si>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</si>
  <si>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</si>
  <si>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</si>
  <si>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</si>
  <si>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</si>
  <si>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</si>
  <si>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</si>
  <si>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</si>
  <si>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</si>
  <si>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</si>
  <si>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</si>
  <si>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</si>
  <si>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</si>
  <si>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</si>
  <si>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</si>
  <si>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</si>
  <si>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</si>
  <si>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</si>
  <si>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</si>
  <si>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</si>
  <si>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</si>
  <si>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</si>
  <si>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</si>
  <si>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</si>
  <si>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</si>
  <si>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</si>
  <si>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</si>
  <si>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</si>
  <si>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</si>
  <si>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</si>
  <si>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</si>
  <si>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</si>
  <si>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</si>
  <si>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</si>
  <si>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</si>
  <si>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</si>
  <si>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</si>
  <si>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</si>
  <si>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</si>
  <si>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</si>
  <si>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</si>
  <si>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</si>
  <si>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</si>
  <si>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</si>
  <si>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</si>
  <si>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</si>
  <si>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</si>
  <si>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</si>
  <si>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</si>
  <si>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</si>
  <si>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</si>
  <si>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</si>
  <si>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</si>
  <si>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</si>
  <si>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</si>
  <si>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</si>
  <si>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</si>
  <si>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</si>
  <si>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</si>
  <si>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</si>
  <si>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</si>
  <si>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</si>
  <si>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</si>
  <si>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</si>
  <si>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</si>
  <si>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</si>
  <si>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</si>
  <si>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</si>
  <si>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</si>
  <si>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</si>
  <si>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</si>
  <si>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</si>
  <si>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</si>
  <si>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</si>
  <si>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</si>
  <si>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</si>
  <si>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</si>
  <si>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</si>
  <si>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</si>
  <si>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</si>
  <si>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</si>
  <si>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</si>
  <si>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</si>
  <si>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</si>
  <si>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</si>
  <si>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</si>
  <si>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</si>
  <si>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</si>
  <si>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</si>
  <si>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</si>
  <si>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</si>
  <si>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</si>
  <si>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</si>
  <si>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</si>
  <si>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</si>
  <si>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</si>
  <si>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</si>
  <si>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</si>
  <si>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</si>
  <si>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</si>
  <si>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</si>
  <si>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</si>
  <si>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</si>
  <si>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</si>
  <si>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</si>
  <si>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</si>
  <si>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</si>
  <si>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</si>
  <si>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</si>
  <si>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</si>
  <si>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</si>
  <si>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</si>
  <si>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</si>
  <si>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</si>
  <si>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</si>
  <si>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</si>
  <si>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</si>
  <si>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</si>
  <si>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</si>
  <si>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</si>
  <si>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</si>
  <si>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</si>
  <si>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</si>
  <si>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</si>
  <si>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</si>
  <si>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</si>
  <si>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</si>
  <si>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</si>
  <si>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</si>
  <si>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</si>
  <si>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</si>
  <si>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</si>
  <si>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</si>
  <si>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</si>
  <si>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</si>
  <si>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</si>
  <si>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</si>
  <si>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</si>
  <si>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</si>
  <si>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</si>
  <si>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</si>
  <si>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</si>
  <si>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</si>
  <si>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</si>
  <si>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</si>
  <si>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</si>
  <si>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</si>
  <si>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</si>
  <si>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</si>
  <si>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</si>
  <si>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</si>
  <si>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</si>
  <si>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</si>
  <si>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</si>
  <si>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</si>
  <si>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</si>
  <si>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</si>
  <si>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</si>
  <si>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</si>
  <si>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</si>
  <si>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</si>
  <si>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</si>
  <si>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</si>
  <si>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</si>
  <si>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</si>
  <si>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</si>
  <si>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</si>
  <si>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</si>
  <si>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</si>
  <si>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</si>
  <si>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</si>
  <si>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</si>
  <si>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</si>
  <si>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</si>
  <si>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</si>
  <si>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</si>
  <si>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</si>
  <si>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</si>
  <si>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</si>
  <si>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</si>
  <si>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</si>
  <si>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</si>
  <si>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</si>
  <si>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</si>
  <si>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</si>
  <si>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</si>
  <si>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</si>
  <si>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</si>
  <si>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</si>
  <si>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</si>
  <si>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</si>
  <si>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</si>
  <si>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</si>
  <si>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</si>
  <si>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</si>
  <si>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</si>
  <si>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</si>
  <si>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</si>
  <si>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</si>
  <si>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</si>
  <si>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</si>
  <si>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</si>
  <si>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</si>
  <si>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</si>
  <si>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</si>
  <si>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</si>
  <si>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</si>
  <si>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</si>
  <si>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</si>
  <si>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</si>
  <si>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</si>
  <si>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</si>
  <si>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</si>
  <si>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</si>
  <si>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</si>
  <si>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</si>
  <si>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</si>
  <si>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</si>
  <si>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</si>
  <si>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</si>
  <si>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</si>
  <si>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</si>
  <si>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</si>
  <si>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</si>
  <si>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</si>
  <si>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</si>
  <si>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</si>
  <si>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</si>
  <si>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</si>
  <si>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</si>
  <si>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</si>
  <si>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</si>
  <si>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KUTJEVO d.d.</t>
  </si>
  <si>
    <t>KUTJEVO</t>
  </si>
  <si>
    <t>KRALJA TOMISLAVA 1</t>
  </si>
  <si>
    <t>kutjevo@kutjevo.com</t>
  </si>
  <si>
    <t>www.kutjevo.com</t>
  </si>
  <si>
    <t>034255002</t>
  </si>
  <si>
    <t>034255026</t>
  </si>
  <si>
    <t>Obveznik: KUTJEVO d.d.</t>
  </si>
  <si>
    <t>DA</t>
  </si>
  <si>
    <t>03326411</t>
  </si>
  <si>
    <t>050017312</t>
  </si>
  <si>
    <t>21918659912</t>
  </si>
  <si>
    <t>POŽEŠKO SLAVONSKA</t>
  </si>
  <si>
    <t>0111</t>
  </si>
  <si>
    <t>KUTJEVO TRGOVINA d.o.o.</t>
  </si>
  <si>
    <t>1407406</t>
  </si>
  <si>
    <t>VETERINARSKA AMBUL. KOOPERACIJA d.o.o.</t>
  </si>
  <si>
    <t>VELIKA</t>
  </si>
  <si>
    <t>1681672</t>
  </si>
  <si>
    <t>KUTJEVAČKI PODRUM d.o.o.</t>
  </si>
  <si>
    <t>1407414</t>
  </si>
  <si>
    <t>PAPUK, MESNA INDUSTRIJA d.o.o.</t>
  </si>
  <si>
    <t>POŽEGA</t>
  </si>
  <si>
    <t>1407422</t>
  </si>
  <si>
    <t>MELLITA-PČELARSKA CENTRALA</t>
  </si>
  <si>
    <t>VELIKA GORICA</t>
  </si>
  <si>
    <t>1641875</t>
  </si>
  <si>
    <t>ĐAKOVAČKA VINA d.d.</t>
  </si>
  <si>
    <t>DRENJE</t>
  </si>
  <si>
    <t>1297937</t>
  </si>
  <si>
    <t>milan.razumovic@kutjevo.com</t>
  </si>
  <si>
    <t>Obveznik:  KUTJEVO d.d.</t>
  </si>
  <si>
    <t>MATAIĆ NATALIJA</t>
  </si>
  <si>
    <t>RAZUMOVIĆ MILAN</t>
  </si>
  <si>
    <t>stanje na dan 30.06.2012</t>
  </si>
  <si>
    <t>u razdoblju 01.01.2012. do 30.06.2012.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</si>
</sst>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0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5" xfId="51" applyNumberFormat="1" applyFont="1" applyFill="1" applyBorder="1" applyAlignment="1" applyProtection="1">
      <alignment horizontal="center" vertical="center"/>
      <protection hidden="1" locked="0"/>
    </xf>
    <xf numFmtId="0" fontId="0" fillId="0" borderId="30" xfId="0" applyFill="1" applyBorder="1" applyAlignment="1">
      <alignment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>
      <alignment horizontal="left" vertical="center"/>
      <protection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3" fillId="0" borderId="0" xfId="51" applyFont="1" applyBorder="1" applyAlignment="1" applyProtection="1">
      <alignment horizontal="center"/>
      <protection hidden="1"/>
    </xf>
    <xf numFmtId="0" fontId="10" fillId="0" borderId="33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tjevo@kutjevo.com" TargetMode="External" /><Relationship Id="rId2" Type="http://schemas.openxmlformats.org/officeDocument/2006/relationships/hyperlink" Target="http://www.kutjevo.com/" TargetMode="External" /><Relationship Id="rId3" Type="http://schemas.openxmlformats.org/officeDocument/2006/relationships/hyperlink" Target="mailto:milan.razumovic@kutjevo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view="pageBreakPreview" zoomScale="110" zoomScaleSheetLayoutView="110" zoomScalePageLayoutView="0" workbookViewId="0" topLeftCell="A10">
      <selection activeCell="I29" sqref="I29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9" t="s">
        <v>248</v>
      </c>
      <c r="B1" s="160"/>
      <c r="C1" s="160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82" t="s">
        <v>249</v>
      </c>
      <c r="B2" s="183"/>
      <c r="C2" s="183"/>
      <c r="D2" s="184"/>
      <c r="E2" s="118">
        <v>40909</v>
      </c>
      <c r="F2" s="12"/>
      <c r="G2" s="13" t="s">
        <v>250</v>
      </c>
      <c r="H2" s="118">
        <v>41090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">
      <c r="A4" s="185" t="s">
        <v>317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35" t="s">
        <v>251</v>
      </c>
      <c r="B6" s="136"/>
      <c r="C6" s="148" t="s">
        <v>332</v>
      </c>
      <c r="D6" s="149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88" t="s">
        <v>252</v>
      </c>
      <c r="B8" s="189"/>
      <c r="C8" s="148" t="s">
        <v>333</v>
      </c>
      <c r="D8" s="149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49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30" t="s">
        <v>253</v>
      </c>
      <c r="B10" s="180"/>
      <c r="C10" s="148" t="s">
        <v>334</v>
      </c>
      <c r="D10" s="149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35" t="s">
        <v>254</v>
      </c>
      <c r="B12" s="136"/>
      <c r="C12" s="152" t="s">
        <v>323</v>
      </c>
      <c r="D12" s="177"/>
      <c r="E12" s="177"/>
      <c r="F12" s="177"/>
      <c r="G12" s="177"/>
      <c r="H12" s="177"/>
      <c r="I12" s="138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35" t="s">
        <v>255</v>
      </c>
      <c r="B14" s="136"/>
      <c r="C14" s="178">
        <v>34340</v>
      </c>
      <c r="D14" s="179"/>
      <c r="E14" s="16"/>
      <c r="F14" s="152" t="s">
        <v>324</v>
      </c>
      <c r="G14" s="177"/>
      <c r="H14" s="177"/>
      <c r="I14" s="138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35" t="s">
        <v>256</v>
      </c>
      <c r="B16" s="136"/>
      <c r="C16" s="152" t="s">
        <v>325</v>
      </c>
      <c r="D16" s="177"/>
      <c r="E16" s="177"/>
      <c r="F16" s="177"/>
      <c r="G16" s="177"/>
      <c r="H16" s="177"/>
      <c r="I16" s="138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35" t="s">
        <v>257</v>
      </c>
      <c r="B18" s="136"/>
      <c r="C18" s="173" t="s">
        <v>326</v>
      </c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35" t="s">
        <v>258</v>
      </c>
      <c r="B20" s="136"/>
      <c r="C20" s="173" t="s">
        <v>327</v>
      </c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35" t="s">
        <v>259</v>
      </c>
      <c r="B22" s="136"/>
      <c r="C22" s="119">
        <v>221</v>
      </c>
      <c r="D22" s="152" t="s">
        <v>324</v>
      </c>
      <c r="E22" s="163"/>
      <c r="F22" s="164"/>
      <c r="G22" s="135"/>
      <c r="H22" s="176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35" t="s">
        <v>260</v>
      </c>
      <c r="B24" s="136"/>
      <c r="C24" s="119">
        <v>11</v>
      </c>
      <c r="D24" s="152" t="s">
        <v>335</v>
      </c>
      <c r="E24" s="163"/>
      <c r="F24" s="163"/>
      <c r="G24" s="164"/>
      <c r="H24" s="50" t="s">
        <v>261</v>
      </c>
      <c r="I24" s="120">
        <v>843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318</v>
      </c>
      <c r="I25" s="96"/>
      <c r="J25" s="10"/>
      <c r="K25" s="10"/>
      <c r="L25" s="10"/>
    </row>
    <row r="26" spans="1:12" ht="12.75">
      <c r="A26" s="135" t="s">
        <v>262</v>
      </c>
      <c r="B26" s="136"/>
      <c r="C26" s="121" t="s">
        <v>331</v>
      </c>
      <c r="D26" s="25"/>
      <c r="E26" s="97"/>
      <c r="F26" s="24"/>
      <c r="G26" s="165" t="s">
        <v>263</v>
      </c>
      <c r="H26" s="136"/>
      <c r="I26" s="122" t="s">
        <v>336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66" t="s">
        <v>264</v>
      </c>
      <c r="B28" s="167"/>
      <c r="C28" s="168"/>
      <c r="D28" s="168"/>
      <c r="E28" s="169" t="s">
        <v>265</v>
      </c>
      <c r="F28" s="170"/>
      <c r="G28" s="170"/>
      <c r="H28" s="171" t="s">
        <v>266</v>
      </c>
      <c r="I28" s="172"/>
      <c r="J28" s="10"/>
      <c r="K28" s="10"/>
      <c r="L28" s="10"/>
    </row>
    <row r="29" spans="1:12" ht="12.75">
      <c r="A29" s="99"/>
      <c r="B29" s="97"/>
      <c r="C29" s="97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45"/>
      <c r="B30" s="146"/>
      <c r="C30" s="146"/>
      <c r="D30" s="147"/>
      <c r="E30" s="145"/>
      <c r="F30" s="146"/>
      <c r="G30" s="146"/>
      <c r="H30" s="148"/>
      <c r="I30" s="149"/>
      <c r="J30" s="10"/>
      <c r="K30" s="10"/>
      <c r="L30" s="10"/>
    </row>
    <row r="31" spans="1:12" ht="12.75">
      <c r="A31" s="92"/>
      <c r="B31" s="22"/>
      <c r="C31" s="21"/>
      <c r="D31" s="161"/>
      <c r="E31" s="161"/>
      <c r="F31" s="161"/>
      <c r="G31" s="162"/>
      <c r="H31" s="16"/>
      <c r="I31" s="100"/>
      <c r="J31" s="10"/>
      <c r="K31" s="10"/>
      <c r="L31" s="10"/>
    </row>
    <row r="32" spans="1:12" ht="12.75">
      <c r="A32" s="145" t="s">
        <v>337</v>
      </c>
      <c r="B32" s="146"/>
      <c r="C32" s="146"/>
      <c r="D32" s="147"/>
      <c r="E32" s="145" t="s">
        <v>324</v>
      </c>
      <c r="F32" s="146"/>
      <c r="G32" s="146"/>
      <c r="H32" s="148" t="s">
        <v>338</v>
      </c>
      <c r="I32" s="149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45" t="s">
        <v>339</v>
      </c>
      <c r="B34" s="146"/>
      <c r="C34" s="146"/>
      <c r="D34" s="147"/>
      <c r="E34" s="145" t="s">
        <v>340</v>
      </c>
      <c r="F34" s="146"/>
      <c r="G34" s="146"/>
      <c r="H34" s="148" t="s">
        <v>341</v>
      </c>
      <c r="I34" s="149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45" t="s">
        <v>342</v>
      </c>
      <c r="B36" s="146"/>
      <c r="C36" s="146"/>
      <c r="D36" s="147"/>
      <c r="E36" s="145" t="s">
        <v>324</v>
      </c>
      <c r="F36" s="146"/>
      <c r="G36" s="146"/>
      <c r="H36" s="148" t="s">
        <v>343</v>
      </c>
      <c r="I36" s="149"/>
      <c r="J36" s="10"/>
      <c r="K36" s="10"/>
      <c r="L36" s="10"/>
    </row>
    <row r="37" spans="1:12" ht="12.75">
      <c r="A37" s="102"/>
      <c r="B37" s="30"/>
      <c r="C37" s="31"/>
      <c r="D37" s="32"/>
      <c r="E37" s="16"/>
      <c r="F37" s="31"/>
      <c r="G37" s="32"/>
      <c r="H37" s="16"/>
      <c r="I37" s="93"/>
      <c r="J37" s="10"/>
      <c r="K37" s="10"/>
      <c r="L37" s="10"/>
    </row>
    <row r="38" spans="1:12" ht="12.75">
      <c r="A38" s="145" t="s">
        <v>344</v>
      </c>
      <c r="B38" s="146"/>
      <c r="C38" s="146"/>
      <c r="D38" s="147"/>
      <c r="E38" s="145" t="s">
        <v>345</v>
      </c>
      <c r="F38" s="146"/>
      <c r="G38" s="146"/>
      <c r="H38" s="148" t="s">
        <v>346</v>
      </c>
      <c r="I38" s="149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45" t="s">
        <v>347</v>
      </c>
      <c r="B40" s="146"/>
      <c r="C40" s="146"/>
      <c r="D40" s="147"/>
      <c r="E40" s="145" t="s">
        <v>348</v>
      </c>
      <c r="F40" s="146"/>
      <c r="G40" s="146"/>
      <c r="H40" s="148" t="s">
        <v>349</v>
      </c>
      <c r="I40" s="149"/>
      <c r="J40" s="10"/>
      <c r="K40" s="10"/>
      <c r="L40" s="10"/>
    </row>
    <row r="41" spans="1:12" ht="12.75">
      <c r="A41" s="102"/>
      <c r="B41" s="30"/>
      <c r="C41" s="31"/>
      <c r="D41" s="32"/>
      <c r="E41" s="16"/>
      <c r="F41" s="31"/>
      <c r="G41" s="32"/>
      <c r="H41" s="16"/>
      <c r="I41" s="93"/>
      <c r="J41" s="10"/>
      <c r="K41" s="10"/>
      <c r="L41" s="10"/>
    </row>
    <row r="42" spans="1:12" ht="12.75">
      <c r="A42" s="145" t="s">
        <v>350</v>
      </c>
      <c r="B42" s="146"/>
      <c r="C42" s="146"/>
      <c r="D42" s="147"/>
      <c r="E42" s="145" t="s">
        <v>351</v>
      </c>
      <c r="F42" s="146"/>
      <c r="G42" s="146"/>
      <c r="H42" s="148" t="s">
        <v>352</v>
      </c>
      <c r="I42" s="149"/>
      <c r="J42" s="10"/>
      <c r="K42" s="10"/>
      <c r="L42" s="10"/>
    </row>
    <row r="43" spans="1:12" ht="12.75">
      <c r="A43" s="123"/>
      <c r="B43" s="124"/>
      <c r="C43" s="124"/>
      <c r="D43" s="124"/>
      <c r="E43" s="23"/>
      <c r="F43" s="124"/>
      <c r="G43" s="124"/>
      <c r="H43" s="125"/>
      <c r="I43" s="126"/>
      <c r="J43" s="10"/>
      <c r="K43" s="10"/>
      <c r="L43" s="10"/>
    </row>
    <row r="44" spans="1:12" ht="12.75">
      <c r="A44" s="123"/>
      <c r="B44" s="124"/>
      <c r="C44" s="124"/>
      <c r="D44" s="124"/>
      <c r="E44" s="23"/>
      <c r="F44" s="124"/>
      <c r="G44" s="124"/>
      <c r="H44" s="125"/>
      <c r="I44" s="126"/>
      <c r="J44" s="10"/>
      <c r="K44" s="10"/>
      <c r="L44" s="10"/>
    </row>
    <row r="45" spans="1:12" ht="12.75">
      <c r="A45" s="103"/>
      <c r="B45" s="33"/>
      <c r="C45" s="33"/>
      <c r="D45" s="20"/>
      <c r="E45" s="20"/>
      <c r="F45" s="33"/>
      <c r="G45" s="20"/>
      <c r="H45" s="20"/>
      <c r="I45" s="104"/>
      <c r="J45" s="10"/>
      <c r="K45" s="10"/>
      <c r="L45" s="10"/>
    </row>
    <row r="46" spans="1:12" ht="12.75">
      <c r="A46" s="130" t="s">
        <v>267</v>
      </c>
      <c r="B46" s="131"/>
      <c r="C46" s="148"/>
      <c r="D46" s="149"/>
      <c r="E46" s="26"/>
      <c r="F46" s="152"/>
      <c r="G46" s="146"/>
      <c r="H46" s="146"/>
      <c r="I46" s="147"/>
      <c r="J46" s="10"/>
      <c r="K46" s="10"/>
      <c r="L46" s="10"/>
    </row>
    <row r="47" spans="1:12" ht="12.75">
      <c r="A47" s="102"/>
      <c r="B47" s="30"/>
      <c r="C47" s="150"/>
      <c r="D47" s="158"/>
      <c r="E47" s="16"/>
      <c r="F47" s="150"/>
      <c r="G47" s="151"/>
      <c r="H47" s="34"/>
      <c r="I47" s="105"/>
      <c r="J47" s="10"/>
      <c r="K47" s="10"/>
      <c r="L47" s="10"/>
    </row>
    <row r="48" spans="1:12" ht="12.75">
      <c r="A48" s="130" t="s">
        <v>268</v>
      </c>
      <c r="B48" s="131"/>
      <c r="C48" s="152" t="s">
        <v>356</v>
      </c>
      <c r="D48" s="153"/>
      <c r="E48" s="153"/>
      <c r="F48" s="153"/>
      <c r="G48" s="153"/>
      <c r="H48" s="153"/>
      <c r="I48" s="154"/>
      <c r="J48" s="10"/>
      <c r="K48" s="10"/>
      <c r="L48" s="10"/>
    </row>
    <row r="49" spans="1:12" ht="12.75">
      <c r="A49" s="92"/>
      <c r="B49" s="22"/>
      <c r="C49" s="21" t="s">
        <v>269</v>
      </c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30" t="s">
        <v>270</v>
      </c>
      <c r="B50" s="131"/>
      <c r="C50" s="137" t="s">
        <v>328</v>
      </c>
      <c r="D50" s="133"/>
      <c r="E50" s="134"/>
      <c r="F50" s="16"/>
      <c r="G50" s="50" t="s">
        <v>271</v>
      </c>
      <c r="H50" s="137" t="s">
        <v>329</v>
      </c>
      <c r="I50" s="134"/>
      <c r="J50" s="10"/>
      <c r="K50" s="10"/>
      <c r="L50" s="10"/>
    </row>
    <row r="51" spans="1:12" ht="12.75">
      <c r="A51" s="92"/>
      <c r="B51" s="22"/>
      <c r="C51" s="21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30" t="s">
        <v>257</v>
      </c>
      <c r="B52" s="131"/>
      <c r="C52" s="132" t="s">
        <v>353</v>
      </c>
      <c r="D52" s="133"/>
      <c r="E52" s="133"/>
      <c r="F52" s="133"/>
      <c r="G52" s="133"/>
      <c r="H52" s="133"/>
      <c r="I52" s="134"/>
      <c r="J52" s="10"/>
      <c r="K52" s="10"/>
      <c r="L52" s="10"/>
    </row>
    <row r="53" spans="1:12" ht="12.75">
      <c r="A53" s="92"/>
      <c r="B53" s="22"/>
      <c r="C53" s="16"/>
      <c r="D53" s="16"/>
      <c r="E53" s="16"/>
      <c r="F53" s="16"/>
      <c r="G53" s="16"/>
      <c r="H53" s="16"/>
      <c r="I53" s="93"/>
      <c r="J53" s="10"/>
      <c r="K53" s="10"/>
      <c r="L53" s="10"/>
    </row>
    <row r="54" spans="1:12" ht="12.75">
      <c r="A54" s="135" t="s">
        <v>272</v>
      </c>
      <c r="B54" s="136"/>
      <c r="C54" s="137" t="s">
        <v>355</v>
      </c>
      <c r="D54" s="133"/>
      <c r="E54" s="133"/>
      <c r="F54" s="133"/>
      <c r="G54" s="133"/>
      <c r="H54" s="133"/>
      <c r="I54" s="138"/>
      <c r="J54" s="10"/>
      <c r="K54" s="10"/>
      <c r="L54" s="10"/>
    </row>
    <row r="55" spans="1:12" ht="12.75">
      <c r="A55" s="106"/>
      <c r="B55" s="20"/>
      <c r="C55" s="144" t="s">
        <v>273</v>
      </c>
      <c r="D55" s="144"/>
      <c r="E55" s="144"/>
      <c r="F55" s="144"/>
      <c r="G55" s="144"/>
      <c r="H55" s="144"/>
      <c r="I55" s="107"/>
      <c r="J55" s="10"/>
      <c r="K55" s="10"/>
      <c r="L55" s="10"/>
    </row>
    <row r="56" spans="1:12" ht="12.75">
      <c r="A56" s="106"/>
      <c r="B56" s="20"/>
      <c r="C56" s="35"/>
      <c r="D56" s="35"/>
      <c r="E56" s="35"/>
      <c r="F56" s="35"/>
      <c r="G56" s="35"/>
      <c r="H56" s="35"/>
      <c r="I56" s="107"/>
      <c r="J56" s="10"/>
      <c r="K56" s="10"/>
      <c r="L56" s="10"/>
    </row>
    <row r="57" spans="1:12" ht="12.75">
      <c r="A57" s="106"/>
      <c r="B57" s="139" t="s">
        <v>274</v>
      </c>
      <c r="C57" s="140"/>
      <c r="D57" s="140"/>
      <c r="E57" s="140"/>
      <c r="F57" s="48"/>
      <c r="G57" s="48"/>
      <c r="H57" s="48"/>
      <c r="I57" s="108"/>
      <c r="J57" s="10"/>
      <c r="K57" s="10"/>
      <c r="L57" s="10"/>
    </row>
    <row r="58" spans="1:12" ht="12.75">
      <c r="A58" s="106"/>
      <c r="B58" s="141" t="s">
        <v>306</v>
      </c>
      <c r="C58" s="142"/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 ht="12.75">
      <c r="A59" s="106"/>
      <c r="B59" s="141" t="s">
        <v>307</v>
      </c>
      <c r="C59" s="142"/>
      <c r="D59" s="142"/>
      <c r="E59" s="142"/>
      <c r="F59" s="142"/>
      <c r="G59" s="142"/>
      <c r="H59" s="142"/>
      <c r="I59" s="108"/>
      <c r="J59" s="10"/>
      <c r="K59" s="10"/>
      <c r="L59" s="10"/>
    </row>
    <row r="60" spans="1:12" ht="12.75">
      <c r="A60" s="106"/>
      <c r="B60" s="141" t="s">
        <v>308</v>
      </c>
      <c r="C60" s="142"/>
      <c r="D60" s="142"/>
      <c r="E60" s="142"/>
      <c r="F60" s="142"/>
      <c r="G60" s="142"/>
      <c r="H60" s="142"/>
      <c r="I60" s="143"/>
      <c r="J60" s="10"/>
      <c r="K60" s="10"/>
      <c r="L60" s="10"/>
    </row>
    <row r="61" spans="1:12" ht="12.75">
      <c r="A61" s="106"/>
      <c r="B61" s="141" t="s">
        <v>309</v>
      </c>
      <c r="C61" s="142"/>
      <c r="D61" s="142"/>
      <c r="E61" s="142"/>
      <c r="F61" s="142"/>
      <c r="G61" s="142"/>
      <c r="H61" s="142"/>
      <c r="I61" s="143"/>
      <c r="J61" s="10"/>
      <c r="K61" s="10"/>
      <c r="L61" s="10"/>
    </row>
    <row r="62" spans="1:12" ht="12.75">
      <c r="A62" s="106"/>
      <c r="B62" s="109"/>
      <c r="C62" s="110"/>
      <c r="D62" s="110"/>
      <c r="E62" s="110"/>
      <c r="F62" s="110"/>
      <c r="G62" s="110"/>
      <c r="H62" s="110"/>
      <c r="I62" s="111"/>
      <c r="J62" s="10"/>
      <c r="K62" s="10"/>
      <c r="L62" s="10"/>
    </row>
    <row r="63" spans="1:12" ht="13.5" thickBot="1">
      <c r="A63" s="112" t="s">
        <v>275</v>
      </c>
      <c r="B63" s="16"/>
      <c r="C63" s="16"/>
      <c r="D63" s="16"/>
      <c r="E63" s="16"/>
      <c r="F63" s="16"/>
      <c r="G63" s="36"/>
      <c r="H63" s="37"/>
      <c r="I63" s="113"/>
      <c r="J63" s="10"/>
      <c r="K63" s="10"/>
      <c r="L63" s="10"/>
    </row>
    <row r="64" spans="1:12" ht="12.75">
      <c r="A64" s="88"/>
      <c r="B64" s="16"/>
      <c r="C64" s="16"/>
      <c r="D64" s="16"/>
      <c r="E64" s="20" t="s">
        <v>276</v>
      </c>
      <c r="F64" s="97"/>
      <c r="G64" s="155" t="s">
        <v>277</v>
      </c>
      <c r="H64" s="156"/>
      <c r="I64" s="157"/>
      <c r="J64" s="10"/>
      <c r="K64" s="10"/>
      <c r="L64" s="10"/>
    </row>
    <row r="65" spans="1:12" ht="12.75">
      <c r="A65" s="114"/>
      <c r="B65" s="115"/>
      <c r="C65" s="116"/>
      <c r="D65" s="116"/>
      <c r="E65" s="116"/>
      <c r="F65" s="116"/>
      <c r="G65" s="128"/>
      <c r="H65" s="129"/>
      <c r="I65" s="117"/>
      <c r="J65" s="10"/>
      <c r="K65" s="10"/>
      <c r="L65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8:D38"/>
    <mergeCell ref="E38:G38"/>
    <mergeCell ref="A1:C1"/>
    <mergeCell ref="H38:I38"/>
    <mergeCell ref="A34:D34"/>
    <mergeCell ref="E34:G34"/>
    <mergeCell ref="H34:I34"/>
    <mergeCell ref="A36:D36"/>
    <mergeCell ref="E36:G36"/>
    <mergeCell ref="H36:I36"/>
    <mergeCell ref="G64:I64"/>
    <mergeCell ref="A48:B48"/>
    <mergeCell ref="A40:D40"/>
    <mergeCell ref="E40:G40"/>
    <mergeCell ref="H40:I40"/>
    <mergeCell ref="A46:B46"/>
    <mergeCell ref="C46:D46"/>
    <mergeCell ref="F46:I46"/>
    <mergeCell ref="B59:H59"/>
    <mergeCell ref="C47:D47"/>
    <mergeCell ref="A50:B50"/>
    <mergeCell ref="C50:E50"/>
    <mergeCell ref="H50:I50"/>
    <mergeCell ref="A42:D42"/>
    <mergeCell ref="E42:G42"/>
    <mergeCell ref="H42:I42"/>
    <mergeCell ref="F47:G47"/>
    <mergeCell ref="C48:I48"/>
    <mergeCell ref="G65:H65"/>
    <mergeCell ref="A52:B52"/>
    <mergeCell ref="C52:I52"/>
    <mergeCell ref="A54:B54"/>
    <mergeCell ref="C54:I54"/>
    <mergeCell ref="B57:E57"/>
    <mergeCell ref="B58:I58"/>
    <mergeCell ref="B60:I60"/>
    <mergeCell ref="B61:I61"/>
    <mergeCell ref="C55:H55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utjevo@kutjevo.com"/>
    <hyperlink ref="C20" r:id="rId2" display="www.kutjevo.com"/>
    <hyperlink ref="C52" r:id="rId3" display="milan.razumovic@kutjevo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82">
      <selection activeCell="K122" sqref="K122"/>
    </sheetView>
  </sheetViews>
  <sheetFormatPr defaultColWidth="9.140625" defaultRowHeight="12.75"/>
  <cols>
    <col min="1" max="9" width="9.140625" style="51" customWidth="1"/>
    <col min="10" max="10" width="13.28125" style="51" customWidth="1"/>
    <col min="11" max="11" width="14.8515625" style="51" customWidth="1"/>
    <col min="12" max="16384" width="9.140625" style="51" customWidth="1"/>
  </cols>
  <sheetData>
    <row r="1" spans="1:11" ht="12.75" customHeight="1">
      <c r="A1" s="200" t="s">
        <v>153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>
      <c r="A2" s="201" t="s">
        <v>357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>
      <c r="A3" s="202" t="s">
        <v>330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22.5">
      <c r="A4" s="205" t="s">
        <v>59</v>
      </c>
      <c r="B4" s="206"/>
      <c r="C4" s="206"/>
      <c r="D4" s="206"/>
      <c r="E4" s="206"/>
      <c r="F4" s="206"/>
      <c r="G4" s="206"/>
      <c r="H4" s="207"/>
      <c r="I4" s="57" t="s">
        <v>278</v>
      </c>
      <c r="J4" s="58" t="s">
        <v>319</v>
      </c>
      <c r="K4" s="59" t="s">
        <v>320</v>
      </c>
    </row>
    <row r="5" spans="1:11" ht="12.75">
      <c r="A5" s="190">
        <v>1</v>
      </c>
      <c r="B5" s="190"/>
      <c r="C5" s="190"/>
      <c r="D5" s="190"/>
      <c r="E5" s="190"/>
      <c r="F5" s="190"/>
      <c r="G5" s="190"/>
      <c r="H5" s="190"/>
      <c r="I5" s="56">
        <v>2</v>
      </c>
      <c r="J5" s="55">
        <v>3</v>
      </c>
      <c r="K5" s="55">
        <v>4</v>
      </c>
    </row>
    <row r="6" spans="1:11" ht="12.75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3"/>
    </row>
    <row r="7" spans="1:11" ht="12.75">
      <c r="A7" s="194" t="s">
        <v>60</v>
      </c>
      <c r="B7" s="195"/>
      <c r="C7" s="195"/>
      <c r="D7" s="195"/>
      <c r="E7" s="195"/>
      <c r="F7" s="195"/>
      <c r="G7" s="195"/>
      <c r="H7" s="196"/>
      <c r="I7" s="3">
        <v>1</v>
      </c>
      <c r="J7" s="6"/>
      <c r="K7" s="6"/>
    </row>
    <row r="8" spans="1:11" ht="12.75">
      <c r="A8" s="197" t="s">
        <v>13</v>
      </c>
      <c r="B8" s="198"/>
      <c r="C8" s="198"/>
      <c r="D8" s="198"/>
      <c r="E8" s="198"/>
      <c r="F8" s="198"/>
      <c r="G8" s="198"/>
      <c r="H8" s="199"/>
      <c r="I8" s="1">
        <v>2</v>
      </c>
      <c r="J8" s="52">
        <f>J9+J16+J26+J35+J39</f>
        <v>379801867</v>
      </c>
      <c r="K8" s="52">
        <f>K9+K16+K26+K35+K39</f>
        <v>376455833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2">
        <f>SUM(J10:J15)</f>
        <v>0</v>
      </c>
      <c r="K9" s="52">
        <f>SUM(K10:K15)</f>
        <v>0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/>
      <c r="K11" s="7"/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/>
      <c r="K12" s="7"/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/>
      <c r="K14" s="7"/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2">
        <f>SUM(J17:J25)</f>
        <v>308076162</v>
      </c>
      <c r="K16" s="52">
        <f>SUM(K17:K25)</f>
        <v>301828825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37874434</v>
      </c>
      <c r="K17" s="7">
        <v>37874434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122138247</v>
      </c>
      <c r="K18" s="7">
        <v>121190418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47773762</v>
      </c>
      <c r="K19" s="7">
        <v>43322955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9093963</v>
      </c>
      <c r="K20" s="7">
        <v>7382435</v>
      </c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>
        <v>50043362</v>
      </c>
      <c r="K21" s="7">
        <v>50396959</v>
      </c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/>
      <c r="K22" s="7">
        <v>60076</v>
      </c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41147666</v>
      </c>
      <c r="K23" s="7">
        <v>41596820</v>
      </c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>
        <v>4728</v>
      </c>
      <c r="K24" s="7">
        <v>4728</v>
      </c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/>
      <c r="K25" s="7"/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2">
        <f>SUM(J27:J34)</f>
        <v>28192595</v>
      </c>
      <c r="K26" s="52">
        <f>SUM(K27:K34)</f>
        <v>28202907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>
        <v>25911663</v>
      </c>
      <c r="K27" s="7">
        <v>25911663</v>
      </c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>
        <v>2214126</v>
      </c>
      <c r="K29" s="7">
        <v>2214126</v>
      </c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/>
      <c r="K31" s="7"/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>
        <v>66806</v>
      </c>
      <c r="K32" s="7">
        <v>77118</v>
      </c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/>
      <c r="K33" s="7"/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2">
        <f>SUM(J36:J38)</f>
        <v>43533110</v>
      </c>
      <c r="K35" s="52">
        <f>SUM(K36:K38)</f>
        <v>46424101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>
        <v>43533110</v>
      </c>
      <c r="K37" s="7">
        <v>46424101</v>
      </c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/>
      <c r="K38" s="7"/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/>
      <c r="K39" s="7"/>
    </row>
    <row r="40" spans="1:11" ht="12.75">
      <c r="A40" s="197" t="s">
        <v>240</v>
      </c>
      <c r="B40" s="198"/>
      <c r="C40" s="198"/>
      <c r="D40" s="198"/>
      <c r="E40" s="198"/>
      <c r="F40" s="198"/>
      <c r="G40" s="198"/>
      <c r="H40" s="199"/>
      <c r="I40" s="1">
        <v>34</v>
      </c>
      <c r="J40" s="52">
        <f>J41+J49+J56+J64</f>
        <v>359833816</v>
      </c>
      <c r="K40" s="52">
        <f>K41+K49+K56+K64</f>
        <v>360503760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2">
        <f>SUM(J42:J48)</f>
        <v>235811559</v>
      </c>
      <c r="K41" s="52">
        <f>SUM(K42:K48)</f>
        <v>227001978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14017031</v>
      </c>
      <c r="K42" s="7">
        <v>14573783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>
        <v>131559784</v>
      </c>
      <c r="K43" s="7">
        <v>173866992</v>
      </c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>
        <v>80409300</v>
      </c>
      <c r="K44" s="7">
        <v>27982863</v>
      </c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>
        <v>8746648</v>
      </c>
      <c r="K45" s="7">
        <v>10227471</v>
      </c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>
        <v>1078796</v>
      </c>
      <c r="K46" s="7">
        <v>350869</v>
      </c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2">
        <f>SUM(J50:J55)</f>
        <v>116567240</v>
      </c>
      <c r="K49" s="52">
        <f>SUM(K50:K55)</f>
        <v>126732338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/>
      <c r="K50" s="7"/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87306317</v>
      </c>
      <c r="K51" s="7">
        <v>98155730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334352</v>
      </c>
      <c r="K53" s="7">
        <v>353393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28866241</v>
      </c>
      <c r="K54" s="7">
        <v>28173935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60330</v>
      </c>
      <c r="K55" s="7">
        <v>49280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2">
        <f>SUM(J57:J63)</f>
        <v>6874976</v>
      </c>
      <c r="K56" s="52">
        <f>SUM(K57:K63)</f>
        <v>5541677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/>
      <c r="K58" s="7"/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>
        <v>380776</v>
      </c>
      <c r="K61" s="7">
        <v>1894353</v>
      </c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3845905</v>
      </c>
      <c r="K62" s="7">
        <v>479104</v>
      </c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>
        <v>2648295</v>
      </c>
      <c r="K63" s="7">
        <v>3168220</v>
      </c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580041</v>
      </c>
      <c r="K64" s="7">
        <v>1227767</v>
      </c>
    </row>
    <row r="65" spans="1:11" ht="12.75">
      <c r="A65" s="197" t="s">
        <v>56</v>
      </c>
      <c r="B65" s="198"/>
      <c r="C65" s="198"/>
      <c r="D65" s="198"/>
      <c r="E65" s="198"/>
      <c r="F65" s="198"/>
      <c r="G65" s="198"/>
      <c r="H65" s="199"/>
      <c r="I65" s="1">
        <v>59</v>
      </c>
      <c r="J65" s="7">
        <v>1237109</v>
      </c>
      <c r="K65" s="7">
        <v>1514782</v>
      </c>
    </row>
    <row r="66" spans="1:11" ht="12.75">
      <c r="A66" s="197" t="s">
        <v>241</v>
      </c>
      <c r="B66" s="198"/>
      <c r="C66" s="198"/>
      <c r="D66" s="198"/>
      <c r="E66" s="198"/>
      <c r="F66" s="198"/>
      <c r="G66" s="198"/>
      <c r="H66" s="199"/>
      <c r="I66" s="1">
        <v>60</v>
      </c>
      <c r="J66" s="52">
        <f>J7+J8+J40+J65</f>
        <v>740872792</v>
      </c>
      <c r="K66" s="52">
        <f>K7+K8+K40+K65</f>
        <v>738474375</v>
      </c>
    </row>
    <row r="67" spans="1:11" ht="12.75">
      <c r="A67" s="211" t="s">
        <v>91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>
        <v>36017013</v>
      </c>
      <c r="K67" s="8">
        <v>48540178</v>
      </c>
    </row>
    <row r="68" spans="1:11" ht="12.75">
      <c r="A68" s="214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194" t="s">
        <v>191</v>
      </c>
      <c r="B69" s="195"/>
      <c r="C69" s="195"/>
      <c r="D69" s="195"/>
      <c r="E69" s="195"/>
      <c r="F69" s="195"/>
      <c r="G69" s="195"/>
      <c r="H69" s="196"/>
      <c r="I69" s="3">
        <v>62</v>
      </c>
      <c r="J69" s="53">
        <f>J70+J71+J72+J78+J79+J82+J85</f>
        <v>343633914</v>
      </c>
      <c r="K69" s="53">
        <f>K70+K71+K72+K78+K79+K82+K85</f>
        <v>329642526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286321450</v>
      </c>
      <c r="K70" s="7">
        <v>286321450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/>
      <c r="K71" s="7"/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2">
        <f>J73+J74-J75+J76+J77</f>
        <v>7273546</v>
      </c>
      <c r="K72" s="52">
        <f>K73+K74-K75+K76+K77</f>
        <v>7326814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5018894</v>
      </c>
      <c r="K73" s="7">
        <v>5072162</v>
      </c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>
        <v>8700</v>
      </c>
      <c r="K74" s="7">
        <v>8700</v>
      </c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>
        <v>8700</v>
      </c>
      <c r="K75" s="7">
        <v>8700</v>
      </c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>
        <v>2254652</v>
      </c>
      <c r="K77" s="7">
        <v>2254652</v>
      </c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>
        <v>17503813</v>
      </c>
      <c r="K78" s="7">
        <v>16960857</v>
      </c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2">
        <f>J80-J81</f>
        <v>16979201</v>
      </c>
      <c r="K79" s="52">
        <f>K80-K81</f>
        <v>6881422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>
        <v>16979201</v>
      </c>
      <c r="K80" s="7">
        <v>6881422</v>
      </c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/>
      <c r="K81" s="7"/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2">
        <f>J83-J84</f>
        <v>835376</v>
      </c>
      <c r="K82" s="52">
        <f>K83-K84</f>
        <v>-1784743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835376</v>
      </c>
      <c r="K83" s="7"/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/>
      <c r="K84" s="7">
        <v>1784743</v>
      </c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>
        <v>14720528</v>
      </c>
      <c r="K85" s="7">
        <v>13936726</v>
      </c>
    </row>
    <row r="86" spans="1:11" ht="12.75">
      <c r="A86" s="197" t="s">
        <v>19</v>
      </c>
      <c r="B86" s="198"/>
      <c r="C86" s="198"/>
      <c r="D86" s="198"/>
      <c r="E86" s="198"/>
      <c r="F86" s="198"/>
      <c r="G86" s="198"/>
      <c r="H86" s="199"/>
      <c r="I86" s="1">
        <v>79</v>
      </c>
      <c r="J86" s="52">
        <f>SUM(J87:J89)</f>
        <v>0</v>
      </c>
      <c r="K86" s="52">
        <f>SUM(K87:K89)</f>
        <v>0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/>
      <c r="K87" s="7"/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/>
      <c r="K89" s="7"/>
    </row>
    <row r="90" spans="1:11" ht="12.75">
      <c r="A90" s="197" t="s">
        <v>20</v>
      </c>
      <c r="B90" s="198"/>
      <c r="C90" s="198"/>
      <c r="D90" s="198"/>
      <c r="E90" s="198"/>
      <c r="F90" s="198"/>
      <c r="G90" s="198"/>
      <c r="H90" s="199"/>
      <c r="I90" s="1">
        <v>83</v>
      </c>
      <c r="J90" s="52">
        <f>SUM(J91:J99)</f>
        <v>154449175</v>
      </c>
      <c r="K90" s="52">
        <f>SUM(K91:K99)</f>
        <v>169268549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>
        <v>2126066</v>
      </c>
      <c r="K92" s="7">
        <v>15338507</v>
      </c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146996154</v>
      </c>
      <c r="K93" s="7">
        <v>149557670</v>
      </c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>
        <v>5326955</v>
      </c>
      <c r="K98" s="7">
        <v>4372372</v>
      </c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/>
      <c r="K99" s="7"/>
    </row>
    <row r="100" spans="1:11" ht="12.75">
      <c r="A100" s="197" t="s">
        <v>21</v>
      </c>
      <c r="B100" s="198"/>
      <c r="C100" s="198"/>
      <c r="D100" s="198"/>
      <c r="E100" s="198"/>
      <c r="F100" s="198"/>
      <c r="G100" s="198"/>
      <c r="H100" s="199"/>
      <c r="I100" s="1">
        <v>93</v>
      </c>
      <c r="J100" s="52">
        <f>SUM(J101:J112)</f>
        <v>232944974</v>
      </c>
      <c r="K100" s="52">
        <f>SUM(K101:K112)</f>
        <v>235912674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/>
      <c r="K101" s="7"/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/>
      <c r="K102" s="7"/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123232865</v>
      </c>
      <c r="K103" s="7">
        <v>96326391</v>
      </c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15394</v>
      </c>
      <c r="K104" s="7">
        <v>10720</v>
      </c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91487705</v>
      </c>
      <c r="K105" s="7">
        <v>104733911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>
        <v>804</v>
      </c>
      <c r="K106" s="7">
        <v>804</v>
      </c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6044587</v>
      </c>
      <c r="K108" s="7">
        <v>5517235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12067059</v>
      </c>
      <c r="K109" s="7">
        <v>29289830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/>
      <c r="K110" s="7"/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96560</v>
      </c>
      <c r="K112" s="7">
        <v>33783</v>
      </c>
    </row>
    <row r="113" spans="1:11" ht="12.75">
      <c r="A113" s="197" t="s">
        <v>1</v>
      </c>
      <c r="B113" s="198"/>
      <c r="C113" s="198"/>
      <c r="D113" s="198"/>
      <c r="E113" s="198"/>
      <c r="F113" s="198"/>
      <c r="G113" s="198"/>
      <c r="H113" s="199"/>
      <c r="I113" s="1">
        <v>106</v>
      </c>
      <c r="J113" s="7">
        <v>9844729</v>
      </c>
      <c r="K113" s="7">
        <v>3650626</v>
      </c>
    </row>
    <row r="114" spans="1:11" ht="12.75">
      <c r="A114" s="197" t="s">
        <v>25</v>
      </c>
      <c r="B114" s="198"/>
      <c r="C114" s="198"/>
      <c r="D114" s="198"/>
      <c r="E114" s="198"/>
      <c r="F114" s="198"/>
      <c r="G114" s="198"/>
      <c r="H114" s="199"/>
      <c r="I114" s="1">
        <v>107</v>
      </c>
      <c r="J114" s="52">
        <f>J69+J86+J90+J100+J113</f>
        <v>740872792</v>
      </c>
      <c r="K114" s="52">
        <f>K69+K86+K90+K100+K113</f>
        <v>738474375</v>
      </c>
    </row>
    <row r="115" spans="1:11" ht="12.75">
      <c r="A115" s="222" t="s">
        <v>57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8">
        <v>36017013</v>
      </c>
      <c r="K115" s="8">
        <v>48540178</v>
      </c>
    </row>
    <row r="116" spans="1:11" ht="12.75">
      <c r="A116" s="214" t="s">
        <v>310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.75">
      <c r="A117" s="194" t="s">
        <v>186</v>
      </c>
      <c r="B117" s="195"/>
      <c r="C117" s="195"/>
      <c r="D117" s="195"/>
      <c r="E117" s="195"/>
      <c r="F117" s="195"/>
      <c r="G117" s="195"/>
      <c r="H117" s="195"/>
      <c r="I117" s="228"/>
      <c r="J117" s="228"/>
      <c r="K117" s="229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>
        <v>328913386</v>
      </c>
      <c r="K118" s="7">
        <v>315705800</v>
      </c>
    </row>
    <row r="119" spans="1:11" ht="12.75">
      <c r="A119" s="230" t="s">
        <v>9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8">
        <v>14720528</v>
      </c>
      <c r="K119" s="8">
        <v>13936726</v>
      </c>
    </row>
    <row r="120" spans="1:11" ht="12.75">
      <c r="A120" s="233" t="s">
        <v>311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  <rowBreaks count="1" manualBreakCount="1">
    <brk id="67" max="255" man="1"/>
  </rowBreaks>
  <ignoredErrors>
    <ignoredError sqref="J100:K100 J56:K5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9">
      <selection activeCell="M71" sqref="M71"/>
    </sheetView>
  </sheetViews>
  <sheetFormatPr defaultColWidth="9.140625" defaultRowHeight="12.75"/>
  <cols>
    <col min="1" max="7" width="9.140625" style="51" customWidth="1"/>
    <col min="8" max="8" width="5.00390625" style="51" customWidth="1"/>
    <col min="9" max="9" width="9.140625" style="51" customWidth="1"/>
    <col min="10" max="10" width="12.421875" style="51" customWidth="1"/>
    <col min="11" max="11" width="13.140625" style="51" customWidth="1"/>
    <col min="12" max="12" width="14.8515625" style="51" customWidth="1"/>
    <col min="13" max="13" width="12.7109375" style="51" customWidth="1"/>
    <col min="14" max="16384" width="9.140625" style="51" customWidth="1"/>
  </cols>
  <sheetData>
    <row r="1" spans="1:13" ht="12.75" customHeight="1">
      <c r="A1" s="200" t="s">
        <v>154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>
      <c r="A2" s="248" t="s">
        <v>358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 ht="12.75" customHeight="1">
      <c r="A3" s="235" t="s">
        <v>330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3.25">
      <c r="A4" s="236" t="s">
        <v>59</v>
      </c>
      <c r="B4" s="236"/>
      <c r="C4" s="236"/>
      <c r="D4" s="236"/>
      <c r="E4" s="236"/>
      <c r="F4" s="236"/>
      <c r="G4" s="236"/>
      <c r="H4" s="236"/>
      <c r="I4" s="57" t="s">
        <v>279</v>
      </c>
      <c r="J4" s="237" t="s">
        <v>319</v>
      </c>
      <c r="K4" s="237"/>
      <c r="L4" s="237" t="s">
        <v>320</v>
      </c>
      <c r="M4" s="237"/>
    </row>
    <row r="5" spans="1:13" ht="12.75">
      <c r="A5" s="236"/>
      <c r="B5" s="236"/>
      <c r="C5" s="236"/>
      <c r="D5" s="236"/>
      <c r="E5" s="236"/>
      <c r="F5" s="236"/>
      <c r="G5" s="236"/>
      <c r="H5" s="236"/>
      <c r="I5" s="57"/>
      <c r="J5" s="59" t="s">
        <v>314</v>
      </c>
      <c r="K5" s="59" t="s">
        <v>315</v>
      </c>
      <c r="L5" s="59" t="s">
        <v>314</v>
      </c>
      <c r="M5" s="59" t="s">
        <v>315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61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194" t="s">
        <v>26</v>
      </c>
      <c r="B7" s="195"/>
      <c r="C7" s="195"/>
      <c r="D7" s="195"/>
      <c r="E7" s="195"/>
      <c r="F7" s="195"/>
      <c r="G7" s="195"/>
      <c r="H7" s="196"/>
      <c r="I7" s="3">
        <v>111</v>
      </c>
      <c r="J7" s="53">
        <f>SUM(J8:J9)</f>
        <v>160670871</v>
      </c>
      <c r="K7" s="53">
        <f>SUM(K8:K9)</f>
        <v>88679356</v>
      </c>
      <c r="L7" s="53">
        <f>SUM(L8:L9)</f>
        <v>171133756</v>
      </c>
      <c r="M7" s="53">
        <f>SUM(M8:M9)</f>
        <v>93778882</v>
      </c>
    </row>
    <row r="8" spans="1:13" ht="12.75">
      <c r="A8" s="197" t="s">
        <v>152</v>
      </c>
      <c r="B8" s="198"/>
      <c r="C8" s="198"/>
      <c r="D8" s="198"/>
      <c r="E8" s="198"/>
      <c r="F8" s="198"/>
      <c r="G8" s="198"/>
      <c r="H8" s="199"/>
      <c r="I8" s="1">
        <v>112</v>
      </c>
      <c r="J8" s="7">
        <v>148533516</v>
      </c>
      <c r="K8" s="7">
        <v>82890844</v>
      </c>
      <c r="L8" s="7">
        <v>163243305</v>
      </c>
      <c r="M8" s="7">
        <v>88526191</v>
      </c>
    </row>
    <row r="9" spans="1:13" ht="12.75">
      <c r="A9" s="197" t="s">
        <v>103</v>
      </c>
      <c r="B9" s="198"/>
      <c r="C9" s="198"/>
      <c r="D9" s="198"/>
      <c r="E9" s="198"/>
      <c r="F9" s="198"/>
      <c r="G9" s="198"/>
      <c r="H9" s="199"/>
      <c r="I9" s="1">
        <v>113</v>
      </c>
      <c r="J9" s="7">
        <v>12137355</v>
      </c>
      <c r="K9" s="7">
        <v>5788512</v>
      </c>
      <c r="L9" s="7">
        <v>7890451</v>
      </c>
      <c r="M9" s="7">
        <v>5252691</v>
      </c>
    </row>
    <row r="10" spans="1:13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1">
        <v>114</v>
      </c>
      <c r="J10" s="52">
        <f>J11+J12+J16+J20+J21+J22+J25+J26</f>
        <v>150272404</v>
      </c>
      <c r="K10" s="52">
        <f>K11+K12+K16+K20+K21+K22+K25+K26</f>
        <v>82186818</v>
      </c>
      <c r="L10" s="52">
        <f>L11+L12+L16+L20+L21+L22+L25+L26</f>
        <v>163007528</v>
      </c>
      <c r="M10" s="52">
        <f>M11+M12+M16+M20+M21+M22+M25+M26</f>
        <v>90372683</v>
      </c>
    </row>
    <row r="11" spans="1:13" ht="12.75">
      <c r="A11" s="197" t="s">
        <v>104</v>
      </c>
      <c r="B11" s="198"/>
      <c r="C11" s="198"/>
      <c r="D11" s="198"/>
      <c r="E11" s="198"/>
      <c r="F11" s="198"/>
      <c r="G11" s="198"/>
      <c r="H11" s="199"/>
      <c r="I11" s="1">
        <v>115</v>
      </c>
      <c r="J11" s="7">
        <v>93940</v>
      </c>
      <c r="K11" s="7">
        <v>-1830458</v>
      </c>
      <c r="L11" s="7">
        <v>10400587</v>
      </c>
      <c r="M11" s="7">
        <v>4466323</v>
      </c>
    </row>
    <row r="12" spans="1:13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1">
        <v>116</v>
      </c>
      <c r="J12" s="52">
        <f>SUM(J13:J15)</f>
        <v>92053197</v>
      </c>
      <c r="K12" s="52">
        <f>SUM(K13:K15)</f>
        <v>54163263</v>
      </c>
      <c r="L12" s="52">
        <f>SUM(L13:L15)</f>
        <v>96739286</v>
      </c>
      <c r="M12" s="52">
        <f>SUM(M13:M15)</f>
        <v>56204937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53136691</v>
      </c>
      <c r="K13" s="7">
        <v>32990718</v>
      </c>
      <c r="L13" s="7">
        <v>52810427</v>
      </c>
      <c r="M13" s="7">
        <v>31307463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>
        <v>26697755</v>
      </c>
      <c r="K14" s="7">
        <v>14654817</v>
      </c>
      <c r="L14" s="7">
        <v>29602091</v>
      </c>
      <c r="M14" s="7">
        <v>15872644</v>
      </c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12218751</v>
      </c>
      <c r="K15" s="7">
        <v>6517728</v>
      </c>
      <c r="L15" s="7">
        <v>14326768</v>
      </c>
      <c r="M15" s="7">
        <v>9024830</v>
      </c>
    </row>
    <row r="16" spans="1:13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1">
        <v>120</v>
      </c>
      <c r="J16" s="52">
        <f>SUM(J17:J19)</f>
        <v>35713310</v>
      </c>
      <c r="K16" s="52">
        <f>SUM(K17:K19)</f>
        <v>18221012</v>
      </c>
      <c r="L16" s="52">
        <f>SUM(L17:L19)</f>
        <v>34080833</v>
      </c>
      <c r="M16" s="52">
        <f>SUM(M17:M19)</f>
        <v>17255888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22537060</v>
      </c>
      <c r="K17" s="7">
        <v>11480588</v>
      </c>
      <c r="L17" s="7">
        <v>21679248</v>
      </c>
      <c r="M17" s="7">
        <v>11011625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7918825</v>
      </c>
      <c r="K18" s="7">
        <v>4056932</v>
      </c>
      <c r="L18" s="7">
        <v>7558999</v>
      </c>
      <c r="M18" s="7">
        <v>3873736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5257425</v>
      </c>
      <c r="K19" s="7">
        <v>2683492</v>
      </c>
      <c r="L19" s="7">
        <v>4842586</v>
      </c>
      <c r="M19" s="7">
        <v>2370527</v>
      </c>
    </row>
    <row r="20" spans="1:13" ht="12.75">
      <c r="A20" s="197" t="s">
        <v>105</v>
      </c>
      <c r="B20" s="198"/>
      <c r="C20" s="198"/>
      <c r="D20" s="198"/>
      <c r="E20" s="198"/>
      <c r="F20" s="198"/>
      <c r="G20" s="198"/>
      <c r="H20" s="199"/>
      <c r="I20" s="1">
        <v>124</v>
      </c>
      <c r="J20" s="7">
        <v>11445673</v>
      </c>
      <c r="K20" s="7">
        <v>5714492</v>
      </c>
      <c r="L20" s="7">
        <v>10736733</v>
      </c>
      <c r="M20" s="7">
        <v>5317768</v>
      </c>
    </row>
    <row r="21" spans="1:13" ht="12.75">
      <c r="A21" s="197" t="s">
        <v>106</v>
      </c>
      <c r="B21" s="198"/>
      <c r="C21" s="198"/>
      <c r="D21" s="198"/>
      <c r="E21" s="198"/>
      <c r="F21" s="198"/>
      <c r="G21" s="198"/>
      <c r="H21" s="199"/>
      <c r="I21" s="1">
        <v>125</v>
      </c>
      <c r="J21" s="7">
        <v>8515216</v>
      </c>
      <c r="K21" s="7">
        <v>5004815</v>
      </c>
      <c r="L21" s="7">
        <v>9279429</v>
      </c>
      <c r="M21" s="7">
        <v>5924078</v>
      </c>
    </row>
    <row r="22" spans="1:13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1">
        <v>126</v>
      </c>
      <c r="J22" s="52">
        <f>SUM(J23:J24)</f>
        <v>0</v>
      </c>
      <c r="K22" s="52">
        <f>SUM(K23:K24)</f>
        <v>0</v>
      </c>
      <c r="L22" s="52">
        <f>SUM(L23:L24)</f>
        <v>0</v>
      </c>
      <c r="M22" s="52">
        <f>SUM(M23:M24)</f>
        <v>0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/>
      <c r="K24" s="7"/>
      <c r="L24" s="7"/>
      <c r="M24" s="7"/>
    </row>
    <row r="25" spans="1:13" ht="12.75">
      <c r="A25" s="197" t="s">
        <v>107</v>
      </c>
      <c r="B25" s="198"/>
      <c r="C25" s="198"/>
      <c r="D25" s="198"/>
      <c r="E25" s="198"/>
      <c r="F25" s="198"/>
      <c r="G25" s="198"/>
      <c r="H25" s="199"/>
      <c r="I25" s="1">
        <v>129</v>
      </c>
      <c r="J25" s="7"/>
      <c r="K25" s="7"/>
      <c r="L25" s="7"/>
      <c r="M25" s="7"/>
    </row>
    <row r="26" spans="1:13" ht="12.75">
      <c r="A26" s="197" t="s">
        <v>50</v>
      </c>
      <c r="B26" s="198"/>
      <c r="C26" s="198"/>
      <c r="D26" s="198"/>
      <c r="E26" s="198"/>
      <c r="F26" s="198"/>
      <c r="G26" s="198"/>
      <c r="H26" s="199"/>
      <c r="I26" s="1">
        <v>130</v>
      </c>
      <c r="J26" s="7">
        <v>2451068</v>
      </c>
      <c r="K26" s="7">
        <v>913694</v>
      </c>
      <c r="L26" s="7">
        <v>1770660</v>
      </c>
      <c r="M26" s="7">
        <v>1203689</v>
      </c>
    </row>
    <row r="27" spans="1:13" ht="12.75">
      <c r="A27" s="197" t="s">
        <v>213</v>
      </c>
      <c r="B27" s="198"/>
      <c r="C27" s="198"/>
      <c r="D27" s="198"/>
      <c r="E27" s="198"/>
      <c r="F27" s="198"/>
      <c r="G27" s="198"/>
      <c r="H27" s="199"/>
      <c r="I27" s="1">
        <v>131</v>
      </c>
      <c r="J27" s="52">
        <f>SUM(J28:J32)</f>
        <v>408633</v>
      </c>
      <c r="K27" s="52">
        <f>SUM(K28:K32)</f>
        <v>347</v>
      </c>
      <c r="L27" s="52">
        <f>SUM(L28:L32)</f>
        <v>727133</v>
      </c>
      <c r="M27" s="52">
        <f>SUM(M28:M32)</f>
        <v>72159</v>
      </c>
    </row>
    <row r="28" spans="1:13" ht="12.75">
      <c r="A28" s="238" t="s">
        <v>227</v>
      </c>
      <c r="B28" s="239"/>
      <c r="C28" s="239"/>
      <c r="D28" s="239"/>
      <c r="E28" s="239"/>
      <c r="F28" s="239"/>
      <c r="G28" s="239"/>
      <c r="H28" s="240"/>
      <c r="I28" s="1">
        <v>132</v>
      </c>
      <c r="J28" s="7"/>
      <c r="K28" s="7"/>
      <c r="L28" s="7"/>
      <c r="M28" s="7"/>
    </row>
    <row r="29" spans="1:13" ht="12.75">
      <c r="A29" s="238" t="s">
        <v>155</v>
      </c>
      <c r="B29" s="239"/>
      <c r="C29" s="239"/>
      <c r="D29" s="239"/>
      <c r="E29" s="239"/>
      <c r="F29" s="239"/>
      <c r="G29" s="239"/>
      <c r="H29" s="240"/>
      <c r="I29" s="1">
        <v>133</v>
      </c>
      <c r="J29" s="7">
        <v>406682</v>
      </c>
      <c r="K29" s="7"/>
      <c r="L29" s="7">
        <v>161398</v>
      </c>
      <c r="M29" s="7">
        <v>72159</v>
      </c>
    </row>
    <row r="30" spans="1:13" ht="12.75">
      <c r="A30" s="238" t="s">
        <v>139</v>
      </c>
      <c r="B30" s="239"/>
      <c r="C30" s="239"/>
      <c r="D30" s="239"/>
      <c r="E30" s="239"/>
      <c r="F30" s="239"/>
      <c r="G30" s="239"/>
      <c r="H30" s="240"/>
      <c r="I30" s="1">
        <v>134</v>
      </c>
      <c r="J30" s="7"/>
      <c r="K30" s="7"/>
      <c r="L30" s="7"/>
      <c r="M30" s="7"/>
    </row>
    <row r="31" spans="1:13" ht="12.75">
      <c r="A31" s="238" t="s">
        <v>223</v>
      </c>
      <c r="B31" s="239"/>
      <c r="C31" s="239"/>
      <c r="D31" s="239"/>
      <c r="E31" s="239"/>
      <c r="F31" s="239"/>
      <c r="G31" s="239"/>
      <c r="H31" s="240"/>
      <c r="I31" s="1">
        <v>135</v>
      </c>
      <c r="J31" s="7"/>
      <c r="K31" s="7"/>
      <c r="L31" s="7"/>
      <c r="M31" s="7"/>
    </row>
    <row r="32" spans="1:13" ht="12.75">
      <c r="A32" s="238" t="s">
        <v>140</v>
      </c>
      <c r="B32" s="239"/>
      <c r="C32" s="239"/>
      <c r="D32" s="239"/>
      <c r="E32" s="239"/>
      <c r="F32" s="239"/>
      <c r="G32" s="239"/>
      <c r="H32" s="240"/>
      <c r="I32" s="1">
        <v>136</v>
      </c>
      <c r="J32" s="7">
        <v>1951</v>
      </c>
      <c r="K32" s="7">
        <v>347</v>
      </c>
      <c r="L32" s="7">
        <v>565735</v>
      </c>
      <c r="M32" s="7"/>
    </row>
    <row r="33" spans="1:13" ht="12.75">
      <c r="A33" s="197" t="s">
        <v>214</v>
      </c>
      <c r="B33" s="198"/>
      <c r="C33" s="198"/>
      <c r="D33" s="198"/>
      <c r="E33" s="198"/>
      <c r="F33" s="198"/>
      <c r="G33" s="198"/>
      <c r="H33" s="199"/>
      <c r="I33" s="1">
        <v>137</v>
      </c>
      <c r="J33" s="52">
        <f>SUM(J34:J37)</f>
        <v>9426890</v>
      </c>
      <c r="K33" s="52">
        <f>SUM(K34:K37)</f>
        <v>5285609</v>
      </c>
      <c r="L33" s="52">
        <f>SUM(L34:L37)</f>
        <v>11264997</v>
      </c>
      <c r="M33" s="52">
        <f>SUM(M34:M37)</f>
        <v>6175543</v>
      </c>
    </row>
    <row r="34" spans="1:13" ht="12.75">
      <c r="A34" s="197" t="s">
        <v>66</v>
      </c>
      <c r="B34" s="198"/>
      <c r="C34" s="198"/>
      <c r="D34" s="198"/>
      <c r="E34" s="198"/>
      <c r="F34" s="198"/>
      <c r="G34" s="198"/>
      <c r="H34" s="199"/>
      <c r="I34" s="1">
        <v>138</v>
      </c>
      <c r="J34" s="7"/>
      <c r="K34" s="7"/>
      <c r="L34" s="7"/>
      <c r="M34" s="7"/>
    </row>
    <row r="35" spans="1:13" ht="12.75">
      <c r="A35" s="238" t="s">
        <v>65</v>
      </c>
      <c r="B35" s="239"/>
      <c r="C35" s="239"/>
      <c r="D35" s="239"/>
      <c r="E35" s="239"/>
      <c r="F35" s="239"/>
      <c r="G35" s="239"/>
      <c r="H35" s="240"/>
      <c r="I35" s="1">
        <v>139</v>
      </c>
      <c r="J35" s="7">
        <v>9055728</v>
      </c>
      <c r="K35" s="7">
        <v>5061019</v>
      </c>
      <c r="L35" s="7">
        <v>10714484</v>
      </c>
      <c r="M35" s="7">
        <v>5723179</v>
      </c>
    </row>
    <row r="36" spans="1:13" ht="12.75">
      <c r="A36" s="197" t="s">
        <v>224</v>
      </c>
      <c r="B36" s="198"/>
      <c r="C36" s="198"/>
      <c r="D36" s="198"/>
      <c r="E36" s="198"/>
      <c r="F36" s="198"/>
      <c r="G36" s="198"/>
      <c r="H36" s="199"/>
      <c r="I36" s="1">
        <v>140</v>
      </c>
      <c r="J36" s="7"/>
      <c r="K36" s="7"/>
      <c r="L36" s="7"/>
      <c r="M36" s="7"/>
    </row>
    <row r="37" spans="1:13" ht="12.75">
      <c r="A37" s="197" t="s">
        <v>67</v>
      </c>
      <c r="B37" s="198"/>
      <c r="C37" s="198"/>
      <c r="D37" s="198"/>
      <c r="E37" s="198"/>
      <c r="F37" s="198"/>
      <c r="G37" s="198"/>
      <c r="H37" s="199"/>
      <c r="I37" s="1">
        <v>141</v>
      </c>
      <c r="J37" s="7">
        <v>371162</v>
      </c>
      <c r="K37" s="7">
        <v>224590</v>
      </c>
      <c r="L37" s="7">
        <v>550513</v>
      </c>
      <c r="M37" s="7">
        <v>452364</v>
      </c>
    </row>
    <row r="38" spans="1:13" ht="12.75">
      <c r="A38" s="197" t="s">
        <v>195</v>
      </c>
      <c r="B38" s="198"/>
      <c r="C38" s="198"/>
      <c r="D38" s="198"/>
      <c r="E38" s="198"/>
      <c r="F38" s="198"/>
      <c r="G38" s="198"/>
      <c r="H38" s="199"/>
      <c r="I38" s="1">
        <v>142</v>
      </c>
      <c r="J38" s="7"/>
      <c r="K38" s="7"/>
      <c r="L38" s="7"/>
      <c r="M38" s="7"/>
    </row>
    <row r="39" spans="1:13" ht="12.75">
      <c r="A39" s="197" t="s">
        <v>196</v>
      </c>
      <c r="B39" s="198"/>
      <c r="C39" s="198"/>
      <c r="D39" s="198"/>
      <c r="E39" s="198"/>
      <c r="F39" s="198"/>
      <c r="G39" s="198"/>
      <c r="H39" s="199"/>
      <c r="I39" s="1">
        <v>143</v>
      </c>
      <c r="J39" s="7"/>
      <c r="K39" s="7"/>
      <c r="L39" s="7"/>
      <c r="M39" s="7"/>
    </row>
    <row r="40" spans="1:13" ht="12.75">
      <c r="A40" s="197" t="s">
        <v>225</v>
      </c>
      <c r="B40" s="198"/>
      <c r="C40" s="198"/>
      <c r="D40" s="198"/>
      <c r="E40" s="198"/>
      <c r="F40" s="198"/>
      <c r="G40" s="198"/>
      <c r="H40" s="199"/>
      <c r="I40" s="1">
        <v>144</v>
      </c>
      <c r="J40" s="7"/>
      <c r="K40" s="7"/>
      <c r="L40" s="7"/>
      <c r="M40" s="7"/>
    </row>
    <row r="41" spans="1:13" ht="12.75">
      <c r="A41" s="197" t="s">
        <v>226</v>
      </c>
      <c r="B41" s="198"/>
      <c r="C41" s="198"/>
      <c r="D41" s="198"/>
      <c r="E41" s="198"/>
      <c r="F41" s="198"/>
      <c r="G41" s="198"/>
      <c r="H41" s="199"/>
      <c r="I41" s="1">
        <v>145</v>
      </c>
      <c r="J41" s="7"/>
      <c r="K41" s="7"/>
      <c r="L41" s="7"/>
      <c r="M41" s="7"/>
    </row>
    <row r="42" spans="1:13" ht="12.75">
      <c r="A42" s="197" t="s">
        <v>215</v>
      </c>
      <c r="B42" s="198"/>
      <c r="C42" s="198"/>
      <c r="D42" s="198"/>
      <c r="E42" s="198"/>
      <c r="F42" s="198"/>
      <c r="G42" s="198"/>
      <c r="H42" s="199"/>
      <c r="I42" s="1">
        <v>146</v>
      </c>
      <c r="J42" s="52">
        <f>J7+J27+J38+J40</f>
        <v>161079504</v>
      </c>
      <c r="K42" s="52">
        <f>K7+K27+K38+K40</f>
        <v>88679703</v>
      </c>
      <c r="L42" s="52">
        <f>L7+L27+L38+L40</f>
        <v>171860889</v>
      </c>
      <c r="M42" s="52">
        <f>M7+M27+M38+M40</f>
        <v>93851041</v>
      </c>
    </row>
    <row r="43" spans="1:13" ht="12.75">
      <c r="A43" s="197" t="s">
        <v>216</v>
      </c>
      <c r="B43" s="198"/>
      <c r="C43" s="198"/>
      <c r="D43" s="198"/>
      <c r="E43" s="198"/>
      <c r="F43" s="198"/>
      <c r="G43" s="198"/>
      <c r="H43" s="199"/>
      <c r="I43" s="1">
        <v>147</v>
      </c>
      <c r="J43" s="52">
        <f>J10+J33+J39+J41</f>
        <v>159699294</v>
      </c>
      <c r="K43" s="52">
        <f>K10+K33+K39+K41</f>
        <v>87472427</v>
      </c>
      <c r="L43" s="52">
        <f>L10+L33+L39+L41</f>
        <v>174272525</v>
      </c>
      <c r="M43" s="52">
        <f>M10+M33+M39+M41</f>
        <v>96548226</v>
      </c>
    </row>
    <row r="44" spans="1:13" ht="12.75">
      <c r="A44" s="197" t="s">
        <v>236</v>
      </c>
      <c r="B44" s="198"/>
      <c r="C44" s="198"/>
      <c r="D44" s="198"/>
      <c r="E44" s="198"/>
      <c r="F44" s="198"/>
      <c r="G44" s="198"/>
      <c r="H44" s="199"/>
      <c r="I44" s="1">
        <v>148</v>
      </c>
      <c r="J44" s="52">
        <f>J42-J43</f>
        <v>1380210</v>
      </c>
      <c r="K44" s="52">
        <f>K42-K43</f>
        <v>1207276</v>
      </c>
      <c r="L44" s="52">
        <f>L42-L43</f>
        <v>-2411636</v>
      </c>
      <c r="M44" s="52">
        <f>M42-M43</f>
        <v>-2697185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2">
        <f>IF(J42&gt;J43,J42-J43,0)</f>
        <v>1380210</v>
      </c>
      <c r="K45" s="52">
        <f>IF(K42&gt;K43,K42-K43,0)</f>
        <v>1207276</v>
      </c>
      <c r="L45" s="52">
        <f>IF(L42&gt;L43,L42-L43,0)</f>
        <v>0</v>
      </c>
      <c r="M45" s="52">
        <f>IF(M42&gt;M43,M42-M43,0)</f>
        <v>0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2">
        <f>IF(J43&gt;J42,J43-J42,0)</f>
        <v>0</v>
      </c>
      <c r="K46" s="52">
        <f>IF(K43&gt;K42,K43-K42,0)</f>
        <v>0</v>
      </c>
      <c r="L46" s="52">
        <f>IF(L43&gt;L42,L43-L42,0)</f>
        <v>2411636</v>
      </c>
      <c r="M46" s="52">
        <f>IF(M43&gt;M42,M43-M42,0)</f>
        <v>2697185</v>
      </c>
    </row>
    <row r="47" spans="1:13" ht="12.75">
      <c r="A47" s="197" t="s">
        <v>217</v>
      </c>
      <c r="B47" s="198"/>
      <c r="C47" s="198"/>
      <c r="D47" s="198"/>
      <c r="E47" s="198"/>
      <c r="F47" s="198"/>
      <c r="G47" s="198"/>
      <c r="H47" s="199"/>
      <c r="I47" s="1">
        <v>151</v>
      </c>
      <c r="J47" s="7"/>
      <c r="K47" s="7"/>
      <c r="L47" s="7"/>
      <c r="M47" s="7"/>
    </row>
    <row r="48" spans="1:13" ht="12.75">
      <c r="A48" s="197" t="s">
        <v>237</v>
      </c>
      <c r="B48" s="198"/>
      <c r="C48" s="198"/>
      <c r="D48" s="198"/>
      <c r="E48" s="198"/>
      <c r="F48" s="198"/>
      <c r="G48" s="198"/>
      <c r="H48" s="199"/>
      <c r="I48" s="1">
        <v>152</v>
      </c>
      <c r="J48" s="52">
        <f>J44-J47</f>
        <v>1380210</v>
      </c>
      <c r="K48" s="52">
        <f>K44-K47</f>
        <v>1207276</v>
      </c>
      <c r="L48" s="52">
        <f>L44-L47</f>
        <v>-2411636</v>
      </c>
      <c r="M48" s="52">
        <f>M44-M47</f>
        <v>-2697185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2">
        <f>IF(J48&gt;0,J48,0)</f>
        <v>1380210</v>
      </c>
      <c r="K49" s="52">
        <f>IF(K48&gt;0,K48,0)</f>
        <v>1207276</v>
      </c>
      <c r="L49" s="52">
        <f>IF(L48&gt;0,L48,0)</f>
        <v>0</v>
      </c>
      <c r="M49" s="52">
        <f>IF(M48&gt;0,M48,0)</f>
        <v>0</v>
      </c>
    </row>
    <row r="50" spans="1:13" ht="12.75">
      <c r="A50" s="245" t="s">
        <v>220</v>
      </c>
      <c r="B50" s="246"/>
      <c r="C50" s="246"/>
      <c r="D50" s="246"/>
      <c r="E50" s="246"/>
      <c r="F50" s="246"/>
      <c r="G50" s="246"/>
      <c r="H50" s="247"/>
      <c r="I50" s="2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2411636</v>
      </c>
      <c r="M50" s="60">
        <f>IF(M48&lt;0,-M48,0)</f>
        <v>2697185</v>
      </c>
    </row>
    <row r="51" spans="1:13" ht="12.75" customHeight="1">
      <c r="A51" s="214" t="s">
        <v>312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44"/>
    </row>
    <row r="52" spans="1:13" ht="12.75" customHeight="1">
      <c r="A52" s="194" t="s">
        <v>187</v>
      </c>
      <c r="B52" s="195"/>
      <c r="C52" s="195"/>
      <c r="D52" s="195"/>
      <c r="E52" s="195"/>
      <c r="F52" s="195"/>
      <c r="G52" s="195"/>
      <c r="H52" s="195"/>
      <c r="I52" s="54"/>
      <c r="J52" s="54"/>
      <c r="K52" s="54"/>
      <c r="L52" s="54"/>
      <c r="M52" s="127"/>
    </row>
    <row r="53" spans="1:13" ht="12.75">
      <c r="A53" s="241" t="s">
        <v>234</v>
      </c>
      <c r="B53" s="242"/>
      <c r="C53" s="242"/>
      <c r="D53" s="242"/>
      <c r="E53" s="242"/>
      <c r="F53" s="242"/>
      <c r="G53" s="242"/>
      <c r="H53" s="243"/>
      <c r="I53" s="1">
        <v>155</v>
      </c>
      <c r="J53" s="7">
        <v>1327327</v>
      </c>
      <c r="K53" s="7">
        <v>1242526</v>
      </c>
      <c r="L53" s="7">
        <v>-1784743</v>
      </c>
      <c r="M53" s="7">
        <v>-2372589</v>
      </c>
    </row>
    <row r="54" spans="1:13" ht="12.75">
      <c r="A54" s="241" t="s">
        <v>235</v>
      </c>
      <c r="B54" s="242"/>
      <c r="C54" s="242"/>
      <c r="D54" s="242"/>
      <c r="E54" s="242"/>
      <c r="F54" s="242"/>
      <c r="G54" s="242"/>
      <c r="H54" s="243"/>
      <c r="I54" s="1">
        <v>156</v>
      </c>
      <c r="J54" s="8">
        <v>52883</v>
      </c>
      <c r="K54" s="8">
        <v>-35252</v>
      </c>
      <c r="L54" s="8">
        <v>-626893</v>
      </c>
      <c r="M54" s="8">
        <v>-324596</v>
      </c>
    </row>
    <row r="55" spans="1:13" ht="12.75" customHeight="1">
      <c r="A55" s="214" t="s">
        <v>189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44"/>
    </row>
    <row r="56" spans="1:13" ht="12.75">
      <c r="A56" s="194" t="s">
        <v>204</v>
      </c>
      <c r="B56" s="195"/>
      <c r="C56" s="195"/>
      <c r="D56" s="195"/>
      <c r="E56" s="195"/>
      <c r="F56" s="195"/>
      <c r="G56" s="195"/>
      <c r="H56" s="196"/>
      <c r="I56" s="9">
        <v>157</v>
      </c>
      <c r="J56" s="6">
        <v>1380210</v>
      </c>
      <c r="K56" s="6">
        <v>1207276</v>
      </c>
      <c r="L56" s="6">
        <v>-2411636</v>
      </c>
      <c r="M56" s="6">
        <v>-2697185</v>
      </c>
    </row>
    <row r="57" spans="1:13" ht="12.75">
      <c r="A57" s="197" t="s">
        <v>221</v>
      </c>
      <c r="B57" s="198"/>
      <c r="C57" s="198"/>
      <c r="D57" s="198"/>
      <c r="E57" s="198"/>
      <c r="F57" s="198"/>
      <c r="G57" s="198"/>
      <c r="H57" s="199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</row>
    <row r="58" spans="1:13" ht="12.75">
      <c r="A58" s="238" t="s">
        <v>228</v>
      </c>
      <c r="B58" s="239"/>
      <c r="C58" s="239"/>
      <c r="D58" s="239"/>
      <c r="E58" s="239"/>
      <c r="F58" s="239"/>
      <c r="G58" s="239"/>
      <c r="H58" s="240"/>
      <c r="I58" s="1">
        <v>159</v>
      </c>
      <c r="J58" s="7"/>
      <c r="K58" s="7"/>
      <c r="L58" s="7"/>
      <c r="M58" s="7"/>
    </row>
    <row r="59" spans="1:13" ht="12.75">
      <c r="A59" s="238" t="s">
        <v>229</v>
      </c>
      <c r="B59" s="239"/>
      <c r="C59" s="239"/>
      <c r="D59" s="239"/>
      <c r="E59" s="239"/>
      <c r="F59" s="239"/>
      <c r="G59" s="239"/>
      <c r="H59" s="240"/>
      <c r="I59" s="1">
        <v>160</v>
      </c>
      <c r="J59" s="7"/>
      <c r="K59" s="7"/>
      <c r="L59" s="7"/>
      <c r="M59" s="7"/>
    </row>
    <row r="60" spans="1:13" ht="12.75">
      <c r="A60" s="238" t="s">
        <v>45</v>
      </c>
      <c r="B60" s="239"/>
      <c r="C60" s="239"/>
      <c r="D60" s="239"/>
      <c r="E60" s="239"/>
      <c r="F60" s="239"/>
      <c r="G60" s="239"/>
      <c r="H60" s="240"/>
      <c r="I60" s="1">
        <v>161</v>
      </c>
      <c r="J60" s="7"/>
      <c r="K60" s="7"/>
      <c r="L60" s="7"/>
      <c r="M60" s="7"/>
    </row>
    <row r="61" spans="1:13" ht="12.75">
      <c r="A61" s="238" t="s">
        <v>230</v>
      </c>
      <c r="B61" s="239"/>
      <c r="C61" s="239"/>
      <c r="D61" s="239"/>
      <c r="E61" s="239"/>
      <c r="F61" s="239"/>
      <c r="G61" s="239"/>
      <c r="H61" s="240"/>
      <c r="I61" s="1">
        <v>162</v>
      </c>
      <c r="J61" s="7"/>
      <c r="K61" s="7"/>
      <c r="L61" s="7"/>
      <c r="M61" s="7"/>
    </row>
    <row r="62" spans="1:13" ht="12.75">
      <c r="A62" s="197" t="s">
        <v>231</v>
      </c>
      <c r="B62" s="198"/>
      <c r="C62" s="198"/>
      <c r="D62" s="198"/>
      <c r="E62" s="198"/>
      <c r="F62" s="198"/>
      <c r="G62" s="198"/>
      <c r="H62" s="199"/>
      <c r="I62" s="1">
        <v>163</v>
      </c>
      <c r="J62" s="7"/>
      <c r="K62" s="7"/>
      <c r="L62" s="7"/>
      <c r="M62" s="7"/>
    </row>
    <row r="63" spans="1:13" ht="12.75">
      <c r="A63" s="197" t="s">
        <v>232</v>
      </c>
      <c r="B63" s="198"/>
      <c r="C63" s="198"/>
      <c r="D63" s="198"/>
      <c r="E63" s="198"/>
      <c r="F63" s="198"/>
      <c r="G63" s="198"/>
      <c r="H63" s="199"/>
      <c r="I63" s="1">
        <v>164</v>
      </c>
      <c r="J63" s="7"/>
      <c r="K63" s="7"/>
      <c r="L63" s="7"/>
      <c r="M63" s="7"/>
    </row>
    <row r="64" spans="1:13" ht="12.75">
      <c r="A64" s="197" t="s">
        <v>233</v>
      </c>
      <c r="B64" s="198"/>
      <c r="C64" s="198"/>
      <c r="D64" s="198"/>
      <c r="E64" s="198"/>
      <c r="F64" s="198"/>
      <c r="G64" s="198"/>
      <c r="H64" s="199"/>
      <c r="I64" s="1">
        <v>165</v>
      </c>
      <c r="J64" s="7"/>
      <c r="K64" s="7"/>
      <c r="L64" s="7"/>
      <c r="M64" s="7"/>
    </row>
    <row r="65" spans="1:13" ht="12.75">
      <c r="A65" s="238" t="s">
        <v>222</v>
      </c>
      <c r="B65" s="239"/>
      <c r="C65" s="239"/>
      <c r="D65" s="239"/>
      <c r="E65" s="239"/>
      <c r="F65" s="239"/>
      <c r="G65" s="239"/>
      <c r="H65" s="240"/>
      <c r="I65" s="1">
        <v>166</v>
      </c>
      <c r="J65" s="7"/>
      <c r="K65" s="7"/>
      <c r="L65" s="7"/>
      <c r="M65" s="7"/>
    </row>
    <row r="66" spans="1:13" ht="12.75">
      <c r="A66" s="238" t="s">
        <v>193</v>
      </c>
      <c r="B66" s="239"/>
      <c r="C66" s="239"/>
      <c r="D66" s="239"/>
      <c r="E66" s="239"/>
      <c r="F66" s="239"/>
      <c r="G66" s="239"/>
      <c r="H66" s="240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</row>
    <row r="67" spans="1:13" ht="12.75">
      <c r="A67" s="197" t="s">
        <v>194</v>
      </c>
      <c r="B67" s="198"/>
      <c r="C67" s="198"/>
      <c r="D67" s="198"/>
      <c r="E67" s="198"/>
      <c r="F67" s="198"/>
      <c r="G67" s="198"/>
      <c r="H67" s="199"/>
      <c r="I67" s="1">
        <v>168</v>
      </c>
      <c r="J67" s="60">
        <f>J56+J66</f>
        <v>1380210</v>
      </c>
      <c r="K67" s="60">
        <f>K56+K66</f>
        <v>1207276</v>
      </c>
      <c r="L67" s="60">
        <f>L56+L66</f>
        <v>-2411636</v>
      </c>
      <c r="M67" s="60">
        <f>M56+M66</f>
        <v>-2697185</v>
      </c>
    </row>
    <row r="68" spans="1:13" ht="12.75" customHeight="1">
      <c r="A68" s="252" t="s">
        <v>313</v>
      </c>
      <c r="B68" s="253"/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4"/>
    </row>
    <row r="69" spans="1:13" ht="12.75" customHeight="1">
      <c r="A69" s="255" t="s">
        <v>188</v>
      </c>
      <c r="B69" s="256"/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7"/>
    </row>
    <row r="70" spans="1:13" ht="12.75">
      <c r="A70" s="241" t="s">
        <v>234</v>
      </c>
      <c r="B70" s="242"/>
      <c r="C70" s="242"/>
      <c r="D70" s="242"/>
      <c r="E70" s="242"/>
      <c r="F70" s="242"/>
      <c r="G70" s="242"/>
      <c r="H70" s="243"/>
      <c r="I70" s="1">
        <v>169</v>
      </c>
      <c r="J70" s="7">
        <v>1327327</v>
      </c>
      <c r="K70" s="7">
        <v>1242528</v>
      </c>
      <c r="L70" s="7">
        <v>-1784743</v>
      </c>
      <c r="M70" s="7">
        <v>-2372589</v>
      </c>
    </row>
    <row r="71" spans="1:13" ht="12.75">
      <c r="A71" s="249" t="s">
        <v>235</v>
      </c>
      <c r="B71" s="250"/>
      <c r="C71" s="250"/>
      <c r="D71" s="250"/>
      <c r="E71" s="250"/>
      <c r="F71" s="250"/>
      <c r="G71" s="250"/>
      <c r="H71" s="251"/>
      <c r="I71" s="4">
        <v>170</v>
      </c>
      <c r="J71" s="8">
        <v>52883</v>
      </c>
      <c r="K71" s="8">
        <v>-35252</v>
      </c>
      <c r="L71" s="8">
        <v>-626893</v>
      </c>
      <c r="M71" s="8">
        <v>-324596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K66:M67 J70:L71 J53:L54 J56:J67 K56:L56 K57:M57 K58:L65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48:M50 J12:M46">
      <formula1>0</formula1>
    </dataValidation>
  </dataValidations>
  <printOptions/>
  <pageMargins left="0.75" right="0.69" top="1" bottom="1" header="0.5" footer="0.5"/>
  <pageSetup horizontalDpi="600" verticalDpi="600" orientation="portrait" paperSize="9" scale="67" r:id="rId1"/>
  <ignoredErrors>
    <ignoredError sqref="J16:L1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0">
      <selection activeCell="K13" sqref="K13"/>
    </sheetView>
  </sheetViews>
  <sheetFormatPr defaultColWidth="9.140625" defaultRowHeight="12.75"/>
  <cols>
    <col min="1" max="9" width="9.140625" style="51" customWidth="1"/>
    <col min="10" max="10" width="10.140625" style="51" customWidth="1"/>
    <col min="11" max="11" width="10.7109375" style="51" customWidth="1"/>
    <col min="12" max="16384" width="9.140625" style="51" customWidth="1"/>
  </cols>
  <sheetData>
    <row r="1" spans="1:11" ht="12.75" customHeight="1">
      <c r="A1" s="261" t="s">
        <v>164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62" t="s">
        <v>358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58" t="s">
        <v>354</v>
      </c>
      <c r="B3" s="259"/>
      <c r="C3" s="259"/>
      <c r="D3" s="259"/>
      <c r="E3" s="259"/>
      <c r="F3" s="259"/>
      <c r="G3" s="259"/>
      <c r="H3" s="259"/>
      <c r="I3" s="259"/>
      <c r="J3" s="259"/>
      <c r="K3" s="260"/>
    </row>
    <row r="4" spans="1:11" ht="23.25">
      <c r="A4" s="263" t="s">
        <v>59</v>
      </c>
      <c r="B4" s="263"/>
      <c r="C4" s="263"/>
      <c r="D4" s="263"/>
      <c r="E4" s="263"/>
      <c r="F4" s="263"/>
      <c r="G4" s="263"/>
      <c r="H4" s="263"/>
      <c r="I4" s="64" t="s">
        <v>279</v>
      </c>
      <c r="J4" s="65" t="s">
        <v>319</v>
      </c>
      <c r="K4" s="65" t="s">
        <v>320</v>
      </c>
    </row>
    <row r="5" spans="1:11" ht="12.75">
      <c r="A5" s="264">
        <v>1</v>
      </c>
      <c r="B5" s="264"/>
      <c r="C5" s="264"/>
      <c r="D5" s="264"/>
      <c r="E5" s="264"/>
      <c r="F5" s="264"/>
      <c r="G5" s="264"/>
      <c r="H5" s="264"/>
      <c r="I5" s="66">
        <v>2</v>
      </c>
      <c r="J5" s="67" t="s">
        <v>283</v>
      </c>
      <c r="K5" s="67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65"/>
      <c r="J6" s="265"/>
      <c r="K6" s="266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1380210</v>
      </c>
      <c r="K7" s="7">
        <v>-2411636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11445673</v>
      </c>
      <c r="K8" s="7">
        <v>10736733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>
        <v>24842495</v>
      </c>
      <c r="K9" s="7"/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>
        <v>8809581</v>
      </c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/>
      <c r="K12" s="7">
        <v>353118</v>
      </c>
    </row>
    <row r="13" spans="1:11" ht="12.75">
      <c r="A13" s="197" t="s">
        <v>157</v>
      </c>
      <c r="B13" s="198"/>
      <c r="C13" s="198"/>
      <c r="D13" s="198"/>
      <c r="E13" s="198"/>
      <c r="F13" s="198"/>
      <c r="G13" s="198"/>
      <c r="H13" s="198"/>
      <c r="I13" s="1">
        <v>7</v>
      </c>
      <c r="J13" s="62">
        <f>SUM(J7:J12)</f>
        <v>37668378</v>
      </c>
      <c r="K13" s="52">
        <f>SUM(K7:K12)</f>
        <v>17487796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>
        <v>3226403</v>
      </c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>
        <v>12748623</v>
      </c>
      <c r="K15" s="7"/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>
        <v>3780362</v>
      </c>
      <c r="K16" s="7"/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197" t="s">
        <v>158</v>
      </c>
      <c r="B18" s="198"/>
      <c r="C18" s="198"/>
      <c r="D18" s="198"/>
      <c r="E18" s="198"/>
      <c r="F18" s="198"/>
      <c r="G18" s="198"/>
      <c r="H18" s="198"/>
      <c r="I18" s="1">
        <v>12</v>
      </c>
      <c r="J18" s="62">
        <f>SUM(J14:J17)</f>
        <v>16528985</v>
      </c>
      <c r="K18" s="52">
        <f>SUM(K14:K17)</f>
        <v>3226403</v>
      </c>
    </row>
    <row r="19" spans="1:11" ht="12.75">
      <c r="A19" s="197" t="s">
        <v>36</v>
      </c>
      <c r="B19" s="198"/>
      <c r="C19" s="198"/>
      <c r="D19" s="198"/>
      <c r="E19" s="198"/>
      <c r="F19" s="198"/>
      <c r="G19" s="198"/>
      <c r="H19" s="198"/>
      <c r="I19" s="1">
        <v>13</v>
      </c>
      <c r="J19" s="62">
        <f>IF(J13&gt;J18,J13-J18,0)</f>
        <v>21139393</v>
      </c>
      <c r="K19" s="52">
        <f>IF(K13&gt;K18,K13-K18,0)</f>
        <v>14261393</v>
      </c>
    </row>
    <row r="20" spans="1:11" ht="12.75">
      <c r="A20" s="197" t="s">
        <v>37</v>
      </c>
      <c r="B20" s="198"/>
      <c r="C20" s="198"/>
      <c r="D20" s="198"/>
      <c r="E20" s="198"/>
      <c r="F20" s="198"/>
      <c r="G20" s="198"/>
      <c r="H20" s="198"/>
      <c r="I20" s="1">
        <v>14</v>
      </c>
      <c r="J20" s="62">
        <f>IF(J18&gt;J13,J18-J13,0)</f>
        <v>0</v>
      </c>
      <c r="K20" s="52">
        <f>IF(K18&gt;K13,K18-K13,0)</f>
        <v>0</v>
      </c>
    </row>
    <row r="21" spans="1:11" ht="12.75">
      <c r="A21" s="214" t="s">
        <v>159</v>
      </c>
      <c r="B21" s="225"/>
      <c r="C21" s="225"/>
      <c r="D21" s="225"/>
      <c r="E21" s="225"/>
      <c r="F21" s="225"/>
      <c r="G21" s="225"/>
      <c r="H21" s="225"/>
      <c r="I21" s="265"/>
      <c r="J21" s="265"/>
      <c r="K21" s="266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>
        <v>231619</v>
      </c>
      <c r="K22" s="7">
        <v>452607</v>
      </c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197" t="s">
        <v>168</v>
      </c>
      <c r="B27" s="198"/>
      <c r="C27" s="198"/>
      <c r="D27" s="198"/>
      <c r="E27" s="198"/>
      <c r="F27" s="198"/>
      <c r="G27" s="198"/>
      <c r="H27" s="198"/>
      <c r="I27" s="1">
        <v>20</v>
      </c>
      <c r="J27" s="62">
        <f>SUM(J22:J26)</f>
        <v>231619</v>
      </c>
      <c r="K27" s="52">
        <f>SUM(K22:K26)</f>
        <v>452607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>
        <v>4145008</v>
      </c>
      <c r="K28" s="7">
        <v>4939362</v>
      </c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>
        <v>3080963</v>
      </c>
      <c r="K30" s="7">
        <v>13066401</v>
      </c>
    </row>
    <row r="31" spans="1:11" ht="12.75">
      <c r="A31" s="197" t="s">
        <v>5</v>
      </c>
      <c r="B31" s="198"/>
      <c r="C31" s="198"/>
      <c r="D31" s="198"/>
      <c r="E31" s="198"/>
      <c r="F31" s="198"/>
      <c r="G31" s="198"/>
      <c r="H31" s="198"/>
      <c r="I31" s="1">
        <v>24</v>
      </c>
      <c r="J31" s="62">
        <f>SUM(J28:J30)</f>
        <v>7225971</v>
      </c>
      <c r="K31" s="52">
        <f>SUM(K28:K30)</f>
        <v>18005763</v>
      </c>
    </row>
    <row r="32" spans="1:11" ht="12.75">
      <c r="A32" s="197" t="s">
        <v>38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2">
        <f>IF(J27&gt;J31,J27-J31,0)</f>
        <v>0</v>
      </c>
      <c r="K32" s="52">
        <f>IF(K27&gt;K31,K27-K31,0)</f>
        <v>0</v>
      </c>
    </row>
    <row r="33" spans="1:11" ht="12.75">
      <c r="A33" s="197" t="s">
        <v>39</v>
      </c>
      <c r="B33" s="198"/>
      <c r="C33" s="198"/>
      <c r="D33" s="198"/>
      <c r="E33" s="198"/>
      <c r="F33" s="198"/>
      <c r="G33" s="198"/>
      <c r="H33" s="198"/>
      <c r="I33" s="1">
        <v>26</v>
      </c>
      <c r="J33" s="62">
        <f>IF(J31&gt;J27,J31-J27,0)</f>
        <v>6994352</v>
      </c>
      <c r="K33" s="52">
        <f>IF(K31&gt;K27,K31-K27,0)</f>
        <v>17553156</v>
      </c>
    </row>
    <row r="34" spans="1:11" ht="12.75">
      <c r="A34" s="214" t="s">
        <v>160</v>
      </c>
      <c r="B34" s="225"/>
      <c r="C34" s="225"/>
      <c r="D34" s="225"/>
      <c r="E34" s="225"/>
      <c r="F34" s="225"/>
      <c r="G34" s="225"/>
      <c r="H34" s="225"/>
      <c r="I34" s="265"/>
      <c r="J34" s="265"/>
      <c r="K34" s="266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/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>
        <v>14819374</v>
      </c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197" t="s">
        <v>68</v>
      </c>
      <c r="B38" s="198"/>
      <c r="C38" s="198"/>
      <c r="D38" s="198"/>
      <c r="E38" s="198"/>
      <c r="F38" s="198"/>
      <c r="G38" s="198"/>
      <c r="H38" s="198"/>
      <c r="I38" s="1">
        <v>30</v>
      </c>
      <c r="J38" s="62">
        <f>SUM(J35:J37)</f>
        <v>0</v>
      </c>
      <c r="K38" s="52">
        <f>SUM(K35:K37)</f>
        <v>14819374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>
        <v>14619230</v>
      </c>
      <c r="K39" s="7"/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>
        <v>10879885</v>
      </c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197" t="s">
        <v>69</v>
      </c>
      <c r="B44" s="198"/>
      <c r="C44" s="198"/>
      <c r="D44" s="198"/>
      <c r="E44" s="198"/>
      <c r="F44" s="198"/>
      <c r="G44" s="198"/>
      <c r="H44" s="198"/>
      <c r="I44" s="1">
        <v>36</v>
      </c>
      <c r="J44" s="62">
        <f>SUM(J39:J43)</f>
        <v>14619230</v>
      </c>
      <c r="K44" s="52">
        <f>SUM(K39:K43)</f>
        <v>10879885</v>
      </c>
    </row>
    <row r="45" spans="1:11" ht="12.75">
      <c r="A45" s="197" t="s">
        <v>17</v>
      </c>
      <c r="B45" s="198"/>
      <c r="C45" s="198"/>
      <c r="D45" s="198"/>
      <c r="E45" s="198"/>
      <c r="F45" s="198"/>
      <c r="G45" s="198"/>
      <c r="H45" s="198"/>
      <c r="I45" s="1">
        <v>37</v>
      </c>
      <c r="J45" s="62">
        <f>IF(J38&gt;J44,J38-J44,0)</f>
        <v>0</v>
      </c>
      <c r="K45" s="52">
        <f>IF(K38&gt;K44,K38-K44,0)</f>
        <v>3939489</v>
      </c>
    </row>
    <row r="46" spans="1:11" ht="12.75">
      <c r="A46" s="197" t="s">
        <v>18</v>
      </c>
      <c r="B46" s="198"/>
      <c r="C46" s="198"/>
      <c r="D46" s="198"/>
      <c r="E46" s="198"/>
      <c r="F46" s="198"/>
      <c r="G46" s="198"/>
      <c r="H46" s="198"/>
      <c r="I46" s="1">
        <v>38</v>
      </c>
      <c r="J46" s="62">
        <f>IF(J44&gt;J38,J44-J38,0)</f>
        <v>14619230</v>
      </c>
      <c r="K46" s="52">
        <f>IF(K44&gt;K38,K44-K38,0)</f>
        <v>0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2">
        <f>IF(J19-J20+J32-J33+J45-J46&gt;0,J19-J20+J32-J33+J45-J46,0)</f>
        <v>0</v>
      </c>
      <c r="K47" s="52">
        <f>IF(K19-K20+K32-K33+K45-K46&gt;0,K19-K20+K32-K33+K45-K46,0)</f>
        <v>647726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2">
        <f>IF(J20-J19+J33-J32+J46-J45&gt;0,J20-J19+J33-J32+J46-J45,0)</f>
        <v>474189</v>
      </c>
      <c r="K48" s="52">
        <f>IF(K20-K19+K33-K32+K46-K45&gt;0,K20-K19+K33-K32+K46-K45,0)</f>
        <v>0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1608211</v>
      </c>
      <c r="K49" s="7">
        <v>580041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/>
      <c r="K50" s="7">
        <v>647726</v>
      </c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>
        <v>474189</v>
      </c>
      <c r="K51" s="7"/>
    </row>
    <row r="52" spans="1:11" ht="12.75">
      <c r="A52" s="230" t="s">
        <v>177</v>
      </c>
      <c r="B52" s="231"/>
      <c r="C52" s="231"/>
      <c r="D52" s="231"/>
      <c r="E52" s="231"/>
      <c r="F52" s="231"/>
      <c r="G52" s="231"/>
      <c r="H52" s="231"/>
      <c r="I52" s="4">
        <v>44</v>
      </c>
      <c r="J52" s="63">
        <f>J49+J50-J51</f>
        <v>1134022</v>
      </c>
      <c r="K52" s="60">
        <f>K49+K50-K51</f>
        <v>1227767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58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61" t="s">
        <v>197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68" t="s">
        <v>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7" t="s">
        <v>7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</row>
    <row r="4" spans="1:11" ht="33.75">
      <c r="A4" s="263" t="s">
        <v>59</v>
      </c>
      <c r="B4" s="263"/>
      <c r="C4" s="263"/>
      <c r="D4" s="263"/>
      <c r="E4" s="263"/>
      <c r="F4" s="263"/>
      <c r="G4" s="263"/>
      <c r="H4" s="263"/>
      <c r="I4" s="64" t="s">
        <v>279</v>
      </c>
      <c r="J4" s="65" t="s">
        <v>319</v>
      </c>
      <c r="K4" s="65" t="s">
        <v>320</v>
      </c>
    </row>
    <row r="5" spans="1:11" ht="12.75">
      <c r="A5" s="269">
        <v>1</v>
      </c>
      <c r="B5" s="269"/>
      <c r="C5" s="269"/>
      <c r="D5" s="269"/>
      <c r="E5" s="269"/>
      <c r="F5" s="269"/>
      <c r="G5" s="269"/>
      <c r="H5" s="269"/>
      <c r="I5" s="70">
        <v>2</v>
      </c>
      <c r="J5" s="71" t="s">
        <v>283</v>
      </c>
      <c r="K5" s="71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65"/>
      <c r="J6" s="265"/>
      <c r="K6" s="266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197" t="s">
        <v>198</v>
      </c>
      <c r="B12" s="198"/>
      <c r="C12" s="198"/>
      <c r="D12" s="198"/>
      <c r="E12" s="198"/>
      <c r="F12" s="198"/>
      <c r="G12" s="198"/>
      <c r="H12" s="198"/>
      <c r="I12" s="1">
        <v>6</v>
      </c>
      <c r="J12" s="62">
        <f>SUM(J7:J11)</f>
        <v>0</v>
      </c>
      <c r="K12" s="52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197" t="s">
        <v>47</v>
      </c>
      <c r="B19" s="198"/>
      <c r="C19" s="198"/>
      <c r="D19" s="198"/>
      <c r="E19" s="198"/>
      <c r="F19" s="198"/>
      <c r="G19" s="198"/>
      <c r="H19" s="198"/>
      <c r="I19" s="1">
        <v>13</v>
      </c>
      <c r="J19" s="62">
        <f>SUM(J13:J18)</f>
        <v>0</v>
      </c>
      <c r="K19" s="52">
        <f>SUM(K13:K18)</f>
        <v>0</v>
      </c>
    </row>
    <row r="20" spans="1:11" ht="12.75">
      <c r="A20" s="197" t="s">
        <v>108</v>
      </c>
      <c r="B20" s="270"/>
      <c r="C20" s="270"/>
      <c r="D20" s="270"/>
      <c r="E20" s="270"/>
      <c r="F20" s="270"/>
      <c r="G20" s="270"/>
      <c r="H20" s="271"/>
      <c r="I20" s="1">
        <v>14</v>
      </c>
      <c r="J20" s="62">
        <f>IF(J12&gt;J19,J12-J19,0)</f>
        <v>0</v>
      </c>
      <c r="K20" s="52">
        <f>IF(K12&gt;K19,K12-K19,0)</f>
        <v>0</v>
      </c>
    </row>
    <row r="21" spans="1:11" ht="12.75">
      <c r="A21" s="211" t="s">
        <v>109</v>
      </c>
      <c r="B21" s="272"/>
      <c r="C21" s="272"/>
      <c r="D21" s="272"/>
      <c r="E21" s="272"/>
      <c r="F21" s="272"/>
      <c r="G21" s="272"/>
      <c r="H21" s="273"/>
      <c r="I21" s="1">
        <v>15</v>
      </c>
      <c r="J21" s="62">
        <f>IF(J19&gt;J12,J19-J12,0)</f>
        <v>0</v>
      </c>
      <c r="K21" s="52">
        <f>IF(K19&gt;K12,K19-K12,0)</f>
        <v>0</v>
      </c>
    </row>
    <row r="22" spans="1:11" ht="12.75">
      <c r="A22" s="214" t="s">
        <v>159</v>
      </c>
      <c r="B22" s="225"/>
      <c r="C22" s="225"/>
      <c r="D22" s="225"/>
      <c r="E22" s="225"/>
      <c r="F22" s="225"/>
      <c r="G22" s="225"/>
      <c r="H22" s="225"/>
      <c r="I22" s="265"/>
      <c r="J22" s="265"/>
      <c r="K22" s="266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197" t="s">
        <v>114</v>
      </c>
      <c r="B28" s="198"/>
      <c r="C28" s="198"/>
      <c r="D28" s="198"/>
      <c r="E28" s="198"/>
      <c r="F28" s="198"/>
      <c r="G28" s="198"/>
      <c r="H28" s="198"/>
      <c r="I28" s="1">
        <v>21</v>
      </c>
      <c r="J28" s="62">
        <f>SUM(J23:J27)</f>
        <v>0</v>
      </c>
      <c r="K28" s="52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197" t="s">
        <v>48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2">
        <f>SUM(J29:J31)</f>
        <v>0</v>
      </c>
      <c r="K32" s="52">
        <f>SUM(K29:K31)</f>
        <v>0</v>
      </c>
    </row>
    <row r="33" spans="1:11" ht="12.75">
      <c r="A33" s="197" t="s">
        <v>110</v>
      </c>
      <c r="B33" s="198"/>
      <c r="C33" s="198"/>
      <c r="D33" s="198"/>
      <c r="E33" s="198"/>
      <c r="F33" s="198"/>
      <c r="G33" s="198"/>
      <c r="H33" s="198"/>
      <c r="I33" s="1">
        <v>26</v>
      </c>
      <c r="J33" s="62">
        <f>IF(J28&gt;J32,J28-J32,0)</f>
        <v>0</v>
      </c>
      <c r="K33" s="52">
        <f>IF(K28&gt;K32,K28-K32,0)</f>
        <v>0</v>
      </c>
    </row>
    <row r="34" spans="1:11" ht="12.75">
      <c r="A34" s="197" t="s">
        <v>111</v>
      </c>
      <c r="B34" s="198"/>
      <c r="C34" s="198"/>
      <c r="D34" s="198"/>
      <c r="E34" s="198"/>
      <c r="F34" s="198"/>
      <c r="G34" s="198"/>
      <c r="H34" s="198"/>
      <c r="I34" s="1">
        <v>27</v>
      </c>
      <c r="J34" s="62">
        <f>IF(J32&gt;J28,J32-J28,0)</f>
        <v>0</v>
      </c>
      <c r="K34" s="52">
        <f>IF(K32&gt;K28,K32-K28,0)</f>
        <v>0</v>
      </c>
    </row>
    <row r="35" spans="1:11" ht="12.75">
      <c r="A35" s="214" t="s">
        <v>160</v>
      </c>
      <c r="B35" s="225"/>
      <c r="C35" s="225"/>
      <c r="D35" s="225"/>
      <c r="E35" s="225"/>
      <c r="F35" s="225"/>
      <c r="G35" s="225"/>
      <c r="H35" s="225"/>
      <c r="I35" s="265">
        <v>0</v>
      </c>
      <c r="J35" s="265"/>
      <c r="K35" s="266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197" t="s">
        <v>49</v>
      </c>
      <c r="B39" s="198"/>
      <c r="C39" s="198"/>
      <c r="D39" s="198"/>
      <c r="E39" s="198"/>
      <c r="F39" s="198"/>
      <c r="G39" s="198"/>
      <c r="H39" s="198"/>
      <c r="I39" s="1">
        <v>31</v>
      </c>
      <c r="J39" s="62">
        <f>SUM(J36:J38)</f>
        <v>0</v>
      </c>
      <c r="K39" s="52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197" t="s">
        <v>148</v>
      </c>
      <c r="B45" s="198"/>
      <c r="C45" s="198"/>
      <c r="D45" s="198"/>
      <c r="E45" s="198"/>
      <c r="F45" s="198"/>
      <c r="G45" s="198"/>
      <c r="H45" s="198"/>
      <c r="I45" s="1">
        <v>37</v>
      </c>
      <c r="J45" s="62">
        <f>SUM(J40:J44)</f>
        <v>0</v>
      </c>
      <c r="K45" s="52">
        <f>SUM(K40:K44)</f>
        <v>0</v>
      </c>
    </row>
    <row r="46" spans="1:11" ht="12.75">
      <c r="A46" s="197" t="s">
        <v>162</v>
      </c>
      <c r="B46" s="198"/>
      <c r="C46" s="198"/>
      <c r="D46" s="198"/>
      <c r="E46" s="198"/>
      <c r="F46" s="198"/>
      <c r="G46" s="198"/>
      <c r="H46" s="198"/>
      <c r="I46" s="1">
        <v>38</v>
      </c>
      <c r="J46" s="62">
        <f>IF(J39&gt;J45,J39-J45,0)</f>
        <v>0</v>
      </c>
      <c r="K46" s="52">
        <f>IF(K39&gt;K45,K39-K45,0)</f>
        <v>0</v>
      </c>
    </row>
    <row r="47" spans="1:11" ht="12.75">
      <c r="A47" s="197" t="s">
        <v>163</v>
      </c>
      <c r="B47" s="198"/>
      <c r="C47" s="198"/>
      <c r="D47" s="198"/>
      <c r="E47" s="198"/>
      <c r="F47" s="198"/>
      <c r="G47" s="198"/>
      <c r="H47" s="198"/>
      <c r="I47" s="1">
        <v>39</v>
      </c>
      <c r="J47" s="62">
        <f>IF(J45&gt;J39,J45-J39,0)</f>
        <v>0</v>
      </c>
      <c r="K47" s="52">
        <f>IF(K45&gt;K39,K45-K39,0)</f>
        <v>0</v>
      </c>
    </row>
    <row r="48" spans="1:11" ht="12.75">
      <c r="A48" s="197" t="s">
        <v>149</v>
      </c>
      <c r="B48" s="198"/>
      <c r="C48" s="198"/>
      <c r="D48" s="198"/>
      <c r="E48" s="198"/>
      <c r="F48" s="198"/>
      <c r="G48" s="198"/>
      <c r="H48" s="198"/>
      <c r="I48" s="1">
        <v>40</v>
      </c>
      <c r="J48" s="62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197" t="s">
        <v>15</v>
      </c>
      <c r="B49" s="198"/>
      <c r="C49" s="198"/>
      <c r="D49" s="198"/>
      <c r="E49" s="198"/>
      <c r="F49" s="198"/>
      <c r="G49" s="198"/>
      <c r="H49" s="198"/>
      <c r="I49" s="1">
        <v>41</v>
      </c>
      <c r="J49" s="62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197" t="s">
        <v>161</v>
      </c>
      <c r="B50" s="198"/>
      <c r="C50" s="198"/>
      <c r="D50" s="198"/>
      <c r="E50" s="198"/>
      <c r="F50" s="198"/>
      <c r="G50" s="198"/>
      <c r="H50" s="198"/>
      <c r="I50" s="1">
        <v>42</v>
      </c>
      <c r="J50" s="5"/>
      <c r="K50" s="7"/>
    </row>
    <row r="51" spans="1:11" ht="12.75">
      <c r="A51" s="197" t="s">
        <v>175</v>
      </c>
      <c r="B51" s="198"/>
      <c r="C51" s="198"/>
      <c r="D51" s="198"/>
      <c r="E51" s="198"/>
      <c r="F51" s="198"/>
      <c r="G51" s="198"/>
      <c r="H51" s="198"/>
      <c r="I51" s="1">
        <v>43</v>
      </c>
      <c r="J51" s="5"/>
      <c r="K51" s="7"/>
    </row>
    <row r="52" spans="1:11" ht="12.75">
      <c r="A52" s="197" t="s">
        <v>176</v>
      </c>
      <c r="B52" s="198"/>
      <c r="C52" s="198"/>
      <c r="D52" s="198"/>
      <c r="E52" s="198"/>
      <c r="F52" s="198"/>
      <c r="G52" s="198"/>
      <c r="H52" s="198"/>
      <c r="I52" s="1">
        <v>44</v>
      </c>
      <c r="J52" s="5"/>
      <c r="K52" s="7"/>
    </row>
    <row r="53" spans="1:11" ht="12.75">
      <c r="A53" s="211" t="s">
        <v>177</v>
      </c>
      <c r="B53" s="212"/>
      <c r="C53" s="212"/>
      <c r="D53" s="212"/>
      <c r="E53" s="212"/>
      <c r="F53" s="212"/>
      <c r="G53" s="212"/>
      <c r="H53" s="212"/>
      <c r="I53" s="4">
        <v>45</v>
      </c>
      <c r="J53" s="63">
        <f>J50+J51-J52</f>
        <v>0</v>
      </c>
      <c r="K53" s="60">
        <f>K50+K51-K52</f>
        <v>0</v>
      </c>
    </row>
    <row r="54" spans="1:11" ht="12.75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24" sqref="K24"/>
    </sheetView>
  </sheetViews>
  <sheetFormatPr defaultColWidth="9.140625" defaultRowHeight="12.75"/>
  <cols>
    <col min="1" max="1" width="9.140625" style="74" customWidth="1"/>
    <col min="2" max="2" width="8.00390625" style="74" customWidth="1"/>
    <col min="3" max="3" width="9.140625" style="74" customWidth="1"/>
    <col min="4" max="4" width="6.28125" style="74" customWidth="1"/>
    <col min="5" max="5" width="10.421875" style="74" customWidth="1"/>
    <col min="6" max="6" width="6.421875" style="74" customWidth="1"/>
    <col min="7" max="7" width="7.8515625" style="74" customWidth="1"/>
    <col min="8" max="8" width="2.28125" style="74" customWidth="1"/>
    <col min="9" max="9" width="8.140625" style="74" customWidth="1"/>
    <col min="10" max="10" width="10.28125" style="74" customWidth="1"/>
    <col min="11" max="11" width="10.421875" style="74" customWidth="1"/>
    <col min="12" max="16384" width="9.140625" style="74" customWidth="1"/>
  </cols>
  <sheetData>
    <row r="1" spans="1:12" ht="12.75">
      <c r="A1" s="280" t="s">
        <v>281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73"/>
    </row>
    <row r="2" spans="1:12" ht="15.75">
      <c r="A2" s="41"/>
      <c r="B2" s="72"/>
      <c r="C2" s="290" t="s">
        <v>282</v>
      </c>
      <c r="D2" s="290"/>
      <c r="E2" s="75">
        <v>40909</v>
      </c>
      <c r="F2" s="42" t="s">
        <v>250</v>
      </c>
      <c r="G2" s="291">
        <v>41090</v>
      </c>
      <c r="H2" s="292"/>
      <c r="I2" s="72"/>
      <c r="J2" s="72"/>
      <c r="K2" s="72"/>
      <c r="L2" s="76"/>
    </row>
    <row r="3" spans="1:11" ht="23.25">
      <c r="A3" s="293" t="s">
        <v>59</v>
      </c>
      <c r="B3" s="293"/>
      <c r="C3" s="293"/>
      <c r="D3" s="293"/>
      <c r="E3" s="293"/>
      <c r="F3" s="293"/>
      <c r="G3" s="293"/>
      <c r="H3" s="293"/>
      <c r="I3" s="79" t="s">
        <v>305</v>
      </c>
      <c r="J3" s="80" t="s">
        <v>150</v>
      </c>
      <c r="K3" s="80" t="s">
        <v>151</v>
      </c>
    </row>
    <row r="4" spans="1:11" ht="12.75">
      <c r="A4" s="294">
        <v>1</v>
      </c>
      <c r="B4" s="294"/>
      <c r="C4" s="294"/>
      <c r="D4" s="294"/>
      <c r="E4" s="294"/>
      <c r="F4" s="294"/>
      <c r="G4" s="294"/>
      <c r="H4" s="294"/>
      <c r="I4" s="82">
        <v>2</v>
      </c>
      <c r="J4" s="81" t="s">
        <v>283</v>
      </c>
      <c r="K4" s="81" t="s">
        <v>284</v>
      </c>
    </row>
    <row r="5" spans="1:11" ht="12.75">
      <c r="A5" s="282" t="s">
        <v>285</v>
      </c>
      <c r="B5" s="283"/>
      <c r="C5" s="283"/>
      <c r="D5" s="283"/>
      <c r="E5" s="283"/>
      <c r="F5" s="283"/>
      <c r="G5" s="283"/>
      <c r="H5" s="283"/>
      <c r="I5" s="43">
        <v>1</v>
      </c>
      <c r="J5" s="44">
        <v>286321450</v>
      </c>
      <c r="K5" s="44">
        <v>286321450</v>
      </c>
    </row>
    <row r="6" spans="1:11" ht="12.75">
      <c r="A6" s="282" t="s">
        <v>286</v>
      </c>
      <c r="B6" s="283"/>
      <c r="C6" s="283"/>
      <c r="D6" s="283"/>
      <c r="E6" s="283"/>
      <c r="F6" s="283"/>
      <c r="G6" s="283"/>
      <c r="H6" s="283"/>
      <c r="I6" s="43">
        <v>2</v>
      </c>
      <c r="J6" s="45"/>
      <c r="K6" s="45"/>
    </row>
    <row r="7" spans="1:11" ht="12.75">
      <c r="A7" s="282" t="s">
        <v>287</v>
      </c>
      <c r="B7" s="283"/>
      <c r="C7" s="283"/>
      <c r="D7" s="283"/>
      <c r="E7" s="283"/>
      <c r="F7" s="283"/>
      <c r="G7" s="283"/>
      <c r="H7" s="283"/>
      <c r="I7" s="43">
        <v>3</v>
      </c>
      <c r="J7" s="45">
        <v>7273546</v>
      </c>
      <c r="K7" s="45">
        <v>7326814</v>
      </c>
    </row>
    <row r="8" spans="1:11" ht="12.75">
      <c r="A8" s="282" t="s">
        <v>288</v>
      </c>
      <c r="B8" s="283"/>
      <c r="C8" s="283"/>
      <c r="D8" s="283"/>
      <c r="E8" s="283"/>
      <c r="F8" s="283"/>
      <c r="G8" s="283"/>
      <c r="H8" s="283"/>
      <c r="I8" s="43">
        <v>4</v>
      </c>
      <c r="J8" s="45">
        <v>16979201</v>
      </c>
      <c r="K8" s="45">
        <v>6881422</v>
      </c>
    </row>
    <row r="9" spans="1:11" ht="12.75">
      <c r="A9" s="282" t="s">
        <v>289</v>
      </c>
      <c r="B9" s="283"/>
      <c r="C9" s="283"/>
      <c r="D9" s="283"/>
      <c r="E9" s="283"/>
      <c r="F9" s="283"/>
      <c r="G9" s="283"/>
      <c r="H9" s="283"/>
      <c r="I9" s="43">
        <v>5</v>
      </c>
      <c r="J9" s="45">
        <v>835376</v>
      </c>
      <c r="K9" s="45">
        <v>-1784743</v>
      </c>
    </row>
    <row r="10" spans="1:11" ht="12.75">
      <c r="A10" s="282" t="s">
        <v>290</v>
      </c>
      <c r="B10" s="283"/>
      <c r="C10" s="283"/>
      <c r="D10" s="283"/>
      <c r="E10" s="283"/>
      <c r="F10" s="283"/>
      <c r="G10" s="283"/>
      <c r="H10" s="283"/>
      <c r="I10" s="43">
        <v>6</v>
      </c>
      <c r="J10" s="45">
        <v>17503813</v>
      </c>
      <c r="K10" s="45">
        <v>16960857</v>
      </c>
    </row>
    <row r="11" spans="1:11" ht="12.75">
      <c r="A11" s="282" t="s">
        <v>291</v>
      </c>
      <c r="B11" s="283"/>
      <c r="C11" s="283"/>
      <c r="D11" s="283"/>
      <c r="E11" s="283"/>
      <c r="F11" s="283"/>
      <c r="G11" s="283"/>
      <c r="H11" s="283"/>
      <c r="I11" s="43">
        <v>7</v>
      </c>
      <c r="J11" s="45"/>
      <c r="K11" s="45"/>
    </row>
    <row r="12" spans="1:11" ht="12.75">
      <c r="A12" s="282" t="s">
        <v>292</v>
      </c>
      <c r="B12" s="283"/>
      <c r="C12" s="283"/>
      <c r="D12" s="283"/>
      <c r="E12" s="283"/>
      <c r="F12" s="283"/>
      <c r="G12" s="283"/>
      <c r="H12" s="283"/>
      <c r="I12" s="43">
        <v>8</v>
      </c>
      <c r="J12" s="45"/>
      <c r="K12" s="45"/>
    </row>
    <row r="13" spans="1:11" ht="12.75">
      <c r="A13" s="282" t="s">
        <v>293</v>
      </c>
      <c r="B13" s="283"/>
      <c r="C13" s="283"/>
      <c r="D13" s="283"/>
      <c r="E13" s="283"/>
      <c r="F13" s="283"/>
      <c r="G13" s="283"/>
      <c r="H13" s="283"/>
      <c r="I13" s="43">
        <v>9</v>
      </c>
      <c r="J13" s="45"/>
      <c r="K13" s="45"/>
    </row>
    <row r="14" spans="1:11" ht="12.75">
      <c r="A14" s="284" t="s">
        <v>294</v>
      </c>
      <c r="B14" s="285"/>
      <c r="C14" s="285"/>
      <c r="D14" s="285"/>
      <c r="E14" s="285"/>
      <c r="F14" s="285"/>
      <c r="G14" s="285"/>
      <c r="H14" s="285"/>
      <c r="I14" s="43">
        <v>10</v>
      </c>
      <c r="J14" s="77">
        <f>SUM(J5:J13)</f>
        <v>328913386</v>
      </c>
      <c r="K14" s="77">
        <f>SUM(K5:K13)</f>
        <v>315705800</v>
      </c>
    </row>
    <row r="15" spans="1:11" ht="12.75">
      <c r="A15" s="282" t="s">
        <v>295</v>
      </c>
      <c r="B15" s="283"/>
      <c r="C15" s="283"/>
      <c r="D15" s="283"/>
      <c r="E15" s="283"/>
      <c r="F15" s="283"/>
      <c r="G15" s="283"/>
      <c r="H15" s="283"/>
      <c r="I15" s="43">
        <v>11</v>
      </c>
      <c r="J15" s="45"/>
      <c r="K15" s="45"/>
    </row>
    <row r="16" spans="1:11" ht="12.75">
      <c r="A16" s="282" t="s">
        <v>296</v>
      </c>
      <c r="B16" s="283"/>
      <c r="C16" s="283"/>
      <c r="D16" s="283"/>
      <c r="E16" s="283"/>
      <c r="F16" s="283"/>
      <c r="G16" s="283"/>
      <c r="H16" s="283"/>
      <c r="I16" s="43">
        <v>12</v>
      </c>
      <c r="J16" s="45"/>
      <c r="K16" s="45"/>
    </row>
    <row r="17" spans="1:11" ht="12.75">
      <c r="A17" s="282" t="s">
        <v>297</v>
      </c>
      <c r="B17" s="283"/>
      <c r="C17" s="283"/>
      <c r="D17" s="283"/>
      <c r="E17" s="283"/>
      <c r="F17" s="283"/>
      <c r="G17" s="283"/>
      <c r="H17" s="283"/>
      <c r="I17" s="43">
        <v>13</v>
      </c>
      <c r="J17" s="45"/>
      <c r="K17" s="45"/>
    </row>
    <row r="18" spans="1:11" ht="12.75">
      <c r="A18" s="282" t="s">
        <v>298</v>
      </c>
      <c r="B18" s="283"/>
      <c r="C18" s="283"/>
      <c r="D18" s="283"/>
      <c r="E18" s="283"/>
      <c r="F18" s="283"/>
      <c r="G18" s="283"/>
      <c r="H18" s="283"/>
      <c r="I18" s="43">
        <v>14</v>
      </c>
      <c r="J18" s="45"/>
      <c r="K18" s="45"/>
    </row>
    <row r="19" spans="1:11" ht="12.75">
      <c r="A19" s="282" t="s">
        <v>299</v>
      </c>
      <c r="B19" s="283"/>
      <c r="C19" s="283"/>
      <c r="D19" s="283"/>
      <c r="E19" s="283"/>
      <c r="F19" s="283"/>
      <c r="G19" s="283"/>
      <c r="H19" s="283"/>
      <c r="I19" s="43">
        <v>15</v>
      </c>
      <c r="J19" s="45"/>
      <c r="K19" s="45"/>
    </row>
    <row r="20" spans="1:11" ht="12.75">
      <c r="A20" s="282" t="s">
        <v>300</v>
      </c>
      <c r="B20" s="283"/>
      <c r="C20" s="283"/>
      <c r="D20" s="283"/>
      <c r="E20" s="283"/>
      <c r="F20" s="283"/>
      <c r="G20" s="283"/>
      <c r="H20" s="283"/>
      <c r="I20" s="43">
        <v>16</v>
      </c>
      <c r="J20" s="45"/>
      <c r="K20" s="45"/>
    </row>
    <row r="21" spans="1:11" ht="12.75">
      <c r="A21" s="284" t="s">
        <v>301</v>
      </c>
      <c r="B21" s="285"/>
      <c r="C21" s="285"/>
      <c r="D21" s="285"/>
      <c r="E21" s="285"/>
      <c r="F21" s="285"/>
      <c r="G21" s="285"/>
      <c r="H21" s="285"/>
      <c r="I21" s="43">
        <v>17</v>
      </c>
      <c r="J21" s="78">
        <f>SUM(J15:J20)</f>
        <v>0</v>
      </c>
      <c r="K21" s="78">
        <f>SUM(K15:K20)</f>
        <v>0</v>
      </c>
    </row>
    <row r="22" spans="1:11" ht="12.75">
      <c r="A22" s="286"/>
      <c r="B22" s="287"/>
      <c r="C22" s="287"/>
      <c r="D22" s="287"/>
      <c r="E22" s="287"/>
      <c r="F22" s="287"/>
      <c r="G22" s="287"/>
      <c r="H22" s="287"/>
      <c r="I22" s="288"/>
      <c r="J22" s="288"/>
      <c r="K22" s="289"/>
    </row>
    <row r="23" spans="1:11" ht="12.75">
      <c r="A23" s="274" t="s">
        <v>302</v>
      </c>
      <c r="B23" s="275"/>
      <c r="C23" s="275"/>
      <c r="D23" s="275"/>
      <c r="E23" s="275"/>
      <c r="F23" s="275"/>
      <c r="G23" s="275"/>
      <c r="H23" s="275"/>
      <c r="I23" s="46">
        <v>18</v>
      </c>
      <c r="J23" s="44">
        <v>328913386</v>
      </c>
      <c r="K23" s="44">
        <v>315705800</v>
      </c>
    </row>
    <row r="24" spans="1:11" ht="17.25" customHeight="1">
      <c r="A24" s="276" t="s">
        <v>303</v>
      </c>
      <c r="B24" s="277"/>
      <c r="C24" s="277"/>
      <c r="D24" s="277"/>
      <c r="E24" s="277"/>
      <c r="F24" s="277"/>
      <c r="G24" s="277"/>
      <c r="H24" s="277"/>
      <c r="I24" s="47">
        <v>19</v>
      </c>
      <c r="J24" s="78">
        <v>14720528</v>
      </c>
      <c r="K24" s="78">
        <v>13936726</v>
      </c>
    </row>
    <row r="25" spans="1:11" ht="30" customHeight="1">
      <c r="A25" s="278" t="s">
        <v>304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67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295" t="s">
        <v>280</v>
      </c>
      <c r="B2" s="295"/>
      <c r="C2" s="295"/>
      <c r="D2" s="295"/>
      <c r="E2" s="295"/>
      <c r="F2" s="295"/>
      <c r="G2" s="295"/>
      <c r="H2" s="295"/>
      <c r="I2" s="295"/>
      <c r="J2" s="295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296" t="s">
        <v>316</v>
      </c>
      <c r="B4" s="296"/>
      <c r="C4" s="296"/>
      <c r="D4" s="296"/>
      <c r="E4" s="296"/>
      <c r="F4" s="296"/>
      <c r="G4" s="296"/>
      <c r="H4" s="296"/>
      <c r="I4" s="296"/>
      <c r="J4" s="296"/>
    </row>
    <row r="5" spans="1:10" ht="12.75" customHeight="1">
      <c r="A5" s="296"/>
      <c r="B5" s="296"/>
      <c r="C5" s="296"/>
      <c r="D5" s="296"/>
      <c r="E5" s="296"/>
      <c r="F5" s="296"/>
      <c r="G5" s="296"/>
      <c r="H5" s="296"/>
      <c r="I5" s="296"/>
      <c r="J5" s="296"/>
    </row>
    <row r="6" spans="1:10" ht="12.75" customHeight="1">
      <c r="A6" s="296"/>
      <c r="B6" s="296"/>
      <c r="C6" s="296"/>
      <c r="D6" s="296"/>
      <c r="E6" s="296"/>
      <c r="F6" s="296"/>
      <c r="G6" s="296"/>
      <c r="H6" s="296"/>
      <c r="I6" s="296"/>
      <c r="J6" s="296"/>
    </row>
    <row r="7" spans="1:10" ht="12.75" customHeight="1">
      <c r="A7" s="296"/>
      <c r="B7" s="296"/>
      <c r="C7" s="296"/>
      <c r="D7" s="296"/>
      <c r="E7" s="296"/>
      <c r="F7" s="296"/>
      <c r="G7" s="296"/>
      <c r="H7" s="296"/>
      <c r="I7" s="296"/>
      <c r="J7" s="296"/>
    </row>
    <row r="8" spans="1:10" ht="12.75" customHeight="1">
      <c r="A8" s="296"/>
      <c r="B8" s="296"/>
      <c r="C8" s="296"/>
      <c r="D8" s="296"/>
      <c r="E8" s="296"/>
      <c r="F8" s="296"/>
      <c r="G8" s="296"/>
      <c r="H8" s="296"/>
      <c r="I8" s="296"/>
      <c r="J8" s="296"/>
    </row>
    <row r="9" spans="1:10" ht="12.75" customHeight="1">
      <c r="A9" s="296"/>
      <c r="B9" s="296"/>
      <c r="C9" s="296"/>
      <c r="D9" s="296"/>
      <c r="E9" s="296"/>
      <c r="F9" s="296"/>
      <c r="G9" s="296"/>
      <c r="H9" s="296"/>
      <c r="I9" s="296"/>
      <c r="J9" s="296"/>
    </row>
    <row r="10" spans="1:10" ht="12.75" customHeight="1">
      <c r="A10" s="296"/>
      <c r="B10" s="296"/>
      <c r="C10" s="296"/>
      <c r="D10" s="296"/>
      <c r="E10" s="296"/>
      <c r="F10" s="296"/>
      <c r="G10" s="296"/>
      <c r="H10" s="296"/>
      <c r="I10" s="296"/>
      <c r="J10" s="296"/>
    </row>
    <row r="11" spans="1:10" ht="12.75">
      <c r="A11" s="297"/>
      <c r="B11" s="297"/>
      <c r="C11" s="297"/>
      <c r="D11" s="297"/>
      <c r="E11" s="297"/>
      <c r="F11" s="297"/>
      <c r="G11" s="297"/>
      <c r="H11" s="297"/>
      <c r="I11" s="297"/>
      <c r="J11" s="297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Milan Razumovic</cp:lastModifiedBy>
  <cp:lastPrinted>2012-07-27T06:31:52Z</cp:lastPrinted>
  <dcterms:created xsi:type="dcterms:W3CDTF">2008-10-17T11:51:54Z</dcterms:created>
  <dcterms:modified xsi:type="dcterms:W3CDTF">2012-07-27T06:32:18Z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