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886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PODACI'!$A$1:$I$70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<sst xmlns="http://schemas.openxmlformats.org/spreadsheetml/2006/main" count="418" uniqueCount="365">
  <si>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</si>
  <si>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</si>
  <si>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</si>
  <si>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</si>
  <si>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</si>
  <si>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</si>
  <si>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</si>
  <si>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</si>
  <si>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</si>
  <si>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</si>
  <si>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</si>
  <si>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</si>
  <si>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</si>
  <si>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</si>
  <si>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</si>
  <si>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</si>
  <si>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</si>
  <si>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</si>
  <si>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</si>
  <si>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</si>
  <si>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</si>
  <si>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</si>
  <si>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</si>
  <si>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</si>
  <si>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</si>
  <si>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</si>
  <si>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</si>
  <si>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</si>
  <si>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</si>
  <si>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</si>
  <si>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</si>
  <si>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</si>
  <si>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</si>
  <si>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</si>
  <si>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</si>
  <si>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</si>
  <si>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</si>
  <si>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</si>
  <si>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</si>
  <si>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</si>
  <si>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</si>
  <si>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</si>
  <si>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</si>
  <si>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</si>
  <si>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</si>
  <si>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</si>
  <si>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</si>
  <si>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</si>
  <si>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</si>
  <si>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</si>
  <si>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</si>
  <si>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</si>
  <si>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</si>
  <si>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</si>
  <si>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</si>
  <si>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</si>
  <si>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</si>
  <si>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</si>
  <si>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</si>
  <si>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</si>
  <si>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</si>
  <si>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</si>
  <si>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</si>
  <si>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</si>
  <si>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</si>
  <si>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</si>
  <si>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</si>
  <si>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</si>
  <si>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</si>
  <si>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</si>
  <si>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</si>
  <si>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</si>
  <si>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</si>
  <si>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</si>
  <si>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</si>
  <si>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</si>
  <si>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</si>
  <si>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</si>
  <si>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</si>
  <si>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</si>
  <si>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</si>
  <si>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</si>
  <si>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</si>
  <si>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</si>
  <si>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</si>
  <si>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</si>
  <si>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</si>
  <si>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</si>
  <si>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</si>
  <si>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</si>
  <si>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</si>
  <si>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</si>
  <si>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</si>
  <si>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</si>
  <si>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</si>
  <si>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</si>
  <si>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</si>
  <si>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</si>
  <si>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</si>
  <si>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</si>
  <si>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</si>
  <si>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</si>
  <si>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</si>
  <si>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</si>
  <si>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</si>
  <si>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</si>
  <si>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</si>
  <si>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</si>
  <si>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</si>
  <si>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</si>
  <si>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</si>
  <si>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</si>
  <si>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</si>
  <si>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</si>
  <si>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</si>
  <si>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</si>
  <si>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</si>
  <si>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</si>
  <si>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</si>
  <si>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</si>
  <si>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</si>
  <si>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</si>
  <si>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</si>
  <si>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</si>
  <si>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</si>
  <si>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</si>
  <si>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</si>
  <si>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</si>
  <si>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</si>
  <si>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</si>
  <si>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</si>
  <si>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</si>
  <si>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</si>
  <si>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</si>
  <si>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</si>
  <si>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</si>
  <si>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</si>
  <si>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</si>
  <si>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</si>
  <si>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</si>
  <si>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</si>
  <si>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</si>
  <si>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</si>
  <si>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</si>
  <si>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</si>
  <si>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</si>
  <si>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</si>
  <si>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</si>
  <si>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</si>
  <si>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</si>
  <si>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</si>
  <si>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</si>
  <si>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</si>
  <si>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</si>
  <si>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</si>
  <si>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</si>
  <si>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</si>
  <si>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</si>
  <si>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</si>
  <si>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</si>
  <si>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</si>
  <si>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</si>
  <si>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</si>
  <si>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</si>
  <si>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</si>
  <si>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</si>
  <si>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</si>
  <si>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</si>
  <si>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</si>
  <si>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</si>
  <si>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</si>
  <si>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</si>
  <si>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</si>
  <si>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</si>
  <si>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</si>
  <si>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</si>
  <si>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</si>
  <si>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</si>
  <si>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</si>
  <si>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</si>
  <si>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</si>
  <si>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</si>
  <si>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</si>
  <si>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</si>
  <si>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</si>
  <si>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</si>
  <si>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</si>
  <si>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</si>
  <si>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</si>
  <si>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</si>
  <si>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</si>
  <si>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</si>
  <si>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</si>
  <si>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</si>
  <si>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</si>
  <si>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</si>
  <si>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</si>
  <si>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</si>
  <si>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</si>
  <si>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</si>
  <si>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</si>
  <si>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</si>
  <si>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</si>
  <si>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</si>
  <si>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</si>
  <si>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</si>
  <si>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</si>
  <si>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</si>
  <si>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</si>
  <si>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</si>
  <si>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</si>
  <si>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</si>
  <si>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</si>
  <si>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</si>
  <si>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</si>
  <si>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</si>
  <si>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</si>
  <si>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</si>
  <si>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</si>
  <si>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</si>
  <si>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</si>
  <si>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</si>
  <si>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</si>
  <si>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</si>
  <si>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</si>
  <si>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</si>
  <si>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</si>
  <si>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</si>
  <si>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</si>
  <si>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</si>
  <si>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</si>
  <si>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</si>
  <si>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</si>
  <si>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</si>
  <si>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</si>
  <si>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</si>
  <si>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</si>
  <si>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</si>
  <si>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</si>
  <si>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</si>
  <si>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</si>
  <si>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</si>
  <si>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</si>
  <si>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</si>
  <si>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</si>
  <si>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</si>
  <si>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</si>
  <si>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</si>
  <si>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</si>
  <si>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</si>
  <si>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</si>
  <si>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</si>
  <si>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</si>
  <si>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</si>
  <si>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</si>
  <si>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</si>
  <si>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</si>
  <si>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</si>
  <si>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</si>
  <si>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</si>
  <si>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</si>
  <si>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</si>
  <si>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</si>
  <si>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</si>
  <si>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</si>
  <si>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</si>
  <si>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</si>
  <si>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</si>
  <si>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</si>
  <si>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</si>
  <si>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</si>
  <si>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</si>
  <si>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</si>
  <si>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</si>
  <si>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</si>
  <si>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</si>
  <si>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</si>
  <si>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</si>
  <si>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</si>
  <si>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</si>
  <si>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</si>
  <si>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</si>
  <si>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</si>
  <si>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</si>
  <si>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</si>
  <si>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</si>
  <si>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</si>
  <si>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</si>
  <si>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</si>
  <si>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</si>
  <si>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</si>
  <si>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</si>
  <si>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</si>
  <si>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</si>
  <si>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</si>
  <si>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</si>
  <si>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</si>
  <si>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</si>
  <si>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</si>
  <si>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</si>
  <si>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</si>
  <si>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</si>
  <si>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</si>
  <si>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</si>
  <si>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</si>
  <si>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</si>
  <si>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</si>
  <si>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</si>
  <si>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</si>
  <si>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</si>
  <si>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</si>
  <si>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</si>
  <si>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</si>
  <si>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</si>
  <si>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</si>
  <si>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</si>
  <si>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</si>
  <si>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</si>
  <si>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</si>
  <si>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</si>
  <si>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</si>
  <si>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</si>
  <si>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</si>
  <si>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</si>
  <si>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</si>
  <si>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</si>
  <si>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</si>
  <si>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1082</t>
  </si>
  <si>
    <t>DA</t>
  </si>
  <si>
    <t>Zagreb, Ravnice 48</t>
  </si>
  <si>
    <t>Prijedor, Kralja Aleksandra 3, BiH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</si>
  <si>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</si>
  <si>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</si>
  <si>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</si>
  <si>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</si>
  <si>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</si>
  <si>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</si>
  <si>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</si>
  <si>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</si>
  <si>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</si>
  <si>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012396579</t>
  </si>
  <si>
    <t>igranic@kras.hr</t>
  </si>
  <si>
    <t>Široki Brijeg, Visoka Glavica 15, BiH</t>
  </si>
  <si>
    <t>Skopje, Dame Gruev 3., Makedonija</t>
  </si>
  <si>
    <t>Kraš-trgovina, d.o.o. Zagreb</t>
  </si>
  <si>
    <t>KRAŠ trgovina, d.o.o. Široki Brijeg</t>
  </si>
  <si>
    <t>MIRA, a.d. Prijedor</t>
  </si>
  <si>
    <t>Kraškomerc KRAŠ, dooel, Skopje</t>
  </si>
  <si>
    <t>Krašcommerce, d.o.o. Ljubljana</t>
  </si>
  <si>
    <t>KAROLINA, d.o.o. Osijek</t>
  </si>
  <si>
    <t>Kraš Commerce, d.o.o. Beograd</t>
  </si>
  <si>
    <t>17320955</t>
  </si>
  <si>
    <t>Palmira Toljatija 5, Beograd, Srbija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</si>
  <si>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</si>
  <si>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</si>
  <si>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</si>
  <si>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</si>
  <si>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stanje na dan 30.09.2018.</t>
  </si>
  <si>
    <t>u razdoblju 01.01.2018. do 30.09.2018.</t>
  </si>
  <si>
    <t>BILJEŠKE - KONSOLIDACIJA 1-9/2018</t>
  </si>
  <si>
    <t>U razdoblju 1.-9.2018. godine Kraš grupa je ostvarila ukupne konsolidirane prihode u visini od 692.844.917 kuna.Isti su veći za 0,5% u odnosu na prošlogodišnje ostvarenje.Istovremeno ukupni konsolidirani rashodi ostvareni su u visini od 672.796.316 kuna i manji su za 1 % u odnosu na isto razdoblje prošle godine.</t>
  </si>
  <si>
    <t>i veća je za 8.601.875 kuna od prošlogodišnje ostvarene za isto razdoblje.</t>
  </si>
  <si>
    <t>Za promatrano razdoblje ostvarena je konsolidirana neto dobit u visini od 16.846.234 kuna</t>
  </si>
  <si>
    <t>Fiksne obveze prema dospjelim anuitetima podmirene su na vrijeme, dok su obveze prema</t>
  </si>
  <si>
    <t>dobavljačima usklađene s tekućim priljevom.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</si>
</sst>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9" fillId="0" borderId="18" xfId="62" applyBorder="1" applyAlignment="1">
      <alignment/>
      <protection/>
    </xf>
    <xf numFmtId="0" fontId="9" fillId="0" borderId="26" xfId="62" applyBorder="1" applyAlignment="1">
      <alignment/>
      <protection/>
    </xf>
    <xf numFmtId="0" fontId="20" fillId="0" borderId="0" xfId="62" applyFont="1">
      <alignment vertical="top"/>
      <protection/>
    </xf>
    <xf numFmtId="0" fontId="20" fillId="0" borderId="0" xfId="62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27" xfId="57" applyFont="1" applyBorder="1" applyAlignment="1" applyProtection="1">
      <alignment horizontal="right" vertical="top"/>
      <protection hidden="1"/>
    </xf>
    <xf numFmtId="0" fontId="2" fillId="0" borderId="28" xfId="57" applyFont="1" applyBorder="1" applyAlignment="1" applyProtection="1">
      <alignment horizontal="right" vertical="top"/>
      <protection hidden="1"/>
    </xf>
    <xf numFmtId="0" fontId="2" fillId="0" borderId="29" xfId="57" applyFont="1" applyBorder="1" applyAlignment="1" applyProtection="1">
      <alignment horizontal="right" vertical="top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right"/>
      <protection hidden="1"/>
    </xf>
    <xf numFmtId="0" fontId="2" fillId="0" borderId="29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center"/>
      <protection hidden="1"/>
    </xf>
    <xf numFmtId="0" fontId="2" fillId="0" borderId="29" xfId="57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justify" vertical="top" wrapText="1"/>
      <protection/>
    </xf>
    <xf numFmtId="0" fontId="20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110" zoomScaleSheetLayoutView="110" zoomScalePageLayoutView="0" workbookViewId="0" topLeftCell="A28">
      <selection activeCell="G7" sqref="G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8" t="s">
        <v>314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1" t="s">
        <v>251</v>
      </c>
      <c r="B6" s="152"/>
      <c r="C6" s="143" t="s">
        <v>320</v>
      </c>
      <c r="D6" s="14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3" t="s">
        <v>252</v>
      </c>
      <c r="B8" s="154"/>
      <c r="C8" s="143" t="s">
        <v>321</v>
      </c>
      <c r="D8" s="14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41"/>
      <c r="C10" s="143" t="s">
        <v>322</v>
      </c>
      <c r="D10" s="14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1" t="s">
        <v>254</v>
      </c>
      <c r="B12" s="152"/>
      <c r="C12" s="155" t="s">
        <v>354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1" t="s">
        <v>255</v>
      </c>
      <c r="B14" s="152"/>
      <c r="C14" s="158">
        <v>10000</v>
      </c>
      <c r="D14" s="159"/>
      <c r="E14" s="16"/>
      <c r="F14" s="155" t="s">
        <v>323</v>
      </c>
      <c r="G14" s="156"/>
      <c r="H14" s="156"/>
      <c r="I14" s="15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1" t="s">
        <v>256</v>
      </c>
      <c r="B16" s="152"/>
      <c r="C16" s="155" t="s">
        <v>324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1" t="s">
        <v>257</v>
      </c>
      <c r="B18" s="152"/>
      <c r="C18" s="160"/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1" t="s">
        <v>258</v>
      </c>
      <c r="B20" s="152"/>
      <c r="C20" s="163" t="s">
        <v>325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1" t="s">
        <v>259</v>
      </c>
      <c r="B22" s="152"/>
      <c r="C22" s="121">
        <v>133</v>
      </c>
      <c r="D22" s="155" t="s">
        <v>323</v>
      </c>
      <c r="E22" s="164"/>
      <c r="F22" s="165"/>
      <c r="G22" s="151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1" t="s">
        <v>260</v>
      </c>
      <c r="B24" s="152"/>
      <c r="C24" s="121">
        <v>21</v>
      </c>
      <c r="D24" s="155" t="s">
        <v>326</v>
      </c>
      <c r="E24" s="164"/>
      <c r="F24" s="164"/>
      <c r="G24" s="165"/>
      <c r="H24" s="51" t="s">
        <v>261</v>
      </c>
      <c r="I24" s="122">
        <v>2591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51" t="s">
        <v>262</v>
      </c>
      <c r="B26" s="152"/>
      <c r="C26" s="123" t="s">
        <v>328</v>
      </c>
      <c r="D26" s="25"/>
      <c r="E26" s="33"/>
      <c r="F26" s="24"/>
      <c r="G26" s="167" t="s">
        <v>263</v>
      </c>
      <c r="H26" s="152"/>
      <c r="I26" s="124" t="s">
        <v>327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0.5" customHeight="1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0.5" customHeight="1">
      <c r="A30" s="175" t="s">
        <v>344</v>
      </c>
      <c r="B30" s="176"/>
      <c r="C30" s="176"/>
      <c r="D30" s="177"/>
      <c r="E30" s="175" t="s">
        <v>329</v>
      </c>
      <c r="F30" s="176"/>
      <c r="G30" s="176"/>
      <c r="H30" s="143" t="s">
        <v>333</v>
      </c>
      <c r="I30" s="144"/>
      <c r="J30" s="10"/>
      <c r="K30" s="10"/>
      <c r="L30" s="10"/>
    </row>
    <row r="31" spans="1:12" ht="7.5" customHeight="1">
      <c r="A31" s="94"/>
      <c r="B31" s="22"/>
      <c r="C31" s="21"/>
      <c r="D31" s="178"/>
      <c r="E31" s="178"/>
      <c r="F31" s="178"/>
      <c r="G31" s="179"/>
      <c r="H31" s="16"/>
      <c r="I31" s="101"/>
      <c r="J31" s="10"/>
      <c r="K31" s="10"/>
      <c r="L31" s="10"/>
    </row>
    <row r="32" spans="1:12" ht="10.5" customHeight="1">
      <c r="A32" s="175" t="s">
        <v>345</v>
      </c>
      <c r="B32" s="176"/>
      <c r="C32" s="176"/>
      <c r="D32" s="177"/>
      <c r="E32" s="175" t="s">
        <v>342</v>
      </c>
      <c r="F32" s="176"/>
      <c r="G32" s="176"/>
      <c r="H32" s="143" t="s">
        <v>334</v>
      </c>
      <c r="I32" s="144"/>
      <c r="J32" s="10"/>
      <c r="K32" s="10"/>
      <c r="L32" s="10"/>
    </row>
    <row r="33" spans="1:12" ht="6.75" customHeight="1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0.5" customHeight="1">
      <c r="A34" s="175" t="s">
        <v>346</v>
      </c>
      <c r="B34" s="176"/>
      <c r="C34" s="176"/>
      <c r="D34" s="177"/>
      <c r="E34" s="175" t="s">
        <v>330</v>
      </c>
      <c r="F34" s="176"/>
      <c r="G34" s="176"/>
      <c r="H34" s="143" t="s">
        <v>335</v>
      </c>
      <c r="I34" s="144"/>
      <c r="J34" s="10"/>
      <c r="K34" s="10"/>
      <c r="L34" s="10"/>
    </row>
    <row r="35" spans="1:12" ht="10.5" customHeight="1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0.5" customHeight="1">
      <c r="A36" s="175" t="s">
        <v>347</v>
      </c>
      <c r="B36" s="176"/>
      <c r="C36" s="176"/>
      <c r="D36" s="177"/>
      <c r="E36" s="175" t="s">
        <v>343</v>
      </c>
      <c r="F36" s="176"/>
      <c r="G36" s="176"/>
      <c r="H36" s="143" t="s">
        <v>336</v>
      </c>
      <c r="I36" s="144"/>
      <c r="J36" s="10"/>
      <c r="K36" s="10"/>
      <c r="L36" s="10"/>
    </row>
    <row r="37" spans="1:12" ht="10.5" customHeight="1">
      <c r="A37" s="103"/>
      <c r="B37" s="30"/>
      <c r="C37" s="182"/>
      <c r="D37" s="183"/>
      <c r="E37" s="16"/>
      <c r="F37" s="182"/>
      <c r="G37" s="183"/>
      <c r="H37" s="16"/>
      <c r="I37" s="95"/>
      <c r="J37" s="10"/>
      <c r="K37" s="10"/>
      <c r="L37" s="10"/>
    </row>
    <row r="38" spans="1:12" ht="10.5" customHeight="1">
      <c r="A38" s="175" t="s">
        <v>348</v>
      </c>
      <c r="B38" s="176"/>
      <c r="C38" s="176"/>
      <c r="D38" s="177"/>
      <c r="E38" s="175" t="s">
        <v>331</v>
      </c>
      <c r="F38" s="176"/>
      <c r="G38" s="176"/>
      <c r="H38" s="143" t="s">
        <v>337</v>
      </c>
      <c r="I38" s="144"/>
      <c r="J38" s="10"/>
      <c r="K38" s="10"/>
      <c r="L38" s="10"/>
    </row>
    <row r="39" spans="1:12" ht="6" customHeight="1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0.5" customHeight="1">
      <c r="A40" s="175" t="s">
        <v>349</v>
      </c>
      <c r="B40" s="187"/>
      <c r="C40" s="187"/>
      <c r="D40" s="188"/>
      <c r="E40" s="175" t="s">
        <v>332</v>
      </c>
      <c r="F40" s="176"/>
      <c r="G40" s="176"/>
      <c r="H40" s="143" t="s">
        <v>338</v>
      </c>
      <c r="I40" s="144"/>
      <c r="J40" s="10"/>
      <c r="K40" s="10"/>
      <c r="L40" s="10"/>
    </row>
    <row r="41" spans="1:12" ht="6.75" customHeight="1">
      <c r="A41" s="125"/>
      <c r="B41" s="129"/>
      <c r="C41" s="129"/>
      <c r="D41" s="129"/>
      <c r="E41" s="130"/>
      <c r="F41" s="129"/>
      <c r="G41" s="129"/>
      <c r="H41" s="131"/>
      <c r="I41" s="132"/>
      <c r="J41" s="10"/>
      <c r="K41" s="10"/>
      <c r="L41" s="10"/>
    </row>
    <row r="42" spans="1:12" ht="10.5" customHeight="1">
      <c r="A42" s="175" t="s">
        <v>350</v>
      </c>
      <c r="B42" s="187"/>
      <c r="C42" s="187"/>
      <c r="D42" s="188"/>
      <c r="E42" s="209" t="s">
        <v>352</v>
      </c>
      <c r="F42" s="210"/>
      <c r="G42" s="211"/>
      <c r="H42" s="208" t="s">
        <v>351</v>
      </c>
      <c r="I42" s="144"/>
      <c r="J42" s="10"/>
      <c r="K42" s="10"/>
      <c r="L42" s="10"/>
    </row>
    <row r="43" spans="1:12" ht="9" customHeight="1">
      <c r="A43" s="125"/>
      <c r="B43" s="126"/>
      <c r="C43" s="126"/>
      <c r="D43" s="126"/>
      <c r="E43" s="23"/>
      <c r="F43" s="126"/>
      <c r="G43" s="126"/>
      <c r="H43" s="127"/>
      <c r="I43" s="128"/>
      <c r="J43" s="10"/>
      <c r="K43" s="10"/>
      <c r="L43" s="10"/>
    </row>
    <row r="44" spans="1:12" ht="10.5" customHeight="1">
      <c r="A44" s="175"/>
      <c r="B44" s="187"/>
      <c r="C44" s="187"/>
      <c r="D44" s="188"/>
      <c r="E44" s="175"/>
      <c r="F44" s="187"/>
      <c r="G44" s="188"/>
      <c r="H44" s="208"/>
      <c r="I44" s="144"/>
      <c r="J44" s="10"/>
      <c r="K44" s="10"/>
      <c r="L44" s="10"/>
    </row>
    <row r="45" spans="1:12" ht="8.25" customHeight="1">
      <c r="A45" s="125"/>
      <c r="B45" s="33"/>
      <c r="C45" s="33"/>
      <c r="D45" s="33"/>
      <c r="E45" s="23"/>
      <c r="F45" s="126"/>
      <c r="G45" s="126"/>
      <c r="H45" s="127"/>
      <c r="I45" s="104"/>
      <c r="J45" s="10"/>
      <c r="K45" s="10"/>
      <c r="L45" s="10"/>
    </row>
    <row r="46" spans="1:12" ht="10.5" customHeight="1">
      <c r="A46" s="205"/>
      <c r="B46" s="206"/>
      <c r="C46" s="206"/>
      <c r="D46" s="207"/>
      <c r="E46" s="212"/>
      <c r="F46" s="213"/>
      <c r="G46" s="214"/>
      <c r="H46" s="215"/>
      <c r="I46" s="216"/>
      <c r="J46" s="10"/>
      <c r="K46" s="10"/>
      <c r="L46" s="10"/>
    </row>
    <row r="47" spans="1:12" ht="10.5" customHeight="1">
      <c r="A47" s="133"/>
      <c r="B47" s="134"/>
      <c r="C47" s="134"/>
      <c r="D47" s="134"/>
      <c r="E47" s="22"/>
      <c r="F47" s="22"/>
      <c r="G47" s="22"/>
      <c r="H47" s="32"/>
      <c r="I47" s="135"/>
      <c r="J47" s="10"/>
      <c r="K47" s="10"/>
      <c r="L47" s="10"/>
    </row>
    <row r="48" spans="1:12" ht="15" customHeight="1">
      <c r="A48" s="105"/>
      <c r="B48" s="34"/>
      <c r="C48" s="34"/>
      <c r="D48" s="20"/>
      <c r="E48" s="20"/>
      <c r="F48" s="34"/>
      <c r="G48" s="20"/>
      <c r="H48" s="20"/>
      <c r="I48" s="106"/>
      <c r="J48" s="10"/>
      <c r="K48" s="10"/>
      <c r="L48" s="10"/>
    </row>
    <row r="49" spans="1:12" ht="12.75">
      <c r="A49" s="140" t="s">
        <v>267</v>
      </c>
      <c r="B49" s="193"/>
      <c r="C49" s="143"/>
      <c r="D49" s="144"/>
      <c r="E49" s="26"/>
      <c r="F49" s="155"/>
      <c r="G49" s="176"/>
      <c r="H49" s="176"/>
      <c r="I49" s="177"/>
      <c r="J49" s="10"/>
      <c r="K49" s="10"/>
      <c r="L49" s="10"/>
    </row>
    <row r="50" spans="1:12" ht="12.75">
      <c r="A50" s="103"/>
      <c r="B50" s="30"/>
      <c r="C50" s="182"/>
      <c r="D50" s="183"/>
      <c r="E50" s="16"/>
      <c r="F50" s="182"/>
      <c r="G50" s="184"/>
      <c r="H50" s="35"/>
      <c r="I50" s="107"/>
      <c r="J50" s="10"/>
      <c r="K50" s="10"/>
      <c r="L50" s="10"/>
    </row>
    <row r="51" spans="1:12" ht="12.75">
      <c r="A51" s="140" t="s">
        <v>268</v>
      </c>
      <c r="B51" s="193"/>
      <c r="C51" s="155" t="s">
        <v>339</v>
      </c>
      <c r="D51" s="185"/>
      <c r="E51" s="185"/>
      <c r="F51" s="185"/>
      <c r="G51" s="185"/>
      <c r="H51" s="185"/>
      <c r="I51" s="186"/>
      <c r="J51" s="10"/>
      <c r="K51" s="10"/>
      <c r="L51" s="10"/>
    </row>
    <row r="52" spans="1:12" ht="12.75">
      <c r="A52" s="94"/>
      <c r="B52" s="22"/>
      <c r="C52" s="21" t="s">
        <v>269</v>
      </c>
      <c r="D52" s="16"/>
      <c r="E52" s="16"/>
      <c r="F52" s="16"/>
      <c r="G52" s="16"/>
      <c r="H52" s="16"/>
      <c r="I52" s="95"/>
      <c r="J52" s="10"/>
      <c r="K52" s="10"/>
      <c r="L52" s="10"/>
    </row>
    <row r="53" spans="1:12" ht="12.75">
      <c r="A53" s="140" t="s">
        <v>270</v>
      </c>
      <c r="B53" s="193"/>
      <c r="C53" s="194" t="s">
        <v>353</v>
      </c>
      <c r="D53" s="195"/>
      <c r="E53" s="196"/>
      <c r="F53" s="16"/>
      <c r="G53" s="51" t="s">
        <v>271</v>
      </c>
      <c r="H53" s="194" t="s">
        <v>340</v>
      </c>
      <c r="I53" s="196"/>
      <c r="J53" s="10"/>
      <c r="K53" s="10"/>
      <c r="L53" s="10"/>
    </row>
    <row r="54" spans="1:12" ht="12.75">
      <c r="A54" s="94"/>
      <c r="B54" s="22"/>
      <c r="C54" s="21"/>
      <c r="D54" s="16"/>
      <c r="E54" s="16"/>
      <c r="F54" s="16"/>
      <c r="G54" s="16"/>
      <c r="H54" s="16"/>
      <c r="I54" s="95"/>
      <c r="J54" s="10"/>
      <c r="K54" s="10"/>
      <c r="L54" s="10"/>
    </row>
    <row r="55" spans="1:12" ht="12.75">
      <c r="A55" s="140" t="s">
        <v>257</v>
      </c>
      <c r="B55" s="193"/>
      <c r="C55" s="199" t="s">
        <v>341</v>
      </c>
      <c r="D55" s="195"/>
      <c r="E55" s="195"/>
      <c r="F55" s="195"/>
      <c r="G55" s="195"/>
      <c r="H55" s="195"/>
      <c r="I55" s="196"/>
      <c r="J55" s="10"/>
      <c r="K55" s="10"/>
      <c r="L55" s="10"/>
    </row>
    <row r="56" spans="1:12" ht="12.75">
      <c r="A56" s="94"/>
      <c r="B56" s="22"/>
      <c r="C56" s="16"/>
      <c r="D56" s="16"/>
      <c r="E56" s="16"/>
      <c r="F56" s="16"/>
      <c r="G56" s="16"/>
      <c r="H56" s="16"/>
      <c r="I56" s="95"/>
      <c r="J56" s="10"/>
      <c r="K56" s="10"/>
      <c r="L56" s="10"/>
    </row>
    <row r="57" spans="1:12" ht="12.75">
      <c r="A57" s="151" t="s">
        <v>272</v>
      </c>
      <c r="B57" s="152"/>
      <c r="C57" s="194" t="s">
        <v>356</v>
      </c>
      <c r="D57" s="195"/>
      <c r="E57" s="195"/>
      <c r="F57" s="195"/>
      <c r="G57" s="195"/>
      <c r="H57" s="195"/>
      <c r="I57" s="157"/>
      <c r="J57" s="10"/>
      <c r="K57" s="10"/>
      <c r="L57" s="10"/>
    </row>
    <row r="58" spans="1:12" ht="12.75">
      <c r="A58" s="108"/>
      <c r="B58" s="20"/>
      <c r="C58" s="189" t="s">
        <v>273</v>
      </c>
      <c r="D58" s="189"/>
      <c r="E58" s="189"/>
      <c r="F58" s="189"/>
      <c r="G58" s="189"/>
      <c r="H58" s="189"/>
      <c r="I58" s="109"/>
      <c r="J58" s="10"/>
      <c r="K58" s="10"/>
      <c r="L58" s="10"/>
    </row>
    <row r="59" spans="1:12" ht="12.75">
      <c r="A59" s="108"/>
      <c r="B59" s="20"/>
      <c r="C59" s="36"/>
      <c r="D59" s="36"/>
      <c r="E59" s="36"/>
      <c r="F59" s="36"/>
      <c r="G59" s="36"/>
      <c r="H59" s="36"/>
      <c r="I59" s="109"/>
      <c r="J59" s="10"/>
      <c r="K59" s="10"/>
      <c r="L59" s="10"/>
    </row>
    <row r="60" spans="1:12" ht="12.75">
      <c r="A60" s="108"/>
      <c r="B60" s="200" t="s">
        <v>274</v>
      </c>
      <c r="C60" s="201"/>
      <c r="D60" s="201"/>
      <c r="E60" s="201"/>
      <c r="F60" s="49"/>
      <c r="G60" s="49"/>
      <c r="H60" s="49"/>
      <c r="I60" s="110"/>
      <c r="J60" s="10"/>
      <c r="K60" s="10"/>
      <c r="L60" s="10"/>
    </row>
    <row r="61" spans="1:12" ht="12.75">
      <c r="A61" s="108"/>
      <c r="B61" s="202" t="s">
        <v>304</v>
      </c>
      <c r="C61" s="203"/>
      <c r="D61" s="203"/>
      <c r="E61" s="203"/>
      <c r="F61" s="203"/>
      <c r="G61" s="203"/>
      <c r="H61" s="203"/>
      <c r="I61" s="204"/>
      <c r="J61" s="10"/>
      <c r="K61" s="10"/>
      <c r="L61" s="10"/>
    </row>
    <row r="62" spans="1:12" ht="12.75">
      <c r="A62" s="108"/>
      <c r="B62" s="202" t="s">
        <v>305</v>
      </c>
      <c r="C62" s="203"/>
      <c r="D62" s="203"/>
      <c r="E62" s="203"/>
      <c r="F62" s="203"/>
      <c r="G62" s="203"/>
      <c r="H62" s="203"/>
      <c r="I62" s="110"/>
      <c r="J62" s="10"/>
      <c r="K62" s="10"/>
      <c r="L62" s="10"/>
    </row>
    <row r="63" spans="1:12" ht="12.75">
      <c r="A63" s="108"/>
      <c r="B63" s="202" t="s">
        <v>306</v>
      </c>
      <c r="C63" s="203"/>
      <c r="D63" s="203"/>
      <c r="E63" s="203"/>
      <c r="F63" s="203"/>
      <c r="G63" s="203"/>
      <c r="H63" s="203"/>
      <c r="I63" s="204"/>
      <c r="J63" s="10"/>
      <c r="K63" s="10"/>
      <c r="L63" s="10"/>
    </row>
    <row r="64" spans="1:12" ht="12.75">
      <c r="A64" s="108"/>
      <c r="B64" s="202" t="s">
        <v>307</v>
      </c>
      <c r="C64" s="203"/>
      <c r="D64" s="203"/>
      <c r="E64" s="203"/>
      <c r="F64" s="203"/>
      <c r="G64" s="203"/>
      <c r="H64" s="203"/>
      <c r="I64" s="204"/>
      <c r="J64" s="10"/>
      <c r="K64" s="10"/>
      <c r="L64" s="10"/>
    </row>
    <row r="65" spans="1:12" ht="12.75">
      <c r="A65" s="108"/>
      <c r="B65" s="111"/>
      <c r="C65" s="112"/>
      <c r="D65" s="112"/>
      <c r="E65" s="112"/>
      <c r="F65" s="112"/>
      <c r="G65" s="112"/>
      <c r="H65" s="112"/>
      <c r="I65" s="113"/>
      <c r="J65" s="10"/>
      <c r="K65" s="10"/>
      <c r="L65" s="10"/>
    </row>
    <row r="66" spans="1:12" ht="22.5" customHeight="1" thickBot="1">
      <c r="A66" s="108"/>
      <c r="B66" s="111"/>
      <c r="C66" s="112"/>
      <c r="D66" s="112"/>
      <c r="E66" s="112"/>
      <c r="F66" s="112"/>
      <c r="G66" s="136"/>
      <c r="H66" s="136"/>
      <c r="I66" s="137"/>
      <c r="J66" s="10"/>
      <c r="K66" s="10"/>
      <c r="L66" s="10"/>
    </row>
    <row r="67" spans="1:12" ht="22.5" customHeight="1" thickBot="1">
      <c r="A67" s="108"/>
      <c r="B67" s="111"/>
      <c r="C67" s="112"/>
      <c r="D67" s="112"/>
      <c r="E67" s="112"/>
      <c r="F67" s="112"/>
      <c r="G67" s="136"/>
      <c r="H67" s="136"/>
      <c r="I67" s="137"/>
      <c r="J67" s="10"/>
      <c r="K67" s="10"/>
      <c r="L67" s="10"/>
    </row>
    <row r="68" spans="1:12" ht="22.5" customHeight="1" thickBot="1">
      <c r="A68" s="114" t="s">
        <v>275</v>
      </c>
      <c r="B68" s="16"/>
      <c r="C68" s="16"/>
      <c r="D68" s="16"/>
      <c r="E68" s="16"/>
      <c r="F68" s="16"/>
      <c r="G68" s="37"/>
      <c r="H68" s="38"/>
      <c r="I68" s="115"/>
      <c r="J68" s="10"/>
      <c r="K68" s="10"/>
      <c r="L68" s="10"/>
    </row>
    <row r="69" spans="1:12" ht="12.75">
      <c r="A69" s="90"/>
      <c r="B69" s="16"/>
      <c r="C69" s="16"/>
      <c r="D69" s="16"/>
      <c r="E69" s="20" t="s">
        <v>276</v>
      </c>
      <c r="F69" s="33"/>
      <c r="G69" s="190" t="s">
        <v>277</v>
      </c>
      <c r="H69" s="191"/>
      <c r="I69" s="192"/>
      <c r="J69" s="10"/>
      <c r="K69" s="10"/>
      <c r="L69" s="10"/>
    </row>
    <row r="70" spans="1:12" ht="12.75">
      <c r="A70" s="116"/>
      <c r="B70" s="117"/>
      <c r="C70" s="118"/>
      <c r="D70" s="118"/>
      <c r="E70" s="118"/>
      <c r="F70" s="118"/>
      <c r="G70" s="197"/>
      <c r="H70" s="198"/>
      <c r="I70" s="119"/>
      <c r="J70" s="10"/>
      <c r="K70" s="10"/>
      <c r="L70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2">
    <mergeCell ref="A42:D42"/>
    <mergeCell ref="A44:D44"/>
    <mergeCell ref="A46:D46"/>
    <mergeCell ref="H42:I42"/>
    <mergeCell ref="E42:G42"/>
    <mergeCell ref="E44:G44"/>
    <mergeCell ref="H44:I44"/>
    <mergeCell ref="E46:G46"/>
    <mergeCell ref="H46:I46"/>
    <mergeCell ref="G70:H70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C58:H58"/>
    <mergeCell ref="G69:I69"/>
    <mergeCell ref="A51:B51"/>
    <mergeCell ref="A49:B49"/>
    <mergeCell ref="C49:D49"/>
    <mergeCell ref="F49:I49"/>
    <mergeCell ref="A53:B53"/>
    <mergeCell ref="C53:E53"/>
    <mergeCell ref="H53:I53"/>
    <mergeCell ref="A1:C1"/>
    <mergeCell ref="C50:D50"/>
    <mergeCell ref="F50:G50"/>
    <mergeCell ref="C51:I51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5" r:id="rId2" display="igranic@kras.hr"/>
  </hyperlinks>
  <printOptions horizontalCentered="1"/>
  <pageMargins left="0.7480314960629921" right="0.5511811023622047" top="0.5905511811023623" bottom="0.5905511811023623" header="0.31496062992125984" footer="0.31496062992125984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Q117" sqref="Q11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57421875" style="52" customWidth="1"/>
    <col min="12" max="16384" width="9.140625" style="52" customWidth="1"/>
  </cols>
  <sheetData>
    <row r="1" spans="1:11" ht="12.75" customHeight="1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357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355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59</v>
      </c>
      <c r="B4" s="260"/>
      <c r="C4" s="260"/>
      <c r="D4" s="260"/>
      <c r="E4" s="260"/>
      <c r="F4" s="260"/>
      <c r="G4" s="260"/>
      <c r="H4" s="261"/>
      <c r="I4" s="58" t="s">
        <v>278</v>
      </c>
      <c r="J4" s="59" t="s">
        <v>316</v>
      </c>
      <c r="K4" s="60" t="s">
        <v>317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7">
        <v>2</v>
      </c>
      <c r="J5" s="56">
        <v>3</v>
      </c>
      <c r="K5" s="56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44"/>
      <c r="I7" s="3">
        <v>1</v>
      </c>
      <c r="J7" s="6">
        <v>0</v>
      </c>
      <c r="K7" s="6">
        <v>0</v>
      </c>
    </row>
    <row r="8" spans="1:11" ht="12.75">
      <c r="A8" s="233" t="s">
        <v>13</v>
      </c>
      <c r="B8" s="234"/>
      <c r="C8" s="234"/>
      <c r="D8" s="234"/>
      <c r="E8" s="234"/>
      <c r="F8" s="234"/>
      <c r="G8" s="234"/>
      <c r="H8" s="235"/>
      <c r="I8" s="1">
        <v>2</v>
      </c>
      <c r="J8" s="53">
        <f>J9+J16+J26+J35+J39</f>
        <v>649421983</v>
      </c>
      <c r="K8" s="53">
        <f>K9+K16+K26+K35+K39</f>
        <v>616699117</v>
      </c>
    </row>
    <row r="9" spans="1:11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53">
        <f>SUM(J10:J15)</f>
        <v>1188124</v>
      </c>
      <c r="K9" s="53">
        <f>SUM(K10:K15)</f>
        <v>1484610</v>
      </c>
    </row>
    <row r="10" spans="1:11" ht="12.75">
      <c r="A10" s="230" t="s">
        <v>112</v>
      </c>
      <c r="B10" s="231"/>
      <c r="C10" s="231"/>
      <c r="D10" s="231"/>
      <c r="E10" s="231"/>
      <c r="F10" s="231"/>
      <c r="G10" s="231"/>
      <c r="H10" s="232"/>
      <c r="I10" s="1">
        <v>4</v>
      </c>
      <c r="J10" s="7">
        <v>0</v>
      </c>
      <c r="K10" s="7">
        <v>0</v>
      </c>
    </row>
    <row r="11" spans="1:11" ht="12.75">
      <c r="A11" s="230" t="s">
        <v>14</v>
      </c>
      <c r="B11" s="231"/>
      <c r="C11" s="231"/>
      <c r="D11" s="231"/>
      <c r="E11" s="231"/>
      <c r="F11" s="231"/>
      <c r="G11" s="231"/>
      <c r="H11" s="232"/>
      <c r="I11" s="1">
        <v>5</v>
      </c>
      <c r="J11" s="7">
        <v>574336</v>
      </c>
      <c r="K11" s="7">
        <v>839567</v>
      </c>
    </row>
    <row r="12" spans="1:11" ht="12.75">
      <c r="A12" s="230" t="s">
        <v>113</v>
      </c>
      <c r="B12" s="231"/>
      <c r="C12" s="231"/>
      <c r="D12" s="231"/>
      <c r="E12" s="231"/>
      <c r="F12" s="231"/>
      <c r="G12" s="231"/>
      <c r="H12" s="232"/>
      <c r="I12" s="1">
        <v>6</v>
      </c>
      <c r="J12" s="7">
        <v>0</v>
      </c>
      <c r="K12" s="7">
        <v>0</v>
      </c>
    </row>
    <row r="13" spans="1:11" ht="12.75">
      <c r="A13" s="230" t="s">
        <v>208</v>
      </c>
      <c r="B13" s="231"/>
      <c r="C13" s="231"/>
      <c r="D13" s="231"/>
      <c r="E13" s="231"/>
      <c r="F13" s="231"/>
      <c r="G13" s="231"/>
      <c r="H13" s="232"/>
      <c r="I13" s="1">
        <v>7</v>
      </c>
      <c r="J13" s="7">
        <v>0</v>
      </c>
      <c r="K13" s="7">
        <v>0</v>
      </c>
    </row>
    <row r="14" spans="1:11" ht="12.75">
      <c r="A14" s="230" t="s">
        <v>209</v>
      </c>
      <c r="B14" s="231"/>
      <c r="C14" s="231"/>
      <c r="D14" s="231"/>
      <c r="E14" s="231"/>
      <c r="F14" s="231"/>
      <c r="G14" s="231"/>
      <c r="H14" s="232"/>
      <c r="I14" s="1">
        <v>8</v>
      </c>
      <c r="J14" s="7">
        <v>584080</v>
      </c>
      <c r="K14" s="7">
        <v>608580</v>
      </c>
    </row>
    <row r="15" spans="1:11" ht="12.75">
      <c r="A15" s="230" t="s">
        <v>210</v>
      </c>
      <c r="B15" s="231"/>
      <c r="C15" s="231"/>
      <c r="D15" s="231"/>
      <c r="E15" s="231"/>
      <c r="F15" s="231"/>
      <c r="G15" s="231"/>
      <c r="H15" s="232"/>
      <c r="I15" s="1">
        <v>9</v>
      </c>
      <c r="J15" s="7">
        <v>29708</v>
      </c>
      <c r="K15" s="7">
        <v>36463</v>
      </c>
    </row>
    <row r="16" spans="1:11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53">
        <f>SUM(J17:J25)</f>
        <v>544718381</v>
      </c>
      <c r="K16" s="53">
        <f>SUM(K17:K25)</f>
        <v>521904982</v>
      </c>
    </row>
    <row r="17" spans="1:11" ht="12.75">
      <c r="A17" s="230" t="s">
        <v>211</v>
      </c>
      <c r="B17" s="231"/>
      <c r="C17" s="231"/>
      <c r="D17" s="231"/>
      <c r="E17" s="231"/>
      <c r="F17" s="231"/>
      <c r="G17" s="231"/>
      <c r="H17" s="232"/>
      <c r="I17" s="1">
        <v>11</v>
      </c>
      <c r="J17" s="7">
        <v>105476655</v>
      </c>
      <c r="K17" s="7">
        <v>105450880</v>
      </c>
    </row>
    <row r="18" spans="1:11" ht="12.75">
      <c r="A18" s="230" t="s">
        <v>247</v>
      </c>
      <c r="B18" s="231"/>
      <c r="C18" s="231"/>
      <c r="D18" s="231"/>
      <c r="E18" s="231"/>
      <c r="F18" s="231"/>
      <c r="G18" s="231"/>
      <c r="H18" s="232"/>
      <c r="I18" s="1">
        <v>12</v>
      </c>
      <c r="J18" s="7">
        <v>224556401</v>
      </c>
      <c r="K18" s="7">
        <v>213737541</v>
      </c>
    </row>
    <row r="19" spans="1:11" ht="12.75">
      <c r="A19" s="230" t="s">
        <v>212</v>
      </c>
      <c r="B19" s="231"/>
      <c r="C19" s="231"/>
      <c r="D19" s="231"/>
      <c r="E19" s="231"/>
      <c r="F19" s="231"/>
      <c r="G19" s="231"/>
      <c r="H19" s="232"/>
      <c r="I19" s="1">
        <v>13</v>
      </c>
      <c r="J19" s="7">
        <v>132233635</v>
      </c>
      <c r="K19" s="7">
        <v>118989232</v>
      </c>
    </row>
    <row r="20" spans="1:11" ht="12.75">
      <c r="A20" s="230" t="s">
        <v>27</v>
      </c>
      <c r="B20" s="231"/>
      <c r="C20" s="231"/>
      <c r="D20" s="231"/>
      <c r="E20" s="231"/>
      <c r="F20" s="231"/>
      <c r="G20" s="231"/>
      <c r="H20" s="232"/>
      <c r="I20" s="1">
        <v>14</v>
      </c>
      <c r="J20" s="7">
        <v>17269951</v>
      </c>
      <c r="K20" s="7">
        <v>16351352</v>
      </c>
    </row>
    <row r="21" spans="1:11" ht="12.75">
      <c r="A21" s="230" t="s">
        <v>28</v>
      </c>
      <c r="B21" s="231"/>
      <c r="C21" s="231"/>
      <c r="D21" s="231"/>
      <c r="E21" s="231"/>
      <c r="F21" s="231"/>
      <c r="G21" s="231"/>
      <c r="H21" s="232"/>
      <c r="I21" s="1">
        <v>15</v>
      </c>
      <c r="J21" s="7">
        <v>3076508</v>
      </c>
      <c r="K21" s="7">
        <v>2850746</v>
      </c>
    </row>
    <row r="22" spans="1:11" ht="12.75">
      <c r="A22" s="230" t="s">
        <v>72</v>
      </c>
      <c r="B22" s="231"/>
      <c r="C22" s="231"/>
      <c r="D22" s="231"/>
      <c r="E22" s="231"/>
      <c r="F22" s="231"/>
      <c r="G22" s="231"/>
      <c r="H22" s="232"/>
      <c r="I22" s="1">
        <v>16</v>
      </c>
      <c r="J22" s="7">
        <v>94059</v>
      </c>
      <c r="K22" s="7">
        <v>49550</v>
      </c>
    </row>
    <row r="23" spans="1:11" ht="12.75">
      <c r="A23" s="230" t="s">
        <v>73</v>
      </c>
      <c r="B23" s="231"/>
      <c r="C23" s="231"/>
      <c r="D23" s="231"/>
      <c r="E23" s="231"/>
      <c r="F23" s="231"/>
      <c r="G23" s="231"/>
      <c r="H23" s="232"/>
      <c r="I23" s="1">
        <v>17</v>
      </c>
      <c r="J23" s="7">
        <v>39969377</v>
      </c>
      <c r="K23" s="7">
        <v>42872575</v>
      </c>
    </row>
    <row r="24" spans="1:11" ht="12.75">
      <c r="A24" s="230" t="s">
        <v>74</v>
      </c>
      <c r="B24" s="231"/>
      <c r="C24" s="231"/>
      <c r="D24" s="231"/>
      <c r="E24" s="231"/>
      <c r="F24" s="231"/>
      <c r="G24" s="231"/>
      <c r="H24" s="232"/>
      <c r="I24" s="1">
        <v>18</v>
      </c>
      <c r="J24" s="7">
        <v>1081904</v>
      </c>
      <c r="K24" s="7">
        <v>904318</v>
      </c>
    </row>
    <row r="25" spans="1:11" ht="12.75">
      <c r="A25" s="230" t="s">
        <v>75</v>
      </c>
      <c r="B25" s="231"/>
      <c r="C25" s="231"/>
      <c r="D25" s="231"/>
      <c r="E25" s="231"/>
      <c r="F25" s="231"/>
      <c r="G25" s="231"/>
      <c r="H25" s="232"/>
      <c r="I25" s="1">
        <v>19</v>
      </c>
      <c r="J25" s="7">
        <v>20959891</v>
      </c>
      <c r="K25" s="7">
        <v>20698788</v>
      </c>
    </row>
    <row r="26" spans="1:11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53">
        <f>SUM(J27:J34)</f>
        <v>100925819</v>
      </c>
      <c r="K26" s="53">
        <f>SUM(K27:K34)</f>
        <v>90711822</v>
      </c>
    </row>
    <row r="27" spans="1:11" ht="12.75">
      <c r="A27" s="230" t="s">
        <v>76</v>
      </c>
      <c r="B27" s="231"/>
      <c r="C27" s="231"/>
      <c r="D27" s="231"/>
      <c r="E27" s="231"/>
      <c r="F27" s="231"/>
      <c r="G27" s="231"/>
      <c r="H27" s="232"/>
      <c r="I27" s="1">
        <v>21</v>
      </c>
      <c r="J27" s="7">
        <v>0</v>
      </c>
      <c r="K27" s="7">
        <v>0</v>
      </c>
    </row>
    <row r="28" spans="1:11" ht="12.75">
      <c r="A28" s="230" t="s">
        <v>77</v>
      </c>
      <c r="B28" s="231"/>
      <c r="C28" s="231"/>
      <c r="D28" s="231"/>
      <c r="E28" s="231"/>
      <c r="F28" s="231"/>
      <c r="G28" s="231"/>
      <c r="H28" s="232"/>
      <c r="I28" s="1">
        <v>22</v>
      </c>
      <c r="J28" s="7">
        <v>0</v>
      </c>
      <c r="K28" s="7">
        <v>0</v>
      </c>
    </row>
    <row r="29" spans="1:11" ht="12.75">
      <c r="A29" s="230" t="s">
        <v>78</v>
      </c>
      <c r="B29" s="231"/>
      <c r="C29" s="231"/>
      <c r="D29" s="231"/>
      <c r="E29" s="231"/>
      <c r="F29" s="231"/>
      <c r="G29" s="231"/>
      <c r="H29" s="232"/>
      <c r="I29" s="1">
        <v>23</v>
      </c>
      <c r="J29" s="7">
        <v>0</v>
      </c>
      <c r="K29" s="7">
        <v>0</v>
      </c>
    </row>
    <row r="30" spans="1:11" ht="12.75">
      <c r="A30" s="230" t="s">
        <v>83</v>
      </c>
      <c r="B30" s="231"/>
      <c r="C30" s="231"/>
      <c r="D30" s="231"/>
      <c r="E30" s="231"/>
      <c r="F30" s="231"/>
      <c r="G30" s="231"/>
      <c r="H30" s="232"/>
      <c r="I30" s="1">
        <v>24</v>
      </c>
      <c r="J30" s="7">
        <v>0</v>
      </c>
      <c r="K30" s="7">
        <v>0</v>
      </c>
    </row>
    <row r="31" spans="1:11" ht="12.75">
      <c r="A31" s="230" t="s">
        <v>84</v>
      </c>
      <c r="B31" s="231"/>
      <c r="C31" s="231"/>
      <c r="D31" s="231"/>
      <c r="E31" s="231"/>
      <c r="F31" s="231"/>
      <c r="G31" s="231"/>
      <c r="H31" s="232"/>
      <c r="I31" s="1">
        <v>25</v>
      </c>
      <c r="J31" s="7">
        <v>289112</v>
      </c>
      <c r="K31" s="7">
        <v>289112</v>
      </c>
    </row>
    <row r="32" spans="1:11" ht="12.75">
      <c r="A32" s="230" t="s">
        <v>85</v>
      </c>
      <c r="B32" s="231"/>
      <c r="C32" s="231"/>
      <c r="D32" s="231"/>
      <c r="E32" s="231"/>
      <c r="F32" s="231"/>
      <c r="G32" s="231"/>
      <c r="H32" s="232"/>
      <c r="I32" s="1">
        <v>26</v>
      </c>
      <c r="J32" s="7">
        <v>83584316</v>
      </c>
      <c r="K32" s="7">
        <v>72997794</v>
      </c>
    </row>
    <row r="33" spans="1:11" ht="12.75">
      <c r="A33" s="230" t="s">
        <v>79</v>
      </c>
      <c r="B33" s="231"/>
      <c r="C33" s="231"/>
      <c r="D33" s="231"/>
      <c r="E33" s="231"/>
      <c r="F33" s="231"/>
      <c r="G33" s="231"/>
      <c r="H33" s="232"/>
      <c r="I33" s="1">
        <v>27</v>
      </c>
      <c r="J33" s="7">
        <v>17052391</v>
      </c>
      <c r="K33" s="7">
        <v>17424916</v>
      </c>
    </row>
    <row r="34" spans="1:11" ht="12.75">
      <c r="A34" s="230" t="s">
        <v>183</v>
      </c>
      <c r="B34" s="231"/>
      <c r="C34" s="231"/>
      <c r="D34" s="231"/>
      <c r="E34" s="231"/>
      <c r="F34" s="231"/>
      <c r="G34" s="231"/>
      <c r="H34" s="232"/>
      <c r="I34" s="1">
        <v>28</v>
      </c>
      <c r="J34" s="7">
        <v>0</v>
      </c>
      <c r="K34" s="7">
        <v>0</v>
      </c>
    </row>
    <row r="35" spans="1:11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30" t="s">
        <v>80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>
        <v>0</v>
      </c>
      <c r="K36" s="7">
        <v>0</v>
      </c>
    </row>
    <row r="37" spans="1:11" ht="12.75">
      <c r="A37" s="230" t="s">
        <v>81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>
        <v>0</v>
      </c>
      <c r="K37" s="7">
        <v>0</v>
      </c>
    </row>
    <row r="38" spans="1:11" ht="12.75">
      <c r="A38" s="230" t="s">
        <v>82</v>
      </c>
      <c r="B38" s="231"/>
      <c r="C38" s="231"/>
      <c r="D38" s="231"/>
      <c r="E38" s="231"/>
      <c r="F38" s="231"/>
      <c r="G38" s="231"/>
      <c r="H38" s="232"/>
      <c r="I38" s="1">
        <v>32</v>
      </c>
      <c r="J38" s="7">
        <v>0</v>
      </c>
      <c r="K38" s="7">
        <v>0</v>
      </c>
    </row>
    <row r="39" spans="1:11" ht="12.75">
      <c r="A39" s="230" t="s">
        <v>185</v>
      </c>
      <c r="B39" s="231"/>
      <c r="C39" s="231"/>
      <c r="D39" s="231"/>
      <c r="E39" s="231"/>
      <c r="F39" s="231"/>
      <c r="G39" s="231"/>
      <c r="H39" s="232"/>
      <c r="I39" s="1">
        <v>33</v>
      </c>
      <c r="J39" s="7">
        <v>2589659</v>
      </c>
      <c r="K39" s="7">
        <v>2597703</v>
      </c>
    </row>
    <row r="40" spans="1:11" ht="12.75">
      <c r="A40" s="233" t="s">
        <v>240</v>
      </c>
      <c r="B40" s="234"/>
      <c r="C40" s="234"/>
      <c r="D40" s="234"/>
      <c r="E40" s="234"/>
      <c r="F40" s="234"/>
      <c r="G40" s="234"/>
      <c r="H40" s="235"/>
      <c r="I40" s="1">
        <v>34</v>
      </c>
      <c r="J40" s="53">
        <f>J41+J49+J56+J64</f>
        <v>559103429</v>
      </c>
      <c r="K40" s="53">
        <f>K41+K49+K56+K64</f>
        <v>551021920</v>
      </c>
    </row>
    <row r="41" spans="1:11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53">
        <f>SUM(J42:J48)</f>
        <v>160507949</v>
      </c>
      <c r="K41" s="53">
        <f>SUM(K42:K48)</f>
        <v>184676374</v>
      </c>
    </row>
    <row r="42" spans="1:11" ht="12.75">
      <c r="A42" s="230" t="s">
        <v>117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>
        <v>69649554</v>
      </c>
      <c r="K42" s="7">
        <v>57986408</v>
      </c>
    </row>
    <row r="43" spans="1:11" ht="12.75">
      <c r="A43" s="230" t="s">
        <v>118</v>
      </c>
      <c r="B43" s="231"/>
      <c r="C43" s="231"/>
      <c r="D43" s="231"/>
      <c r="E43" s="231"/>
      <c r="F43" s="231"/>
      <c r="G43" s="231"/>
      <c r="H43" s="232"/>
      <c r="I43" s="1">
        <v>37</v>
      </c>
      <c r="J43" s="7">
        <v>907614</v>
      </c>
      <c r="K43" s="7">
        <v>20039401</v>
      </c>
    </row>
    <row r="44" spans="1:11" ht="12.75">
      <c r="A44" s="230" t="s">
        <v>86</v>
      </c>
      <c r="B44" s="231"/>
      <c r="C44" s="231"/>
      <c r="D44" s="231"/>
      <c r="E44" s="231"/>
      <c r="F44" s="231"/>
      <c r="G44" s="231"/>
      <c r="H44" s="232"/>
      <c r="I44" s="1">
        <v>38</v>
      </c>
      <c r="J44" s="7">
        <v>42047509</v>
      </c>
      <c r="K44" s="7">
        <v>47740568</v>
      </c>
    </row>
    <row r="45" spans="1:11" ht="12.75">
      <c r="A45" s="230" t="s">
        <v>87</v>
      </c>
      <c r="B45" s="231"/>
      <c r="C45" s="231"/>
      <c r="D45" s="231"/>
      <c r="E45" s="231"/>
      <c r="F45" s="231"/>
      <c r="G45" s="231"/>
      <c r="H45" s="232"/>
      <c r="I45" s="1">
        <v>39</v>
      </c>
      <c r="J45" s="7">
        <v>46921493</v>
      </c>
      <c r="K45" s="7">
        <v>48040631</v>
      </c>
    </row>
    <row r="46" spans="1:11" ht="12.75">
      <c r="A46" s="230" t="s">
        <v>88</v>
      </c>
      <c r="B46" s="231"/>
      <c r="C46" s="231"/>
      <c r="D46" s="231"/>
      <c r="E46" s="231"/>
      <c r="F46" s="231"/>
      <c r="G46" s="231"/>
      <c r="H46" s="232"/>
      <c r="I46" s="1">
        <v>40</v>
      </c>
      <c r="J46" s="7">
        <v>260557</v>
      </c>
      <c r="K46" s="7">
        <v>9840615</v>
      </c>
    </row>
    <row r="47" spans="1:11" ht="12.75">
      <c r="A47" s="230" t="s">
        <v>89</v>
      </c>
      <c r="B47" s="231"/>
      <c r="C47" s="231"/>
      <c r="D47" s="231"/>
      <c r="E47" s="231"/>
      <c r="F47" s="231"/>
      <c r="G47" s="231"/>
      <c r="H47" s="232"/>
      <c r="I47" s="1">
        <v>41</v>
      </c>
      <c r="J47" s="7">
        <v>0</v>
      </c>
      <c r="K47" s="7">
        <v>0</v>
      </c>
    </row>
    <row r="48" spans="1:11" ht="12.75">
      <c r="A48" s="230" t="s">
        <v>90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>
        <v>721222</v>
      </c>
      <c r="K48" s="7">
        <v>1028751</v>
      </c>
    </row>
    <row r="49" spans="1:11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53">
        <f>SUM(J50:J55)</f>
        <v>298531330</v>
      </c>
      <c r="K49" s="53">
        <f>SUM(K50:K55)</f>
        <v>252974870</v>
      </c>
    </row>
    <row r="50" spans="1:11" ht="12.75">
      <c r="A50" s="230" t="s">
        <v>200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>
        <v>0</v>
      </c>
      <c r="K50" s="7">
        <v>0</v>
      </c>
    </row>
    <row r="51" spans="1:11" ht="12.75">
      <c r="A51" s="230" t="s">
        <v>201</v>
      </c>
      <c r="B51" s="231"/>
      <c r="C51" s="231"/>
      <c r="D51" s="231"/>
      <c r="E51" s="231"/>
      <c r="F51" s="231"/>
      <c r="G51" s="231"/>
      <c r="H51" s="232"/>
      <c r="I51" s="1">
        <v>45</v>
      </c>
      <c r="J51" s="7">
        <v>250618367</v>
      </c>
      <c r="K51" s="7">
        <v>230294866</v>
      </c>
    </row>
    <row r="52" spans="1:11" ht="12.75">
      <c r="A52" s="230" t="s">
        <v>202</v>
      </c>
      <c r="B52" s="231"/>
      <c r="C52" s="231"/>
      <c r="D52" s="231"/>
      <c r="E52" s="231"/>
      <c r="F52" s="231"/>
      <c r="G52" s="231"/>
      <c r="H52" s="232"/>
      <c r="I52" s="1">
        <v>46</v>
      </c>
      <c r="J52" s="7">
        <v>0</v>
      </c>
      <c r="K52" s="7">
        <v>2114</v>
      </c>
    </row>
    <row r="53" spans="1:11" ht="12.75">
      <c r="A53" s="230" t="s">
        <v>203</v>
      </c>
      <c r="B53" s="231"/>
      <c r="C53" s="231"/>
      <c r="D53" s="231"/>
      <c r="E53" s="231"/>
      <c r="F53" s="231"/>
      <c r="G53" s="231"/>
      <c r="H53" s="232"/>
      <c r="I53" s="1">
        <v>47</v>
      </c>
      <c r="J53" s="7">
        <v>1214163</v>
      </c>
      <c r="K53" s="7">
        <v>1254054</v>
      </c>
    </row>
    <row r="54" spans="1:11" ht="12.75">
      <c r="A54" s="230" t="s">
        <v>10</v>
      </c>
      <c r="B54" s="231"/>
      <c r="C54" s="231"/>
      <c r="D54" s="231"/>
      <c r="E54" s="231"/>
      <c r="F54" s="231"/>
      <c r="G54" s="231"/>
      <c r="H54" s="232"/>
      <c r="I54" s="1">
        <v>48</v>
      </c>
      <c r="J54" s="7">
        <v>4010018</v>
      </c>
      <c r="K54" s="7">
        <v>7376833</v>
      </c>
    </row>
    <row r="55" spans="1:11" ht="12.75">
      <c r="A55" s="230" t="s">
        <v>11</v>
      </c>
      <c r="B55" s="231"/>
      <c r="C55" s="231"/>
      <c r="D55" s="231"/>
      <c r="E55" s="231"/>
      <c r="F55" s="231"/>
      <c r="G55" s="231"/>
      <c r="H55" s="232"/>
      <c r="I55" s="1">
        <v>49</v>
      </c>
      <c r="J55" s="7">
        <v>42688782</v>
      </c>
      <c r="K55" s="7">
        <v>14047003</v>
      </c>
    </row>
    <row r="56" spans="1:11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53">
        <f>SUM(J57:J63)</f>
        <v>15385679</v>
      </c>
      <c r="K56" s="53">
        <f>SUM(K57:K63)</f>
        <v>55078736</v>
      </c>
    </row>
    <row r="57" spans="1:11" ht="12.75">
      <c r="A57" s="230" t="s">
        <v>76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>
        <v>0</v>
      </c>
      <c r="K57" s="7">
        <v>0</v>
      </c>
    </row>
    <row r="58" spans="1:11" ht="12.75">
      <c r="A58" s="230" t="s">
        <v>77</v>
      </c>
      <c r="B58" s="231"/>
      <c r="C58" s="231"/>
      <c r="D58" s="231"/>
      <c r="E58" s="231"/>
      <c r="F58" s="231"/>
      <c r="G58" s="231"/>
      <c r="H58" s="232"/>
      <c r="I58" s="1">
        <v>52</v>
      </c>
      <c r="J58" s="7">
        <v>0</v>
      </c>
      <c r="K58" s="7">
        <v>0</v>
      </c>
    </row>
    <row r="59" spans="1:11" ht="12.75">
      <c r="A59" s="230" t="s">
        <v>242</v>
      </c>
      <c r="B59" s="231"/>
      <c r="C59" s="231"/>
      <c r="D59" s="231"/>
      <c r="E59" s="231"/>
      <c r="F59" s="231"/>
      <c r="G59" s="231"/>
      <c r="H59" s="232"/>
      <c r="I59" s="1">
        <v>53</v>
      </c>
      <c r="J59" s="7">
        <v>0</v>
      </c>
      <c r="K59" s="7">
        <v>0</v>
      </c>
    </row>
    <row r="60" spans="1:11" ht="12.75">
      <c r="A60" s="230" t="s">
        <v>83</v>
      </c>
      <c r="B60" s="231"/>
      <c r="C60" s="231"/>
      <c r="D60" s="231"/>
      <c r="E60" s="231"/>
      <c r="F60" s="231"/>
      <c r="G60" s="231"/>
      <c r="H60" s="232"/>
      <c r="I60" s="1">
        <v>54</v>
      </c>
      <c r="J60" s="7">
        <v>0</v>
      </c>
      <c r="K60" s="7">
        <v>0</v>
      </c>
    </row>
    <row r="61" spans="1:11" ht="12.75">
      <c r="A61" s="230" t="s">
        <v>84</v>
      </c>
      <c r="B61" s="231"/>
      <c r="C61" s="231"/>
      <c r="D61" s="231"/>
      <c r="E61" s="231"/>
      <c r="F61" s="231"/>
      <c r="G61" s="231"/>
      <c r="H61" s="232"/>
      <c r="I61" s="1">
        <v>55</v>
      </c>
      <c r="J61" s="7">
        <v>1080000</v>
      </c>
      <c r="K61" s="7">
        <v>1080000</v>
      </c>
    </row>
    <row r="62" spans="1:11" ht="12.75">
      <c r="A62" s="230" t="s">
        <v>85</v>
      </c>
      <c r="B62" s="231"/>
      <c r="C62" s="231"/>
      <c r="D62" s="231"/>
      <c r="E62" s="231"/>
      <c r="F62" s="231"/>
      <c r="G62" s="231"/>
      <c r="H62" s="232"/>
      <c r="I62" s="1">
        <v>56</v>
      </c>
      <c r="J62" s="7">
        <v>14209408</v>
      </c>
      <c r="K62" s="7">
        <v>53907044</v>
      </c>
    </row>
    <row r="63" spans="1:11" ht="12.75">
      <c r="A63" s="230" t="s">
        <v>46</v>
      </c>
      <c r="B63" s="231"/>
      <c r="C63" s="231"/>
      <c r="D63" s="231"/>
      <c r="E63" s="231"/>
      <c r="F63" s="231"/>
      <c r="G63" s="231"/>
      <c r="H63" s="232"/>
      <c r="I63" s="1">
        <v>57</v>
      </c>
      <c r="J63" s="7">
        <v>96271</v>
      </c>
      <c r="K63" s="7">
        <v>91692</v>
      </c>
    </row>
    <row r="64" spans="1:11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84678471</v>
      </c>
      <c r="K64" s="7">
        <v>58291940</v>
      </c>
    </row>
    <row r="65" spans="1:11" ht="12.75">
      <c r="A65" s="233" t="s">
        <v>56</v>
      </c>
      <c r="B65" s="234"/>
      <c r="C65" s="234"/>
      <c r="D65" s="234"/>
      <c r="E65" s="234"/>
      <c r="F65" s="234"/>
      <c r="G65" s="234"/>
      <c r="H65" s="235"/>
      <c r="I65" s="1">
        <v>59</v>
      </c>
      <c r="J65" s="7">
        <v>2246629</v>
      </c>
      <c r="K65" s="7">
        <v>2703982</v>
      </c>
    </row>
    <row r="66" spans="1:11" ht="12.75">
      <c r="A66" s="233" t="s">
        <v>241</v>
      </c>
      <c r="B66" s="234"/>
      <c r="C66" s="234"/>
      <c r="D66" s="234"/>
      <c r="E66" s="234"/>
      <c r="F66" s="234"/>
      <c r="G66" s="234"/>
      <c r="H66" s="235"/>
      <c r="I66" s="1">
        <v>60</v>
      </c>
      <c r="J66" s="53">
        <f>J7+J8+J40+J65</f>
        <v>1210772041</v>
      </c>
      <c r="K66" s="53">
        <f>K7+K8+K40+K65</f>
        <v>1170425019</v>
      </c>
    </row>
    <row r="67" spans="1:11" ht="12.75">
      <c r="A67" s="245" t="s">
        <v>91</v>
      </c>
      <c r="B67" s="246"/>
      <c r="C67" s="246"/>
      <c r="D67" s="246"/>
      <c r="E67" s="246"/>
      <c r="F67" s="246"/>
      <c r="G67" s="246"/>
      <c r="H67" s="247"/>
      <c r="I67" s="4">
        <v>61</v>
      </c>
      <c r="J67" s="8">
        <v>20729045</v>
      </c>
      <c r="K67" s="8">
        <v>20619730</v>
      </c>
    </row>
    <row r="68" spans="1:11" ht="12.75">
      <c r="A68" s="222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6" t="s">
        <v>191</v>
      </c>
      <c r="B69" s="227"/>
      <c r="C69" s="227"/>
      <c r="D69" s="227"/>
      <c r="E69" s="227"/>
      <c r="F69" s="227"/>
      <c r="G69" s="227"/>
      <c r="H69" s="244"/>
      <c r="I69" s="3">
        <v>62</v>
      </c>
      <c r="J69" s="54">
        <f>J70+J71+J72+J78+J79+J82+J85</f>
        <v>665811631</v>
      </c>
      <c r="K69" s="54">
        <f>K70+K71+K72+K78+K79+K82+K85</f>
        <v>664608262</v>
      </c>
    </row>
    <row r="70" spans="1:11" ht="12.75">
      <c r="A70" s="230" t="s">
        <v>141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549448400</v>
      </c>
      <c r="K70" s="7">
        <v>549448400</v>
      </c>
    </row>
    <row r="71" spans="1:11" ht="12.75">
      <c r="A71" s="230" t="s">
        <v>142</v>
      </c>
      <c r="B71" s="231"/>
      <c r="C71" s="231"/>
      <c r="D71" s="231"/>
      <c r="E71" s="231"/>
      <c r="F71" s="231"/>
      <c r="G71" s="231"/>
      <c r="H71" s="232"/>
      <c r="I71" s="1">
        <v>64</v>
      </c>
      <c r="J71" s="7">
        <v>-15041057</v>
      </c>
      <c r="K71" s="7">
        <v>-15241648</v>
      </c>
    </row>
    <row r="72" spans="1:11" ht="12.75">
      <c r="A72" s="230" t="s">
        <v>143</v>
      </c>
      <c r="B72" s="231"/>
      <c r="C72" s="231"/>
      <c r="D72" s="231"/>
      <c r="E72" s="231"/>
      <c r="F72" s="231"/>
      <c r="G72" s="231"/>
      <c r="H72" s="232"/>
      <c r="I72" s="1">
        <v>65</v>
      </c>
      <c r="J72" s="53">
        <f>J73+J74-J75+J76+J77</f>
        <v>29727556</v>
      </c>
      <c r="K72" s="53">
        <f>K73+K74-K75+K76+K77</f>
        <v>29962368</v>
      </c>
    </row>
    <row r="73" spans="1:11" ht="12.75">
      <c r="A73" s="230" t="s">
        <v>144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>
        <v>29727556</v>
      </c>
      <c r="K73" s="7">
        <v>29962368</v>
      </c>
    </row>
    <row r="74" spans="1:11" ht="12.75">
      <c r="A74" s="230" t="s">
        <v>145</v>
      </c>
      <c r="B74" s="231"/>
      <c r="C74" s="231"/>
      <c r="D74" s="231"/>
      <c r="E74" s="231"/>
      <c r="F74" s="231"/>
      <c r="G74" s="231"/>
      <c r="H74" s="232"/>
      <c r="I74" s="1">
        <v>67</v>
      </c>
      <c r="J74" s="7">
        <v>37418632</v>
      </c>
      <c r="K74" s="7">
        <v>38855448</v>
      </c>
    </row>
    <row r="75" spans="1:11" ht="12.75">
      <c r="A75" s="230" t="s">
        <v>133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>
        <v>37418632</v>
      </c>
      <c r="K75" s="7">
        <v>38855448</v>
      </c>
    </row>
    <row r="76" spans="1:11" ht="12.75">
      <c r="A76" s="230" t="s">
        <v>134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>
        <v>0</v>
      </c>
      <c r="K76" s="7">
        <v>0</v>
      </c>
    </row>
    <row r="77" spans="1:11" ht="12.75">
      <c r="A77" s="230" t="s">
        <v>135</v>
      </c>
      <c r="B77" s="231"/>
      <c r="C77" s="231"/>
      <c r="D77" s="231"/>
      <c r="E77" s="231"/>
      <c r="F77" s="231"/>
      <c r="G77" s="231"/>
      <c r="H77" s="232"/>
      <c r="I77" s="1">
        <v>70</v>
      </c>
      <c r="J77" s="7">
        <v>0</v>
      </c>
      <c r="K77" s="7">
        <v>0</v>
      </c>
    </row>
    <row r="78" spans="1:11" ht="12.75">
      <c r="A78" s="230" t="s">
        <v>136</v>
      </c>
      <c r="B78" s="231"/>
      <c r="C78" s="231"/>
      <c r="D78" s="231"/>
      <c r="E78" s="231"/>
      <c r="F78" s="231"/>
      <c r="G78" s="231"/>
      <c r="H78" s="232"/>
      <c r="I78" s="1">
        <v>71</v>
      </c>
      <c r="J78" s="7">
        <v>-5896213</v>
      </c>
      <c r="K78" s="7">
        <v>-9357238</v>
      </c>
    </row>
    <row r="79" spans="1:11" ht="12.75">
      <c r="A79" s="230" t="s">
        <v>238</v>
      </c>
      <c r="B79" s="231"/>
      <c r="C79" s="231"/>
      <c r="D79" s="231"/>
      <c r="E79" s="231"/>
      <c r="F79" s="231"/>
      <c r="G79" s="231"/>
      <c r="H79" s="232"/>
      <c r="I79" s="1">
        <v>72</v>
      </c>
      <c r="J79" s="53">
        <f>J80-J81</f>
        <v>54834996</v>
      </c>
      <c r="K79" s="53">
        <f>K80-K81</f>
        <v>69520597</v>
      </c>
    </row>
    <row r="80" spans="1:11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54834996</v>
      </c>
      <c r="K80" s="7">
        <v>69520597</v>
      </c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>
        <v>0</v>
      </c>
      <c r="K81" s="7">
        <v>0</v>
      </c>
    </row>
    <row r="82" spans="1:11" ht="12.75">
      <c r="A82" s="230" t="s">
        <v>239</v>
      </c>
      <c r="B82" s="231"/>
      <c r="C82" s="231"/>
      <c r="D82" s="231"/>
      <c r="E82" s="231"/>
      <c r="F82" s="231"/>
      <c r="G82" s="231"/>
      <c r="H82" s="232"/>
      <c r="I82" s="1">
        <v>75</v>
      </c>
      <c r="J82" s="53">
        <f>J83-J84</f>
        <v>29308400</v>
      </c>
      <c r="K82" s="53">
        <f>K83-K84</f>
        <v>15353473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29308400</v>
      </c>
      <c r="K83" s="7">
        <v>15353473</v>
      </c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0</v>
      </c>
      <c r="K84" s="7">
        <v>0</v>
      </c>
    </row>
    <row r="85" spans="1:11" ht="12.75">
      <c r="A85" s="230" t="s">
        <v>173</v>
      </c>
      <c r="B85" s="231"/>
      <c r="C85" s="231"/>
      <c r="D85" s="231"/>
      <c r="E85" s="231"/>
      <c r="F85" s="231"/>
      <c r="G85" s="231"/>
      <c r="H85" s="232"/>
      <c r="I85" s="1">
        <v>78</v>
      </c>
      <c r="J85" s="7">
        <v>23429549</v>
      </c>
      <c r="K85" s="7">
        <v>24922310</v>
      </c>
    </row>
    <row r="86" spans="1:11" ht="12.75">
      <c r="A86" s="233" t="s">
        <v>19</v>
      </c>
      <c r="B86" s="234"/>
      <c r="C86" s="234"/>
      <c r="D86" s="234"/>
      <c r="E86" s="234"/>
      <c r="F86" s="234"/>
      <c r="G86" s="234"/>
      <c r="H86" s="23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30" t="s">
        <v>129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>
        <v>0</v>
      </c>
      <c r="K87" s="7">
        <v>0</v>
      </c>
    </row>
    <row r="88" spans="1:11" ht="12.75">
      <c r="A88" s="230" t="s">
        <v>130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>
        <v>0</v>
      </c>
      <c r="K88" s="7">
        <v>0</v>
      </c>
    </row>
    <row r="89" spans="1:11" ht="12.75">
      <c r="A89" s="230" t="s">
        <v>131</v>
      </c>
      <c r="B89" s="231"/>
      <c r="C89" s="231"/>
      <c r="D89" s="231"/>
      <c r="E89" s="231"/>
      <c r="F89" s="231"/>
      <c r="G89" s="231"/>
      <c r="H89" s="232"/>
      <c r="I89" s="1">
        <v>82</v>
      </c>
      <c r="J89" s="7">
        <v>0</v>
      </c>
      <c r="K89" s="7">
        <v>0</v>
      </c>
    </row>
    <row r="90" spans="1:11" ht="12.75">
      <c r="A90" s="233" t="s">
        <v>20</v>
      </c>
      <c r="B90" s="234"/>
      <c r="C90" s="234"/>
      <c r="D90" s="234"/>
      <c r="E90" s="234"/>
      <c r="F90" s="234"/>
      <c r="G90" s="234"/>
      <c r="H90" s="235"/>
      <c r="I90" s="1">
        <v>83</v>
      </c>
      <c r="J90" s="53">
        <f>SUM(J91:J99)</f>
        <v>173372237</v>
      </c>
      <c r="K90" s="53">
        <f>SUM(K91:K99)</f>
        <v>195196816</v>
      </c>
    </row>
    <row r="91" spans="1:11" ht="12.75">
      <c r="A91" s="230" t="s">
        <v>132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>
        <v>0</v>
      </c>
      <c r="K91" s="7">
        <v>0</v>
      </c>
    </row>
    <row r="92" spans="1:11" ht="12.75">
      <c r="A92" s="230" t="s">
        <v>243</v>
      </c>
      <c r="B92" s="231"/>
      <c r="C92" s="231"/>
      <c r="D92" s="231"/>
      <c r="E92" s="231"/>
      <c r="F92" s="231"/>
      <c r="G92" s="231"/>
      <c r="H92" s="232"/>
      <c r="I92" s="1">
        <v>85</v>
      </c>
      <c r="J92" s="7">
        <v>0</v>
      </c>
      <c r="K92" s="7">
        <v>0</v>
      </c>
    </row>
    <row r="93" spans="1:11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7">
        <v>164926812</v>
      </c>
      <c r="K93" s="7">
        <v>186631431</v>
      </c>
    </row>
    <row r="94" spans="1:11" ht="12.75">
      <c r="A94" s="230" t="s">
        <v>244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>
        <v>386509</v>
      </c>
      <c r="K94" s="7">
        <v>280736</v>
      </c>
    </row>
    <row r="95" spans="1:11" ht="12.75">
      <c r="A95" s="230" t="s">
        <v>245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>
        <v>0</v>
      </c>
      <c r="K95" s="7">
        <v>0</v>
      </c>
    </row>
    <row r="96" spans="1:11" ht="12.75">
      <c r="A96" s="230" t="s">
        <v>246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>
        <v>0</v>
      </c>
      <c r="K96" s="7">
        <v>0</v>
      </c>
    </row>
    <row r="97" spans="1:11" ht="12.75">
      <c r="A97" s="230" t="s">
        <v>94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>
        <v>0</v>
      </c>
      <c r="K97" s="7">
        <v>0</v>
      </c>
    </row>
    <row r="98" spans="1:11" ht="12.75">
      <c r="A98" s="230" t="s">
        <v>92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>
        <v>1105120</v>
      </c>
      <c r="K98" s="7">
        <v>1076406</v>
      </c>
    </row>
    <row r="99" spans="1:11" ht="12.75">
      <c r="A99" s="230" t="s">
        <v>93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>
        <v>6953796</v>
      </c>
      <c r="K99" s="7">
        <v>7208243</v>
      </c>
    </row>
    <row r="100" spans="1:11" ht="12.75">
      <c r="A100" s="233" t="s">
        <v>21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53">
        <f>SUM(J101:J112)</f>
        <v>363009098</v>
      </c>
      <c r="K100" s="53">
        <f>SUM(K101:K112)</f>
        <v>287253703</v>
      </c>
    </row>
    <row r="101" spans="1:11" ht="12.75">
      <c r="A101" s="230" t="s">
        <v>132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>
        <v>0</v>
      </c>
      <c r="K101" s="7">
        <v>0</v>
      </c>
    </row>
    <row r="102" spans="1:11" ht="12.75">
      <c r="A102" s="230" t="s">
        <v>243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>
        <v>1467500</v>
      </c>
      <c r="K102" s="7">
        <v>1429922</v>
      </c>
    </row>
    <row r="103" spans="1:11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7">
        <v>203097646</v>
      </c>
      <c r="K103" s="7">
        <v>151247335</v>
      </c>
    </row>
    <row r="104" spans="1:11" ht="12.75">
      <c r="A104" s="230" t="s">
        <v>244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7">
        <v>37240</v>
      </c>
      <c r="K104" s="7">
        <v>280916</v>
      </c>
    </row>
    <row r="105" spans="1:11" ht="12.75">
      <c r="A105" s="230" t="s">
        <v>245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7">
        <v>119170671</v>
      </c>
      <c r="K105" s="7">
        <v>93757788</v>
      </c>
    </row>
    <row r="106" spans="1:11" ht="12.75">
      <c r="A106" s="230" t="s">
        <v>246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7">
        <v>0</v>
      </c>
      <c r="K106" s="7">
        <v>0</v>
      </c>
    </row>
    <row r="107" spans="1:11" ht="12.75">
      <c r="A107" s="230" t="s">
        <v>94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7">
        <v>0</v>
      </c>
      <c r="K107" s="7">
        <v>0</v>
      </c>
    </row>
    <row r="108" spans="1:11" ht="12.75">
      <c r="A108" s="230" t="s">
        <v>95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12469814</v>
      </c>
      <c r="K108" s="7">
        <v>12756289</v>
      </c>
    </row>
    <row r="109" spans="1:11" ht="12.75">
      <c r="A109" s="230" t="s">
        <v>96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7">
        <v>17658863</v>
      </c>
      <c r="K109" s="7">
        <v>19481980</v>
      </c>
    </row>
    <row r="110" spans="1:11" ht="12.75">
      <c r="A110" s="230" t="s">
        <v>99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7">
        <v>530097</v>
      </c>
      <c r="K110" s="7">
        <v>923389</v>
      </c>
    </row>
    <row r="111" spans="1:11" ht="12.75">
      <c r="A111" s="230" t="s">
        <v>97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7">
        <v>0</v>
      </c>
      <c r="K111" s="7">
        <v>0</v>
      </c>
    </row>
    <row r="112" spans="1:11" ht="12.75">
      <c r="A112" s="230" t="s">
        <v>98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7">
        <v>8577267</v>
      </c>
      <c r="K112" s="7">
        <v>7376084</v>
      </c>
    </row>
    <row r="113" spans="1:11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8579075</v>
      </c>
      <c r="K113" s="7">
        <v>23366238</v>
      </c>
    </row>
    <row r="114" spans="1:11" ht="12.75">
      <c r="A114" s="233" t="s">
        <v>25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53">
        <f>J69+J86+J90+J100+J113</f>
        <v>1210772041</v>
      </c>
      <c r="K114" s="53">
        <f>K69+K86+K90+K100+K113</f>
        <v>1170425019</v>
      </c>
    </row>
    <row r="115" spans="1:11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>
        <v>20729045</v>
      </c>
      <c r="K115" s="8">
        <v>20619730</v>
      </c>
    </row>
    <row r="116" spans="1:11" ht="12.75">
      <c r="A116" s="222" t="s">
        <v>308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30" t="s">
        <v>8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7">
        <v>642382082</v>
      </c>
      <c r="K118" s="7">
        <v>639685952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23429549</v>
      </c>
      <c r="K119" s="8">
        <v>24922310</v>
      </c>
    </row>
    <row r="120" spans="1:11" ht="12.75">
      <c r="A120" s="239" t="s">
        <v>309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T67" sqref="T67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0.00390625" style="52" customWidth="1"/>
    <col min="12" max="12" width="12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54" t="s">
        <v>154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2" t="s">
        <v>358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6" t="s">
        <v>355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7" t="s">
        <v>59</v>
      </c>
      <c r="B4" s="277"/>
      <c r="C4" s="277"/>
      <c r="D4" s="277"/>
      <c r="E4" s="277"/>
      <c r="F4" s="277"/>
      <c r="G4" s="277"/>
      <c r="H4" s="277"/>
      <c r="I4" s="58" t="s">
        <v>279</v>
      </c>
      <c r="J4" s="278" t="s">
        <v>316</v>
      </c>
      <c r="K4" s="278"/>
      <c r="L4" s="278" t="s">
        <v>317</v>
      </c>
      <c r="M4" s="278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6" t="s">
        <v>26</v>
      </c>
      <c r="B7" s="227"/>
      <c r="C7" s="227"/>
      <c r="D7" s="227"/>
      <c r="E7" s="227"/>
      <c r="F7" s="227"/>
      <c r="G7" s="227"/>
      <c r="H7" s="244"/>
      <c r="I7" s="3">
        <v>111</v>
      </c>
      <c r="J7" s="54">
        <f>SUM(J8:J9)</f>
        <v>687183606</v>
      </c>
      <c r="K7" s="54">
        <f>SUM(K8:K9)</f>
        <v>238882591</v>
      </c>
      <c r="L7" s="54">
        <f>SUM(L8:L9)</f>
        <v>688754161</v>
      </c>
      <c r="M7" s="54">
        <f>SUM(M8:M9)</f>
        <v>245546556</v>
      </c>
    </row>
    <row r="8" spans="1:13" ht="12.75">
      <c r="A8" s="233" t="s">
        <v>152</v>
      </c>
      <c r="B8" s="234"/>
      <c r="C8" s="234"/>
      <c r="D8" s="234"/>
      <c r="E8" s="234"/>
      <c r="F8" s="234"/>
      <c r="G8" s="234"/>
      <c r="H8" s="235"/>
      <c r="I8" s="1">
        <v>112</v>
      </c>
      <c r="J8" s="7">
        <v>680724322</v>
      </c>
      <c r="K8" s="7">
        <v>236209400</v>
      </c>
      <c r="L8" s="7">
        <v>683973689</v>
      </c>
      <c r="M8" s="7">
        <v>244070209</v>
      </c>
    </row>
    <row r="9" spans="1:13" ht="12.75">
      <c r="A9" s="233" t="s">
        <v>103</v>
      </c>
      <c r="B9" s="234"/>
      <c r="C9" s="234"/>
      <c r="D9" s="234"/>
      <c r="E9" s="234"/>
      <c r="F9" s="234"/>
      <c r="G9" s="234"/>
      <c r="H9" s="235"/>
      <c r="I9" s="1">
        <v>113</v>
      </c>
      <c r="J9" s="7">
        <v>6459284</v>
      </c>
      <c r="K9" s="7">
        <v>2673191</v>
      </c>
      <c r="L9" s="7">
        <v>4780472</v>
      </c>
      <c r="M9" s="7">
        <v>1476347</v>
      </c>
    </row>
    <row r="10" spans="1:13" ht="12.75">
      <c r="A10" s="233" t="s">
        <v>12</v>
      </c>
      <c r="B10" s="234"/>
      <c r="C10" s="234"/>
      <c r="D10" s="234"/>
      <c r="E10" s="234"/>
      <c r="F10" s="234"/>
      <c r="G10" s="234"/>
      <c r="H10" s="235"/>
      <c r="I10" s="1">
        <v>114</v>
      </c>
      <c r="J10" s="53">
        <f>J11+J12+J16+J20+J21+J22+J25+J26</f>
        <v>665284525</v>
      </c>
      <c r="K10" s="53">
        <f>K11+K12+K16+K20+K21+K22+K25+K26</f>
        <v>233613478</v>
      </c>
      <c r="L10" s="53">
        <f>L11+L12+L16+L20+L21+L22+L25+L26</f>
        <v>666131898</v>
      </c>
      <c r="M10" s="53">
        <f>M11+M12+M16+M20+M21+M22+M25+M26</f>
        <v>237673809</v>
      </c>
    </row>
    <row r="11" spans="1:13" ht="12.75">
      <c r="A11" s="233" t="s">
        <v>104</v>
      </c>
      <c r="B11" s="234"/>
      <c r="C11" s="234"/>
      <c r="D11" s="234"/>
      <c r="E11" s="234"/>
      <c r="F11" s="234"/>
      <c r="G11" s="234"/>
      <c r="H11" s="235"/>
      <c r="I11" s="1">
        <v>115</v>
      </c>
      <c r="J11" s="7">
        <v>-37399348</v>
      </c>
      <c r="K11" s="7">
        <v>-1364738</v>
      </c>
      <c r="L11" s="7">
        <v>-25325905</v>
      </c>
      <c r="M11" s="7">
        <v>3004517</v>
      </c>
    </row>
    <row r="12" spans="1:13" ht="12.75">
      <c r="A12" s="233" t="s">
        <v>22</v>
      </c>
      <c r="B12" s="234"/>
      <c r="C12" s="234"/>
      <c r="D12" s="234"/>
      <c r="E12" s="234"/>
      <c r="F12" s="234"/>
      <c r="G12" s="234"/>
      <c r="H12" s="235"/>
      <c r="I12" s="1">
        <v>116</v>
      </c>
      <c r="J12" s="53">
        <f>SUM(J13:J15)</f>
        <v>433572184</v>
      </c>
      <c r="K12" s="53">
        <f>SUM(K13:K15)</f>
        <v>141221792</v>
      </c>
      <c r="L12" s="53">
        <f>SUM(L13:L15)</f>
        <v>409174826</v>
      </c>
      <c r="M12" s="53">
        <f>SUM(M13:M15)</f>
        <v>138125727</v>
      </c>
    </row>
    <row r="13" spans="1:13" ht="12.75">
      <c r="A13" s="230" t="s">
        <v>146</v>
      </c>
      <c r="B13" s="231"/>
      <c r="C13" s="231"/>
      <c r="D13" s="231"/>
      <c r="E13" s="231"/>
      <c r="F13" s="231"/>
      <c r="G13" s="231"/>
      <c r="H13" s="232"/>
      <c r="I13" s="1">
        <v>117</v>
      </c>
      <c r="J13" s="7">
        <v>330656370</v>
      </c>
      <c r="K13" s="7">
        <v>102998973</v>
      </c>
      <c r="L13" s="7">
        <v>304107988</v>
      </c>
      <c r="M13" s="7">
        <v>95121874</v>
      </c>
    </row>
    <row r="14" spans="1:13" ht="12.75">
      <c r="A14" s="230" t="s">
        <v>147</v>
      </c>
      <c r="B14" s="231"/>
      <c r="C14" s="231"/>
      <c r="D14" s="231"/>
      <c r="E14" s="231"/>
      <c r="F14" s="231"/>
      <c r="G14" s="231"/>
      <c r="H14" s="232"/>
      <c r="I14" s="1">
        <v>118</v>
      </c>
      <c r="J14" s="7">
        <v>22838906</v>
      </c>
      <c r="K14" s="7">
        <v>7637997</v>
      </c>
      <c r="L14" s="7">
        <v>20157075</v>
      </c>
      <c r="M14" s="7">
        <v>10026561</v>
      </c>
    </row>
    <row r="15" spans="1:13" ht="12.75">
      <c r="A15" s="230" t="s">
        <v>61</v>
      </c>
      <c r="B15" s="231"/>
      <c r="C15" s="231"/>
      <c r="D15" s="231"/>
      <c r="E15" s="231"/>
      <c r="F15" s="231"/>
      <c r="G15" s="231"/>
      <c r="H15" s="232"/>
      <c r="I15" s="1">
        <v>119</v>
      </c>
      <c r="J15" s="7">
        <v>80076908</v>
      </c>
      <c r="K15" s="7">
        <v>30584822</v>
      </c>
      <c r="L15" s="7">
        <v>84909763</v>
      </c>
      <c r="M15" s="7">
        <v>32977292</v>
      </c>
    </row>
    <row r="16" spans="1:13" ht="12.75">
      <c r="A16" s="233" t="s">
        <v>23</v>
      </c>
      <c r="B16" s="234"/>
      <c r="C16" s="234"/>
      <c r="D16" s="234"/>
      <c r="E16" s="234"/>
      <c r="F16" s="234"/>
      <c r="G16" s="234"/>
      <c r="H16" s="235"/>
      <c r="I16" s="1">
        <v>120</v>
      </c>
      <c r="J16" s="53">
        <f>SUM(J17:J19)</f>
        <v>200359518</v>
      </c>
      <c r="K16" s="53">
        <f>SUM(K17:K19)</f>
        <v>69468000</v>
      </c>
      <c r="L16" s="53">
        <f>SUM(L17:L19)</f>
        <v>213707234</v>
      </c>
      <c r="M16" s="53">
        <f>SUM(M17:M19)</f>
        <v>72740207</v>
      </c>
    </row>
    <row r="17" spans="1:13" ht="12.75">
      <c r="A17" s="230" t="s">
        <v>62</v>
      </c>
      <c r="B17" s="231"/>
      <c r="C17" s="231"/>
      <c r="D17" s="231"/>
      <c r="E17" s="231"/>
      <c r="F17" s="231"/>
      <c r="G17" s="231"/>
      <c r="H17" s="232"/>
      <c r="I17" s="1">
        <v>121</v>
      </c>
      <c r="J17" s="7">
        <v>121983676</v>
      </c>
      <c r="K17" s="7">
        <v>41952038</v>
      </c>
      <c r="L17" s="7">
        <v>128856616</v>
      </c>
      <c r="M17" s="7">
        <v>43577052</v>
      </c>
    </row>
    <row r="18" spans="1:13" ht="12.75">
      <c r="A18" s="230" t="s">
        <v>63</v>
      </c>
      <c r="B18" s="231"/>
      <c r="C18" s="231"/>
      <c r="D18" s="231"/>
      <c r="E18" s="231"/>
      <c r="F18" s="231"/>
      <c r="G18" s="231"/>
      <c r="H18" s="232"/>
      <c r="I18" s="1">
        <v>122</v>
      </c>
      <c r="J18" s="7">
        <v>51931495</v>
      </c>
      <c r="K18" s="7">
        <v>18009165</v>
      </c>
      <c r="L18" s="7">
        <v>56863557</v>
      </c>
      <c r="M18" s="7">
        <v>19684437</v>
      </c>
    </row>
    <row r="19" spans="1:13" ht="12.75">
      <c r="A19" s="230" t="s">
        <v>64</v>
      </c>
      <c r="B19" s="231"/>
      <c r="C19" s="231"/>
      <c r="D19" s="231"/>
      <c r="E19" s="231"/>
      <c r="F19" s="231"/>
      <c r="G19" s="231"/>
      <c r="H19" s="232"/>
      <c r="I19" s="1">
        <v>123</v>
      </c>
      <c r="J19" s="7">
        <v>26444347</v>
      </c>
      <c r="K19" s="7">
        <v>9506797</v>
      </c>
      <c r="L19" s="7">
        <v>27987061</v>
      </c>
      <c r="M19" s="7">
        <v>9478718</v>
      </c>
    </row>
    <row r="20" spans="1:13" ht="12.75">
      <c r="A20" s="233" t="s">
        <v>105</v>
      </c>
      <c r="B20" s="234"/>
      <c r="C20" s="234"/>
      <c r="D20" s="234"/>
      <c r="E20" s="234"/>
      <c r="F20" s="234"/>
      <c r="G20" s="234"/>
      <c r="H20" s="235"/>
      <c r="I20" s="1">
        <v>124</v>
      </c>
      <c r="J20" s="7">
        <v>37151700</v>
      </c>
      <c r="K20" s="7">
        <v>12339918</v>
      </c>
      <c r="L20" s="7">
        <v>36821404</v>
      </c>
      <c r="M20" s="7">
        <v>12357200</v>
      </c>
    </row>
    <row r="21" spans="1:13" ht="12.75">
      <c r="A21" s="233" t="s">
        <v>106</v>
      </c>
      <c r="B21" s="234"/>
      <c r="C21" s="234"/>
      <c r="D21" s="234"/>
      <c r="E21" s="234"/>
      <c r="F21" s="234"/>
      <c r="G21" s="234"/>
      <c r="H21" s="235"/>
      <c r="I21" s="1">
        <v>125</v>
      </c>
      <c r="J21" s="7">
        <v>29572605</v>
      </c>
      <c r="K21" s="7">
        <v>11304997</v>
      </c>
      <c r="L21" s="7">
        <v>28864972</v>
      </c>
      <c r="M21" s="7">
        <v>10579438</v>
      </c>
    </row>
    <row r="22" spans="1:13" ht="12.75">
      <c r="A22" s="233" t="s">
        <v>24</v>
      </c>
      <c r="B22" s="234"/>
      <c r="C22" s="234"/>
      <c r="D22" s="234"/>
      <c r="E22" s="234"/>
      <c r="F22" s="234"/>
      <c r="G22" s="234"/>
      <c r="H22" s="23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1572815</v>
      </c>
      <c r="M22" s="53">
        <f>SUM(M23:M24)</f>
        <v>918085</v>
      </c>
    </row>
    <row r="23" spans="1:13" ht="12.75">
      <c r="A23" s="230" t="s">
        <v>137</v>
      </c>
      <c r="B23" s="231"/>
      <c r="C23" s="231"/>
      <c r="D23" s="231"/>
      <c r="E23" s="231"/>
      <c r="F23" s="231"/>
      <c r="G23" s="231"/>
      <c r="H23" s="23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30" t="s">
        <v>138</v>
      </c>
      <c r="B24" s="231"/>
      <c r="C24" s="231"/>
      <c r="D24" s="231"/>
      <c r="E24" s="231"/>
      <c r="F24" s="231"/>
      <c r="G24" s="231"/>
      <c r="H24" s="232"/>
      <c r="I24" s="1">
        <v>128</v>
      </c>
      <c r="J24" s="7">
        <v>0</v>
      </c>
      <c r="K24" s="7">
        <v>0</v>
      </c>
      <c r="L24" s="7">
        <v>1572815</v>
      </c>
      <c r="M24" s="7">
        <v>918085</v>
      </c>
    </row>
    <row r="25" spans="1:13" ht="12.75">
      <c r="A25" s="233" t="s">
        <v>107</v>
      </c>
      <c r="B25" s="234"/>
      <c r="C25" s="234"/>
      <c r="D25" s="234"/>
      <c r="E25" s="234"/>
      <c r="F25" s="234"/>
      <c r="G25" s="234"/>
      <c r="H25" s="23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33" t="s">
        <v>50</v>
      </c>
      <c r="B26" s="234"/>
      <c r="C26" s="234"/>
      <c r="D26" s="234"/>
      <c r="E26" s="234"/>
      <c r="F26" s="234"/>
      <c r="G26" s="234"/>
      <c r="H26" s="235"/>
      <c r="I26" s="1">
        <v>130</v>
      </c>
      <c r="J26" s="7">
        <v>2027866</v>
      </c>
      <c r="K26" s="7">
        <v>643509</v>
      </c>
      <c r="L26" s="7">
        <v>1316552</v>
      </c>
      <c r="M26" s="7">
        <v>-51365</v>
      </c>
    </row>
    <row r="27" spans="1:13" ht="12.75">
      <c r="A27" s="233" t="s">
        <v>213</v>
      </c>
      <c r="B27" s="234"/>
      <c r="C27" s="234"/>
      <c r="D27" s="234"/>
      <c r="E27" s="234"/>
      <c r="F27" s="234"/>
      <c r="G27" s="234"/>
      <c r="H27" s="235"/>
      <c r="I27" s="1">
        <v>131</v>
      </c>
      <c r="J27" s="53">
        <f>SUM(J28:J32)</f>
        <v>2121032</v>
      </c>
      <c r="K27" s="53">
        <f>SUM(K28:K32)</f>
        <v>444779</v>
      </c>
      <c r="L27" s="53">
        <f>SUM(L28:L32)</f>
        <v>4090756</v>
      </c>
      <c r="M27" s="53">
        <f>SUM(M28:M32)</f>
        <v>1970653</v>
      </c>
    </row>
    <row r="28" spans="1:13" ht="12.75">
      <c r="A28" s="233" t="s">
        <v>227</v>
      </c>
      <c r="B28" s="234"/>
      <c r="C28" s="234"/>
      <c r="D28" s="234"/>
      <c r="E28" s="234"/>
      <c r="F28" s="234"/>
      <c r="G28" s="234"/>
      <c r="H28" s="23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33" t="s">
        <v>155</v>
      </c>
      <c r="B29" s="234"/>
      <c r="C29" s="234"/>
      <c r="D29" s="234"/>
      <c r="E29" s="234"/>
      <c r="F29" s="234"/>
      <c r="G29" s="234"/>
      <c r="H29" s="235"/>
      <c r="I29" s="1">
        <v>133</v>
      </c>
      <c r="J29" s="7">
        <v>1750464</v>
      </c>
      <c r="K29" s="7">
        <v>423185</v>
      </c>
      <c r="L29" s="7">
        <v>3962440</v>
      </c>
      <c r="M29" s="7">
        <v>1970126</v>
      </c>
    </row>
    <row r="30" spans="1:13" ht="12.75">
      <c r="A30" s="233" t="s">
        <v>139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33" t="s">
        <v>223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33" t="s">
        <v>140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>
        <v>370568</v>
      </c>
      <c r="K32" s="7">
        <v>21594</v>
      </c>
      <c r="L32" s="7">
        <v>128316</v>
      </c>
      <c r="M32" s="7">
        <v>527</v>
      </c>
    </row>
    <row r="33" spans="1:13" ht="12.75">
      <c r="A33" s="233" t="s">
        <v>214</v>
      </c>
      <c r="B33" s="234"/>
      <c r="C33" s="234"/>
      <c r="D33" s="234"/>
      <c r="E33" s="234"/>
      <c r="F33" s="234"/>
      <c r="G33" s="234"/>
      <c r="H33" s="235"/>
      <c r="I33" s="1">
        <v>137</v>
      </c>
      <c r="J33" s="53">
        <f>SUM(J34:J37)</f>
        <v>13741058</v>
      </c>
      <c r="K33" s="53">
        <f>SUM(K34:K37)</f>
        <v>3984517</v>
      </c>
      <c r="L33" s="53">
        <f>SUM(L34:L37)</f>
        <v>6664417</v>
      </c>
      <c r="M33" s="53">
        <f>SUM(M34:M37)</f>
        <v>2359108</v>
      </c>
    </row>
    <row r="34" spans="1:13" ht="12.75">
      <c r="A34" s="233" t="s">
        <v>66</v>
      </c>
      <c r="B34" s="234"/>
      <c r="C34" s="234"/>
      <c r="D34" s="234"/>
      <c r="E34" s="234"/>
      <c r="F34" s="234"/>
      <c r="G34" s="234"/>
      <c r="H34" s="23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33" t="s">
        <v>65</v>
      </c>
      <c r="B35" s="234"/>
      <c r="C35" s="234"/>
      <c r="D35" s="234"/>
      <c r="E35" s="234"/>
      <c r="F35" s="234"/>
      <c r="G35" s="234"/>
      <c r="H35" s="235"/>
      <c r="I35" s="1">
        <v>139</v>
      </c>
      <c r="J35" s="7">
        <v>13738473</v>
      </c>
      <c r="K35" s="7">
        <v>3984110</v>
      </c>
      <c r="L35" s="7">
        <v>6663596</v>
      </c>
      <c r="M35" s="7">
        <v>2358951</v>
      </c>
    </row>
    <row r="36" spans="1:13" ht="12.75">
      <c r="A36" s="233" t="s">
        <v>224</v>
      </c>
      <c r="B36" s="234"/>
      <c r="C36" s="234"/>
      <c r="D36" s="234"/>
      <c r="E36" s="234"/>
      <c r="F36" s="234"/>
      <c r="G36" s="234"/>
      <c r="H36" s="23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33" t="s">
        <v>67</v>
      </c>
      <c r="B37" s="234"/>
      <c r="C37" s="234"/>
      <c r="D37" s="234"/>
      <c r="E37" s="234"/>
      <c r="F37" s="234"/>
      <c r="G37" s="234"/>
      <c r="H37" s="235"/>
      <c r="I37" s="1">
        <v>141</v>
      </c>
      <c r="J37" s="7">
        <v>2585</v>
      </c>
      <c r="K37" s="7">
        <v>407</v>
      </c>
      <c r="L37" s="7">
        <v>821</v>
      </c>
      <c r="M37" s="7">
        <v>157</v>
      </c>
    </row>
    <row r="38" spans="1:13" ht="12.75">
      <c r="A38" s="233" t="s">
        <v>195</v>
      </c>
      <c r="B38" s="234"/>
      <c r="C38" s="234"/>
      <c r="D38" s="234"/>
      <c r="E38" s="234"/>
      <c r="F38" s="234"/>
      <c r="G38" s="234"/>
      <c r="H38" s="23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33" t="s">
        <v>196</v>
      </c>
      <c r="B39" s="234"/>
      <c r="C39" s="234"/>
      <c r="D39" s="234"/>
      <c r="E39" s="234"/>
      <c r="F39" s="234"/>
      <c r="G39" s="234"/>
      <c r="H39" s="23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33" t="s">
        <v>225</v>
      </c>
      <c r="B40" s="234"/>
      <c r="C40" s="234"/>
      <c r="D40" s="234"/>
      <c r="E40" s="234"/>
      <c r="F40" s="234"/>
      <c r="G40" s="234"/>
      <c r="H40" s="23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33" t="s">
        <v>226</v>
      </c>
      <c r="B41" s="234"/>
      <c r="C41" s="234"/>
      <c r="D41" s="234"/>
      <c r="E41" s="234"/>
      <c r="F41" s="234"/>
      <c r="G41" s="234"/>
      <c r="H41" s="23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33" t="s">
        <v>215</v>
      </c>
      <c r="B42" s="234"/>
      <c r="C42" s="234"/>
      <c r="D42" s="234"/>
      <c r="E42" s="234"/>
      <c r="F42" s="234"/>
      <c r="G42" s="234"/>
      <c r="H42" s="235"/>
      <c r="I42" s="1">
        <v>146</v>
      </c>
      <c r="J42" s="53">
        <f>J7+J27+J38+J40</f>
        <v>689304638</v>
      </c>
      <c r="K42" s="53">
        <f>K7+K27+K38+K40</f>
        <v>239327370</v>
      </c>
      <c r="L42" s="53">
        <f>L7+L27+L38+L40</f>
        <v>692844917</v>
      </c>
      <c r="M42" s="53">
        <f>M7+M27+M38+M40</f>
        <v>247517209</v>
      </c>
    </row>
    <row r="43" spans="1:13" ht="12.75">
      <c r="A43" s="233" t="s">
        <v>216</v>
      </c>
      <c r="B43" s="234"/>
      <c r="C43" s="234"/>
      <c r="D43" s="234"/>
      <c r="E43" s="234"/>
      <c r="F43" s="234"/>
      <c r="G43" s="234"/>
      <c r="H43" s="235"/>
      <c r="I43" s="1">
        <v>147</v>
      </c>
      <c r="J43" s="53">
        <f>J10+J33+J39+J41</f>
        <v>679025583</v>
      </c>
      <c r="K43" s="53">
        <f>K10+K33+K39+K41</f>
        <v>237597995</v>
      </c>
      <c r="L43" s="53">
        <f>L10+L33+L39+L41</f>
        <v>672796315</v>
      </c>
      <c r="M43" s="53">
        <f>M10+M33+M39+M41</f>
        <v>240032917</v>
      </c>
    </row>
    <row r="44" spans="1:13" ht="12.75">
      <c r="A44" s="233" t="s">
        <v>236</v>
      </c>
      <c r="B44" s="234"/>
      <c r="C44" s="234"/>
      <c r="D44" s="234"/>
      <c r="E44" s="234"/>
      <c r="F44" s="234"/>
      <c r="G44" s="234"/>
      <c r="H44" s="235"/>
      <c r="I44" s="1">
        <v>148</v>
      </c>
      <c r="J44" s="53">
        <f>J42-J43</f>
        <v>10279055</v>
      </c>
      <c r="K44" s="53">
        <f>K42-K43</f>
        <v>1729375</v>
      </c>
      <c r="L44" s="53">
        <f>L42-L43</f>
        <v>20048602</v>
      </c>
      <c r="M44" s="53">
        <f>M42-M43</f>
        <v>7484292</v>
      </c>
    </row>
    <row r="45" spans="1:13" ht="12.75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3">
        <f>IF(J42&gt;J43,J42-J43,0)</f>
        <v>10279055</v>
      </c>
      <c r="K45" s="53">
        <f>IF(K42&gt;K43,K42-K43,0)</f>
        <v>1729375</v>
      </c>
      <c r="L45" s="53">
        <f>IF(L42&gt;L43,L42-L43,0)</f>
        <v>20048602</v>
      </c>
      <c r="M45" s="53">
        <f>IF(M42&gt;M43,M42-M43,0)</f>
        <v>7484292</v>
      </c>
    </row>
    <row r="46" spans="1:13" ht="12.75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33" t="s">
        <v>217</v>
      </c>
      <c r="B47" s="234"/>
      <c r="C47" s="234"/>
      <c r="D47" s="234"/>
      <c r="E47" s="234"/>
      <c r="F47" s="234"/>
      <c r="G47" s="234"/>
      <c r="H47" s="235"/>
      <c r="I47" s="1">
        <v>151</v>
      </c>
      <c r="J47" s="7">
        <v>2034696</v>
      </c>
      <c r="K47" s="7">
        <v>196041</v>
      </c>
      <c r="L47" s="7">
        <v>3202368</v>
      </c>
      <c r="M47" s="7">
        <v>906725</v>
      </c>
    </row>
    <row r="48" spans="1:13" ht="12.75">
      <c r="A48" s="233" t="s">
        <v>237</v>
      </c>
      <c r="B48" s="234"/>
      <c r="C48" s="234"/>
      <c r="D48" s="234"/>
      <c r="E48" s="234"/>
      <c r="F48" s="234"/>
      <c r="G48" s="234"/>
      <c r="H48" s="235"/>
      <c r="I48" s="1">
        <v>152</v>
      </c>
      <c r="J48" s="53">
        <f>J44-J47</f>
        <v>8244359</v>
      </c>
      <c r="K48" s="53">
        <f>K44-K47</f>
        <v>1533334</v>
      </c>
      <c r="L48" s="53">
        <f>L44-L47</f>
        <v>16846234</v>
      </c>
      <c r="M48" s="53">
        <f>M44-M47</f>
        <v>6577567</v>
      </c>
    </row>
    <row r="49" spans="1:13" ht="12.75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3">
        <f>IF(J48&gt;0,J48,0)</f>
        <v>8244359</v>
      </c>
      <c r="K49" s="53">
        <f>IF(K48&gt;0,K48,0)</f>
        <v>1533334</v>
      </c>
      <c r="L49" s="53">
        <f>IF(L48&gt;0,L48,0)</f>
        <v>16846234</v>
      </c>
      <c r="M49" s="53">
        <f>IF(M48&gt;0,M48,0)</f>
        <v>6577567</v>
      </c>
    </row>
    <row r="50" spans="1:13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2" t="s">
        <v>310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187</v>
      </c>
      <c r="B52" s="227"/>
      <c r="C52" s="227"/>
      <c r="D52" s="227"/>
      <c r="E52" s="227"/>
      <c r="F52" s="227"/>
      <c r="G52" s="227"/>
      <c r="H52" s="227"/>
      <c r="I52" s="55"/>
      <c r="J52" s="55"/>
      <c r="K52" s="55"/>
      <c r="L52" s="55"/>
      <c r="M52" s="62"/>
    </row>
    <row r="53" spans="1:13" ht="12.75">
      <c r="A53" s="270" t="s">
        <v>234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>
        <v>6985610</v>
      </c>
      <c r="K53" s="7">
        <v>1060697</v>
      </c>
      <c r="L53" s="7">
        <v>15353473</v>
      </c>
      <c r="M53" s="7">
        <v>5849354</v>
      </c>
    </row>
    <row r="54" spans="1:13" ht="12.75">
      <c r="A54" s="270" t="s">
        <v>235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>
        <v>1258749</v>
      </c>
      <c r="K54" s="8">
        <v>472637</v>
      </c>
      <c r="L54" s="8">
        <v>1492761</v>
      </c>
      <c r="M54" s="8">
        <v>728213</v>
      </c>
    </row>
    <row r="55" spans="1:13" ht="12.75" customHeight="1">
      <c r="A55" s="22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204</v>
      </c>
      <c r="B56" s="227"/>
      <c r="C56" s="227"/>
      <c r="D56" s="227"/>
      <c r="E56" s="227"/>
      <c r="F56" s="227"/>
      <c r="G56" s="227"/>
      <c r="H56" s="244"/>
      <c r="I56" s="9">
        <v>157</v>
      </c>
      <c r="J56" s="6">
        <v>8244359</v>
      </c>
      <c r="K56" s="6">
        <v>1533334</v>
      </c>
      <c r="L56" s="6">
        <v>16846234</v>
      </c>
      <c r="M56" s="6">
        <v>6577567</v>
      </c>
    </row>
    <row r="57" spans="1:13" ht="12.75">
      <c r="A57" s="233" t="s">
        <v>221</v>
      </c>
      <c r="B57" s="234"/>
      <c r="C57" s="234"/>
      <c r="D57" s="234"/>
      <c r="E57" s="234"/>
      <c r="F57" s="234"/>
      <c r="G57" s="234"/>
      <c r="H57" s="235"/>
      <c r="I57" s="1">
        <v>158</v>
      </c>
      <c r="J57" s="53">
        <f>SUM(J58:J64)</f>
        <v>-2585771</v>
      </c>
      <c r="K57" s="53">
        <f>SUM(K58:K64)</f>
        <v>1704524</v>
      </c>
      <c r="L57" s="53">
        <f>SUM(L58:L64)</f>
        <v>-3470957</v>
      </c>
      <c r="M57" s="53">
        <f>SUM(M58:M64)</f>
        <v>405016</v>
      </c>
    </row>
    <row r="58" spans="1:13" ht="12.75">
      <c r="A58" s="233" t="s">
        <v>228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>
        <v>-2585771</v>
      </c>
      <c r="K58" s="7">
        <v>1704524</v>
      </c>
      <c r="L58" s="7">
        <v>-3416260</v>
      </c>
      <c r="M58" s="7">
        <v>405016</v>
      </c>
    </row>
    <row r="59" spans="1:13" ht="12.75">
      <c r="A59" s="233" t="s">
        <v>229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33" t="s">
        <v>45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>
        <v>0</v>
      </c>
      <c r="K60" s="7">
        <v>0</v>
      </c>
      <c r="L60" s="7">
        <v>-54697</v>
      </c>
      <c r="M60" s="7">
        <v>0</v>
      </c>
    </row>
    <row r="61" spans="1:13" ht="12.75">
      <c r="A61" s="233" t="s">
        <v>230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33" t="s">
        <v>231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33" t="s">
        <v>232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33" t="s">
        <v>233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33" t="s">
        <v>222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>
        <v>0</v>
      </c>
      <c r="K65" s="7">
        <v>0</v>
      </c>
      <c r="L65" s="7">
        <v>-9932</v>
      </c>
      <c r="M65" s="7">
        <v>0</v>
      </c>
    </row>
    <row r="66" spans="1:13" ht="12.75">
      <c r="A66" s="233" t="s">
        <v>193</v>
      </c>
      <c r="B66" s="234"/>
      <c r="C66" s="234"/>
      <c r="D66" s="234"/>
      <c r="E66" s="234"/>
      <c r="F66" s="234"/>
      <c r="G66" s="234"/>
      <c r="H66" s="235"/>
      <c r="I66" s="1">
        <v>167</v>
      </c>
      <c r="J66" s="53">
        <f>J57-J65</f>
        <v>-2585771</v>
      </c>
      <c r="K66" s="53">
        <f>K57-K65</f>
        <v>1704524</v>
      </c>
      <c r="L66" s="53">
        <f>L57-L65</f>
        <v>-3461025</v>
      </c>
      <c r="M66" s="53">
        <f>M57-M65</f>
        <v>405016</v>
      </c>
    </row>
    <row r="67" spans="1:13" ht="12.75">
      <c r="A67" s="233" t="s">
        <v>194</v>
      </c>
      <c r="B67" s="234"/>
      <c r="C67" s="234"/>
      <c r="D67" s="234"/>
      <c r="E67" s="234"/>
      <c r="F67" s="234"/>
      <c r="G67" s="234"/>
      <c r="H67" s="235"/>
      <c r="I67" s="1">
        <v>168</v>
      </c>
      <c r="J67" s="61">
        <f>J56+J66</f>
        <v>5658588</v>
      </c>
      <c r="K67" s="61">
        <f>K56+K66</f>
        <v>3237858</v>
      </c>
      <c r="L67" s="61">
        <f>L56+L66</f>
        <v>13385209</v>
      </c>
      <c r="M67" s="61">
        <f>M56+M66</f>
        <v>6982583</v>
      </c>
    </row>
    <row r="68" spans="1:13" ht="12.75" customHeight="1">
      <c r="A68" s="266" t="s">
        <v>311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70" t="s">
        <v>234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>
        <v>4399839</v>
      </c>
      <c r="K70" s="7">
        <v>2765221</v>
      </c>
      <c r="L70" s="7">
        <v>11892448</v>
      </c>
      <c r="M70" s="7">
        <v>6254370</v>
      </c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1258749</v>
      </c>
      <c r="K71" s="8">
        <v>472637</v>
      </c>
      <c r="L71" s="8">
        <v>1492761</v>
      </c>
      <c r="M71" s="8">
        <v>728213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A14" sqref="A14:H14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84" t="s">
        <v>164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358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1" t="s">
        <v>355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66" t="s">
        <v>279</v>
      </c>
      <c r="J4" s="67" t="s">
        <v>316</v>
      </c>
      <c r="K4" s="67" t="s">
        <v>317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68">
        <v>2</v>
      </c>
      <c r="J5" s="69" t="s">
        <v>282</v>
      </c>
      <c r="K5" s="69" t="s">
        <v>283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1" ht="12.75">
      <c r="A7" s="230" t="s">
        <v>40</v>
      </c>
      <c r="B7" s="231"/>
      <c r="C7" s="231"/>
      <c r="D7" s="231"/>
      <c r="E7" s="231"/>
      <c r="F7" s="231"/>
      <c r="G7" s="231"/>
      <c r="H7" s="231"/>
      <c r="I7" s="1">
        <v>1</v>
      </c>
      <c r="J7" s="7">
        <v>10279054</v>
      </c>
      <c r="K7" s="7">
        <v>20048602</v>
      </c>
    </row>
    <row r="8" spans="1:11" ht="12.75">
      <c r="A8" s="230" t="s">
        <v>41</v>
      </c>
      <c r="B8" s="231"/>
      <c r="C8" s="231"/>
      <c r="D8" s="231"/>
      <c r="E8" s="231"/>
      <c r="F8" s="231"/>
      <c r="G8" s="231"/>
      <c r="H8" s="231"/>
      <c r="I8" s="1">
        <v>2</v>
      </c>
      <c r="J8" s="7">
        <v>37151693</v>
      </c>
      <c r="K8" s="7">
        <v>36821404</v>
      </c>
    </row>
    <row r="9" spans="1:11" ht="12.75">
      <c r="A9" s="230" t="s">
        <v>42</v>
      </c>
      <c r="B9" s="231"/>
      <c r="C9" s="231"/>
      <c r="D9" s="231"/>
      <c r="E9" s="231"/>
      <c r="F9" s="231"/>
      <c r="G9" s="231"/>
      <c r="H9" s="231"/>
      <c r="I9" s="1">
        <v>3</v>
      </c>
      <c r="J9" s="7">
        <v>0</v>
      </c>
      <c r="K9" s="7">
        <v>0</v>
      </c>
    </row>
    <row r="10" spans="1:11" ht="12.75">
      <c r="A10" s="230" t="s">
        <v>43</v>
      </c>
      <c r="B10" s="231"/>
      <c r="C10" s="231"/>
      <c r="D10" s="231"/>
      <c r="E10" s="231"/>
      <c r="F10" s="231"/>
      <c r="G10" s="231"/>
      <c r="H10" s="231"/>
      <c r="I10" s="1">
        <v>4</v>
      </c>
      <c r="J10" s="7">
        <v>49429799</v>
      </c>
      <c r="K10" s="7">
        <v>45556459</v>
      </c>
    </row>
    <row r="11" spans="1:11" ht="12.75">
      <c r="A11" s="230" t="s">
        <v>44</v>
      </c>
      <c r="B11" s="231"/>
      <c r="C11" s="231"/>
      <c r="D11" s="231"/>
      <c r="E11" s="231"/>
      <c r="F11" s="231"/>
      <c r="G11" s="231"/>
      <c r="H11" s="231"/>
      <c r="I11" s="1">
        <v>5</v>
      </c>
      <c r="J11" s="7">
        <v>0</v>
      </c>
      <c r="K11" s="7">
        <v>0</v>
      </c>
    </row>
    <row r="12" spans="1:11" ht="12.75">
      <c r="A12" s="230" t="s">
        <v>51</v>
      </c>
      <c r="B12" s="231"/>
      <c r="C12" s="231"/>
      <c r="D12" s="231"/>
      <c r="E12" s="231"/>
      <c r="F12" s="231"/>
      <c r="G12" s="231"/>
      <c r="H12" s="231"/>
      <c r="I12" s="1">
        <v>6</v>
      </c>
      <c r="J12" s="7">
        <v>14481048</v>
      </c>
      <c r="K12" s="7">
        <v>14907123</v>
      </c>
    </row>
    <row r="13" spans="1:11" ht="12.75">
      <c r="A13" s="233" t="s">
        <v>157</v>
      </c>
      <c r="B13" s="234"/>
      <c r="C13" s="234"/>
      <c r="D13" s="234"/>
      <c r="E13" s="234"/>
      <c r="F13" s="234"/>
      <c r="G13" s="234"/>
      <c r="H13" s="234"/>
      <c r="I13" s="1">
        <v>7</v>
      </c>
      <c r="J13" s="53">
        <f>SUM(J7:J12)</f>
        <v>111341594</v>
      </c>
      <c r="K13" s="53">
        <f>SUM(K7:K12)</f>
        <v>117333588</v>
      </c>
    </row>
    <row r="14" spans="1:11" ht="12.75">
      <c r="A14" s="230" t="s">
        <v>52</v>
      </c>
      <c r="B14" s="231"/>
      <c r="C14" s="231"/>
      <c r="D14" s="231"/>
      <c r="E14" s="231"/>
      <c r="F14" s="231"/>
      <c r="G14" s="231"/>
      <c r="H14" s="231"/>
      <c r="I14" s="1">
        <v>8</v>
      </c>
      <c r="J14" s="7">
        <v>21340395</v>
      </c>
      <c r="K14" s="7">
        <v>23905084</v>
      </c>
    </row>
    <row r="15" spans="1:11" ht="12.75">
      <c r="A15" s="230" t="s">
        <v>53</v>
      </c>
      <c r="B15" s="231"/>
      <c r="C15" s="231"/>
      <c r="D15" s="231"/>
      <c r="E15" s="231"/>
      <c r="F15" s="231"/>
      <c r="G15" s="231"/>
      <c r="H15" s="231"/>
      <c r="I15" s="1">
        <v>9</v>
      </c>
      <c r="J15" s="7">
        <v>0</v>
      </c>
      <c r="K15" s="7">
        <v>0</v>
      </c>
    </row>
    <row r="16" spans="1:11" ht="12.75">
      <c r="A16" s="230" t="s">
        <v>54</v>
      </c>
      <c r="B16" s="231"/>
      <c r="C16" s="231"/>
      <c r="D16" s="231"/>
      <c r="E16" s="231"/>
      <c r="F16" s="231"/>
      <c r="G16" s="231"/>
      <c r="H16" s="231"/>
      <c r="I16" s="1">
        <v>10</v>
      </c>
      <c r="J16" s="7">
        <v>23546820</v>
      </c>
      <c r="K16" s="7">
        <v>24168426</v>
      </c>
    </row>
    <row r="17" spans="1:11" ht="12.75">
      <c r="A17" s="230" t="s">
        <v>55</v>
      </c>
      <c r="B17" s="231"/>
      <c r="C17" s="231"/>
      <c r="D17" s="231"/>
      <c r="E17" s="231"/>
      <c r="F17" s="231"/>
      <c r="G17" s="231"/>
      <c r="H17" s="231"/>
      <c r="I17" s="1">
        <v>11</v>
      </c>
      <c r="J17" s="7">
        <v>4623902</v>
      </c>
      <c r="K17" s="7">
        <v>7128790</v>
      </c>
    </row>
    <row r="18" spans="1:11" ht="12.75">
      <c r="A18" s="233" t="s">
        <v>158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3">
        <f>SUM(J14:J17)</f>
        <v>49511117</v>
      </c>
      <c r="K18" s="53">
        <f>SUM(K14:K17)</f>
        <v>55202300</v>
      </c>
    </row>
    <row r="19" spans="1:11" ht="12.75">
      <c r="A19" s="233" t="s">
        <v>36</v>
      </c>
      <c r="B19" s="234"/>
      <c r="C19" s="234"/>
      <c r="D19" s="234"/>
      <c r="E19" s="234"/>
      <c r="F19" s="234"/>
      <c r="G19" s="234"/>
      <c r="H19" s="234"/>
      <c r="I19" s="1">
        <v>13</v>
      </c>
      <c r="J19" s="64">
        <f>IF(J13&gt;J18,J13-J18,0)</f>
        <v>61830477</v>
      </c>
      <c r="K19" s="64">
        <f>IF(K13&gt;K18,K13-K18,0)</f>
        <v>62131288</v>
      </c>
    </row>
    <row r="20" spans="1:11" ht="12.75">
      <c r="A20" s="233" t="s">
        <v>37</v>
      </c>
      <c r="B20" s="234"/>
      <c r="C20" s="234"/>
      <c r="D20" s="234"/>
      <c r="E20" s="234"/>
      <c r="F20" s="234"/>
      <c r="G20" s="234"/>
      <c r="H20" s="234"/>
      <c r="I20" s="1">
        <v>14</v>
      </c>
      <c r="J20" s="53">
        <v>0</v>
      </c>
      <c r="K20" s="53">
        <v>0</v>
      </c>
    </row>
    <row r="21" spans="1:11" ht="12.75">
      <c r="A21" s="222" t="s">
        <v>159</v>
      </c>
      <c r="B21" s="223"/>
      <c r="C21" s="223"/>
      <c r="D21" s="223"/>
      <c r="E21" s="223"/>
      <c r="F21" s="223"/>
      <c r="G21" s="223"/>
      <c r="H21" s="223"/>
      <c r="I21" s="279"/>
      <c r="J21" s="279"/>
      <c r="K21" s="280"/>
    </row>
    <row r="22" spans="1:11" ht="12.75">
      <c r="A22" s="230" t="s">
        <v>178</v>
      </c>
      <c r="B22" s="231"/>
      <c r="C22" s="231"/>
      <c r="D22" s="231"/>
      <c r="E22" s="231"/>
      <c r="F22" s="231"/>
      <c r="G22" s="231"/>
      <c r="H22" s="231"/>
      <c r="I22" s="1">
        <v>15</v>
      </c>
      <c r="J22" s="7">
        <v>1218162</v>
      </c>
      <c r="K22" s="7">
        <v>709858</v>
      </c>
    </row>
    <row r="23" spans="1:11" ht="12.75">
      <c r="A23" s="230" t="s">
        <v>179</v>
      </c>
      <c r="B23" s="231"/>
      <c r="C23" s="231"/>
      <c r="D23" s="231"/>
      <c r="E23" s="231"/>
      <c r="F23" s="231"/>
      <c r="G23" s="231"/>
      <c r="H23" s="231"/>
      <c r="I23" s="1">
        <v>16</v>
      </c>
      <c r="J23" s="7">
        <v>0</v>
      </c>
      <c r="K23" s="7">
        <v>0</v>
      </c>
    </row>
    <row r="24" spans="1:11" ht="12.75">
      <c r="A24" s="230" t="s">
        <v>180</v>
      </c>
      <c r="B24" s="231"/>
      <c r="C24" s="231"/>
      <c r="D24" s="231"/>
      <c r="E24" s="231"/>
      <c r="F24" s="231"/>
      <c r="G24" s="231"/>
      <c r="H24" s="231"/>
      <c r="I24" s="1">
        <v>17</v>
      </c>
      <c r="J24" s="7">
        <v>0</v>
      </c>
      <c r="K24" s="7">
        <v>0</v>
      </c>
    </row>
    <row r="25" spans="1:11" ht="12.75">
      <c r="A25" s="230" t="s">
        <v>181</v>
      </c>
      <c r="B25" s="231"/>
      <c r="C25" s="231"/>
      <c r="D25" s="231"/>
      <c r="E25" s="231"/>
      <c r="F25" s="231"/>
      <c r="G25" s="231"/>
      <c r="H25" s="231"/>
      <c r="I25" s="1">
        <v>18</v>
      </c>
      <c r="J25" s="7">
        <v>0</v>
      </c>
      <c r="K25" s="7">
        <v>0</v>
      </c>
    </row>
    <row r="26" spans="1:11" ht="12.75">
      <c r="A26" s="230" t="s">
        <v>182</v>
      </c>
      <c r="B26" s="231"/>
      <c r="C26" s="231"/>
      <c r="D26" s="231"/>
      <c r="E26" s="231"/>
      <c r="F26" s="231"/>
      <c r="G26" s="231"/>
      <c r="H26" s="231"/>
      <c r="I26" s="1">
        <v>19</v>
      </c>
      <c r="J26" s="7">
        <v>12604821</v>
      </c>
      <c r="K26" s="7">
        <v>11117367</v>
      </c>
    </row>
    <row r="27" spans="1:11" ht="12.75">
      <c r="A27" s="233" t="s">
        <v>168</v>
      </c>
      <c r="B27" s="234"/>
      <c r="C27" s="234"/>
      <c r="D27" s="234"/>
      <c r="E27" s="234"/>
      <c r="F27" s="234"/>
      <c r="G27" s="234"/>
      <c r="H27" s="234"/>
      <c r="I27" s="1">
        <v>20</v>
      </c>
      <c r="J27" s="64">
        <f>SUM(J22:J26)</f>
        <v>13822983</v>
      </c>
      <c r="K27" s="64">
        <f>SUM(K22:K26)</f>
        <v>11827225</v>
      </c>
    </row>
    <row r="28" spans="1:11" ht="12.75">
      <c r="A28" s="230" t="s">
        <v>115</v>
      </c>
      <c r="B28" s="231"/>
      <c r="C28" s="231"/>
      <c r="D28" s="231"/>
      <c r="E28" s="231"/>
      <c r="F28" s="231"/>
      <c r="G28" s="231"/>
      <c r="H28" s="231"/>
      <c r="I28" s="1">
        <v>21</v>
      </c>
      <c r="J28" s="7">
        <v>11463292</v>
      </c>
      <c r="K28" s="7">
        <v>15014348</v>
      </c>
    </row>
    <row r="29" spans="1:11" ht="12.75">
      <c r="A29" s="230" t="s">
        <v>116</v>
      </c>
      <c r="B29" s="231"/>
      <c r="C29" s="231"/>
      <c r="D29" s="231"/>
      <c r="E29" s="231"/>
      <c r="F29" s="231"/>
      <c r="G29" s="231"/>
      <c r="H29" s="231"/>
      <c r="I29" s="1">
        <v>22</v>
      </c>
      <c r="J29" s="7">
        <v>0</v>
      </c>
      <c r="K29" s="7">
        <v>0</v>
      </c>
    </row>
    <row r="30" spans="1:11" ht="12.75">
      <c r="A30" s="230" t="s">
        <v>16</v>
      </c>
      <c r="B30" s="231"/>
      <c r="C30" s="231"/>
      <c r="D30" s="231"/>
      <c r="E30" s="231"/>
      <c r="F30" s="231"/>
      <c r="G30" s="231"/>
      <c r="H30" s="231"/>
      <c r="I30" s="1">
        <v>23</v>
      </c>
      <c r="J30" s="7">
        <v>17549931</v>
      </c>
      <c r="K30" s="7">
        <v>40596426</v>
      </c>
    </row>
    <row r="31" spans="1:11" ht="12.75">
      <c r="A31" s="233" t="s">
        <v>5</v>
      </c>
      <c r="B31" s="234"/>
      <c r="C31" s="234"/>
      <c r="D31" s="234"/>
      <c r="E31" s="234"/>
      <c r="F31" s="234"/>
      <c r="G31" s="234"/>
      <c r="H31" s="234"/>
      <c r="I31" s="1">
        <v>24</v>
      </c>
      <c r="J31" s="53">
        <f>SUM(J28:J30)</f>
        <v>29013223</v>
      </c>
      <c r="K31" s="53">
        <f>SUM(K28:K30)</f>
        <v>55610774</v>
      </c>
    </row>
    <row r="32" spans="1:11" ht="12.75">
      <c r="A32" s="233" t="s">
        <v>38</v>
      </c>
      <c r="B32" s="234"/>
      <c r="C32" s="234"/>
      <c r="D32" s="234"/>
      <c r="E32" s="234"/>
      <c r="F32" s="234"/>
      <c r="G32" s="234"/>
      <c r="H32" s="234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33" t="s">
        <v>39</v>
      </c>
      <c r="B33" s="234"/>
      <c r="C33" s="234"/>
      <c r="D33" s="234"/>
      <c r="E33" s="234"/>
      <c r="F33" s="234"/>
      <c r="G33" s="234"/>
      <c r="H33" s="234"/>
      <c r="I33" s="1">
        <v>26</v>
      </c>
      <c r="J33" s="53">
        <f>IF(J31&gt;J27,J31-J27,0)</f>
        <v>15190240</v>
      </c>
      <c r="K33" s="53">
        <f>IF(K31&gt;K27,K31-K27,0)</f>
        <v>43783549</v>
      </c>
    </row>
    <row r="34" spans="1:11" ht="12.75">
      <c r="A34" s="222" t="s">
        <v>160</v>
      </c>
      <c r="B34" s="223"/>
      <c r="C34" s="223"/>
      <c r="D34" s="223"/>
      <c r="E34" s="223"/>
      <c r="F34" s="223"/>
      <c r="G34" s="223"/>
      <c r="H34" s="223"/>
      <c r="I34" s="279"/>
      <c r="J34" s="279"/>
      <c r="K34" s="280"/>
    </row>
    <row r="35" spans="1:11" ht="12.75">
      <c r="A35" s="230" t="s">
        <v>174</v>
      </c>
      <c r="B35" s="231"/>
      <c r="C35" s="231"/>
      <c r="D35" s="231"/>
      <c r="E35" s="231"/>
      <c r="F35" s="231"/>
      <c r="G35" s="231"/>
      <c r="H35" s="231"/>
      <c r="I35" s="1">
        <v>27</v>
      </c>
      <c r="J35" s="7">
        <v>0</v>
      </c>
      <c r="K35" s="7">
        <v>0</v>
      </c>
    </row>
    <row r="36" spans="1:11" ht="12.75">
      <c r="A36" s="230" t="s">
        <v>29</v>
      </c>
      <c r="B36" s="231"/>
      <c r="C36" s="231"/>
      <c r="D36" s="231"/>
      <c r="E36" s="231"/>
      <c r="F36" s="231"/>
      <c r="G36" s="231"/>
      <c r="H36" s="231"/>
      <c r="I36" s="1">
        <v>28</v>
      </c>
      <c r="J36" s="7">
        <v>90008348</v>
      </c>
      <c r="K36" s="7">
        <v>117871222</v>
      </c>
    </row>
    <row r="37" spans="1:11" ht="12.75">
      <c r="A37" s="230" t="s">
        <v>30</v>
      </c>
      <c r="B37" s="231"/>
      <c r="C37" s="231"/>
      <c r="D37" s="231"/>
      <c r="E37" s="231"/>
      <c r="F37" s="231"/>
      <c r="G37" s="231"/>
      <c r="H37" s="231"/>
      <c r="I37" s="1">
        <v>29</v>
      </c>
      <c r="J37" s="7">
        <v>20511009</v>
      </c>
      <c r="K37" s="7">
        <v>554507</v>
      </c>
    </row>
    <row r="38" spans="1:11" ht="12.75">
      <c r="A38" s="233" t="s">
        <v>68</v>
      </c>
      <c r="B38" s="234"/>
      <c r="C38" s="234"/>
      <c r="D38" s="234"/>
      <c r="E38" s="234"/>
      <c r="F38" s="234"/>
      <c r="G38" s="234"/>
      <c r="H38" s="234"/>
      <c r="I38" s="1">
        <v>30</v>
      </c>
      <c r="J38" s="53">
        <f>SUM(J35:J37)</f>
        <v>110519357</v>
      </c>
      <c r="K38" s="53">
        <f>SUM(K35:K37)</f>
        <v>118425729</v>
      </c>
    </row>
    <row r="39" spans="1:11" ht="12.75">
      <c r="A39" s="230" t="s">
        <v>31</v>
      </c>
      <c r="B39" s="231"/>
      <c r="C39" s="231"/>
      <c r="D39" s="231"/>
      <c r="E39" s="231"/>
      <c r="F39" s="231"/>
      <c r="G39" s="231"/>
      <c r="H39" s="231"/>
      <c r="I39" s="1">
        <v>31</v>
      </c>
      <c r="J39" s="7">
        <v>106276091</v>
      </c>
      <c r="K39" s="7">
        <v>148016914</v>
      </c>
    </row>
    <row r="40" spans="1:11" ht="12.75">
      <c r="A40" s="230" t="s">
        <v>32</v>
      </c>
      <c r="B40" s="231"/>
      <c r="C40" s="231"/>
      <c r="D40" s="231"/>
      <c r="E40" s="231"/>
      <c r="F40" s="231"/>
      <c r="G40" s="231"/>
      <c r="H40" s="231"/>
      <c r="I40" s="1">
        <v>32</v>
      </c>
      <c r="J40" s="7">
        <v>10389932</v>
      </c>
      <c r="K40" s="7">
        <v>12951170</v>
      </c>
    </row>
    <row r="41" spans="1:11" ht="12.75">
      <c r="A41" s="230" t="s">
        <v>33</v>
      </c>
      <c r="B41" s="231"/>
      <c r="C41" s="231"/>
      <c r="D41" s="231"/>
      <c r="E41" s="231"/>
      <c r="F41" s="231"/>
      <c r="G41" s="231"/>
      <c r="H41" s="231"/>
      <c r="I41" s="1">
        <v>33</v>
      </c>
      <c r="J41" s="7">
        <v>0</v>
      </c>
      <c r="K41" s="7">
        <v>0</v>
      </c>
    </row>
    <row r="42" spans="1:11" ht="12.75">
      <c r="A42" s="230" t="s">
        <v>34</v>
      </c>
      <c r="B42" s="231"/>
      <c r="C42" s="231"/>
      <c r="D42" s="231"/>
      <c r="E42" s="231"/>
      <c r="F42" s="231"/>
      <c r="G42" s="231"/>
      <c r="H42" s="231"/>
      <c r="I42" s="1">
        <v>34</v>
      </c>
      <c r="J42" s="7">
        <v>7472748</v>
      </c>
      <c r="K42" s="7">
        <v>2191915</v>
      </c>
    </row>
    <row r="43" spans="1:11" ht="12.75">
      <c r="A43" s="230" t="s">
        <v>35</v>
      </c>
      <c r="B43" s="231"/>
      <c r="C43" s="231"/>
      <c r="D43" s="231"/>
      <c r="E43" s="231"/>
      <c r="F43" s="231"/>
      <c r="G43" s="231"/>
      <c r="H43" s="231"/>
      <c r="I43" s="1">
        <v>35</v>
      </c>
      <c r="J43" s="7">
        <v>129368</v>
      </c>
      <c r="K43" s="7">
        <v>0</v>
      </c>
    </row>
    <row r="44" spans="1:11" ht="12.75">
      <c r="A44" s="233" t="s">
        <v>69</v>
      </c>
      <c r="B44" s="234"/>
      <c r="C44" s="234"/>
      <c r="D44" s="234"/>
      <c r="E44" s="234"/>
      <c r="F44" s="234"/>
      <c r="G44" s="234"/>
      <c r="H44" s="234"/>
      <c r="I44" s="1">
        <v>36</v>
      </c>
      <c r="J44" s="53">
        <f>SUM(J39:J43)</f>
        <v>124268139</v>
      </c>
      <c r="K44" s="53">
        <f>SUM(K39:K43)</f>
        <v>163159999</v>
      </c>
    </row>
    <row r="45" spans="1:11" ht="12.75">
      <c r="A45" s="233" t="s">
        <v>17</v>
      </c>
      <c r="B45" s="234"/>
      <c r="C45" s="234"/>
      <c r="D45" s="234"/>
      <c r="E45" s="234"/>
      <c r="F45" s="234"/>
      <c r="G45" s="234"/>
      <c r="H45" s="234"/>
      <c r="I45" s="1">
        <v>37</v>
      </c>
      <c r="J45" s="64">
        <v>0</v>
      </c>
      <c r="K45" s="64">
        <v>0</v>
      </c>
    </row>
    <row r="46" spans="1:11" ht="12.75">
      <c r="A46" s="233" t="s">
        <v>18</v>
      </c>
      <c r="B46" s="234"/>
      <c r="C46" s="234"/>
      <c r="D46" s="234"/>
      <c r="E46" s="234"/>
      <c r="F46" s="234"/>
      <c r="G46" s="234"/>
      <c r="H46" s="234"/>
      <c r="I46" s="1">
        <v>38</v>
      </c>
      <c r="J46" s="53">
        <f>IF(J44&gt;J38,J44-J38,0)</f>
        <v>13748782</v>
      </c>
      <c r="K46" s="53">
        <f>IF(K44&gt;K38,K44-K38,0)</f>
        <v>44734270</v>
      </c>
    </row>
    <row r="47" spans="1:11" ht="12.75">
      <c r="A47" s="230" t="s">
        <v>70</v>
      </c>
      <c r="B47" s="231"/>
      <c r="C47" s="231"/>
      <c r="D47" s="231"/>
      <c r="E47" s="231"/>
      <c r="F47" s="231"/>
      <c r="G47" s="231"/>
      <c r="H47" s="231"/>
      <c r="I47" s="1">
        <v>39</v>
      </c>
      <c r="J47" s="53">
        <f>IF(J19-J20+J32-J33+J45-J46&gt;0,J19-J20+J32-J33+J45-J46,0)</f>
        <v>32891455</v>
      </c>
      <c r="K47" s="53">
        <f>IF(K19-K20+K32-K33+K45-K46&gt;0,K19-K20+K32-K33+K45-K46,0)</f>
        <v>0</v>
      </c>
    </row>
    <row r="48" spans="1:11" ht="12.75">
      <c r="A48" s="230" t="s">
        <v>71</v>
      </c>
      <c r="B48" s="231"/>
      <c r="C48" s="231"/>
      <c r="D48" s="231"/>
      <c r="E48" s="231"/>
      <c r="F48" s="231"/>
      <c r="G48" s="231"/>
      <c r="H48" s="231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26386531</v>
      </c>
    </row>
    <row r="49" spans="1:11" ht="12.75">
      <c r="A49" s="230" t="s">
        <v>161</v>
      </c>
      <c r="B49" s="231"/>
      <c r="C49" s="231"/>
      <c r="D49" s="231"/>
      <c r="E49" s="231"/>
      <c r="F49" s="231"/>
      <c r="G49" s="231"/>
      <c r="H49" s="231"/>
      <c r="I49" s="1">
        <v>41</v>
      </c>
      <c r="J49" s="7">
        <v>54619218</v>
      </c>
      <c r="K49" s="7">
        <v>84678471</v>
      </c>
    </row>
    <row r="50" spans="1:11" ht="12.75">
      <c r="A50" s="230" t="s">
        <v>175</v>
      </c>
      <c r="B50" s="231"/>
      <c r="C50" s="231"/>
      <c r="D50" s="231"/>
      <c r="E50" s="231"/>
      <c r="F50" s="231"/>
      <c r="G50" s="231"/>
      <c r="H50" s="231"/>
      <c r="I50" s="1">
        <v>42</v>
      </c>
      <c r="J50" s="7">
        <v>32891455</v>
      </c>
      <c r="K50" s="7">
        <v>0</v>
      </c>
    </row>
    <row r="51" spans="1:11" ht="12.75">
      <c r="A51" s="230" t="s">
        <v>176</v>
      </c>
      <c r="B51" s="231"/>
      <c r="C51" s="231"/>
      <c r="D51" s="231"/>
      <c r="E51" s="231"/>
      <c r="F51" s="231"/>
      <c r="G51" s="231"/>
      <c r="H51" s="231"/>
      <c r="I51" s="1">
        <v>43</v>
      </c>
      <c r="J51" s="7">
        <v>0</v>
      </c>
      <c r="K51" s="7">
        <v>26386531</v>
      </c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5">
        <f>+J49+J50-J51</f>
        <v>87510673</v>
      </c>
      <c r="K52" s="65">
        <f>+K49+K50-K51</f>
        <v>58291940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4" t="s">
        <v>197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59</v>
      </c>
      <c r="B4" s="286"/>
      <c r="C4" s="286"/>
      <c r="D4" s="286"/>
      <c r="E4" s="286"/>
      <c r="F4" s="286"/>
      <c r="G4" s="286"/>
      <c r="H4" s="286"/>
      <c r="I4" s="66" t="s">
        <v>279</v>
      </c>
      <c r="J4" s="67" t="s">
        <v>316</v>
      </c>
      <c r="K4" s="67" t="s">
        <v>317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72">
        <v>2</v>
      </c>
      <c r="J5" s="73" t="s">
        <v>282</v>
      </c>
      <c r="K5" s="73" t="s">
        <v>283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9"/>
      <c r="J6" s="279"/>
      <c r="K6" s="280"/>
    </row>
    <row r="7" spans="1:11" ht="12.75">
      <c r="A7" s="230" t="s">
        <v>199</v>
      </c>
      <c r="B7" s="231"/>
      <c r="C7" s="231"/>
      <c r="D7" s="231"/>
      <c r="E7" s="231"/>
      <c r="F7" s="231"/>
      <c r="G7" s="231"/>
      <c r="H7" s="231"/>
      <c r="I7" s="1">
        <v>1</v>
      </c>
      <c r="J7" s="5"/>
      <c r="K7" s="7"/>
    </row>
    <row r="8" spans="1:11" ht="12.75">
      <c r="A8" s="230" t="s">
        <v>119</v>
      </c>
      <c r="B8" s="231"/>
      <c r="C8" s="231"/>
      <c r="D8" s="231"/>
      <c r="E8" s="231"/>
      <c r="F8" s="231"/>
      <c r="G8" s="231"/>
      <c r="H8" s="231"/>
      <c r="I8" s="1">
        <v>2</v>
      </c>
      <c r="J8" s="5"/>
      <c r="K8" s="7"/>
    </row>
    <row r="9" spans="1:11" ht="12.75">
      <c r="A9" s="230" t="s">
        <v>120</v>
      </c>
      <c r="B9" s="231"/>
      <c r="C9" s="231"/>
      <c r="D9" s="231"/>
      <c r="E9" s="231"/>
      <c r="F9" s="231"/>
      <c r="G9" s="231"/>
      <c r="H9" s="231"/>
      <c r="I9" s="1">
        <v>3</v>
      </c>
      <c r="J9" s="5"/>
      <c r="K9" s="7"/>
    </row>
    <row r="10" spans="1:11" ht="12.75">
      <c r="A10" s="230" t="s">
        <v>121</v>
      </c>
      <c r="B10" s="231"/>
      <c r="C10" s="231"/>
      <c r="D10" s="231"/>
      <c r="E10" s="231"/>
      <c r="F10" s="231"/>
      <c r="G10" s="231"/>
      <c r="H10" s="231"/>
      <c r="I10" s="1">
        <v>4</v>
      </c>
      <c r="J10" s="5"/>
      <c r="K10" s="7"/>
    </row>
    <row r="11" spans="1:11" ht="12.75">
      <c r="A11" s="230" t="s">
        <v>122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7"/>
    </row>
    <row r="12" spans="1:11" ht="12.75">
      <c r="A12" s="233" t="s">
        <v>198</v>
      </c>
      <c r="B12" s="234"/>
      <c r="C12" s="234"/>
      <c r="D12" s="234"/>
      <c r="E12" s="234"/>
      <c r="F12" s="234"/>
      <c r="G12" s="234"/>
      <c r="H12" s="23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30" t="s">
        <v>123</v>
      </c>
      <c r="B13" s="231"/>
      <c r="C13" s="231"/>
      <c r="D13" s="231"/>
      <c r="E13" s="231"/>
      <c r="F13" s="231"/>
      <c r="G13" s="231"/>
      <c r="H13" s="231"/>
      <c r="I13" s="1">
        <v>7</v>
      </c>
      <c r="J13" s="5"/>
      <c r="K13" s="7"/>
    </row>
    <row r="14" spans="1:11" ht="12.75">
      <c r="A14" s="230" t="s">
        <v>124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7"/>
    </row>
    <row r="15" spans="1:11" ht="12.75">
      <c r="A15" s="230" t="s">
        <v>125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7"/>
    </row>
    <row r="16" spans="1:11" ht="12.75">
      <c r="A16" s="230" t="s">
        <v>126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/>
      <c r="K16" s="7"/>
    </row>
    <row r="17" spans="1:11" ht="12.75">
      <c r="A17" s="230" t="s">
        <v>127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/>
      <c r="K17" s="7"/>
    </row>
    <row r="18" spans="1:11" ht="12.75">
      <c r="A18" s="230" t="s">
        <v>128</v>
      </c>
      <c r="B18" s="231"/>
      <c r="C18" s="231"/>
      <c r="D18" s="231"/>
      <c r="E18" s="231"/>
      <c r="F18" s="231"/>
      <c r="G18" s="231"/>
      <c r="H18" s="231"/>
      <c r="I18" s="1">
        <v>12</v>
      </c>
      <c r="J18" s="5"/>
      <c r="K18" s="7"/>
    </row>
    <row r="19" spans="1:11" ht="12.75">
      <c r="A19" s="233" t="s">
        <v>47</v>
      </c>
      <c r="B19" s="234"/>
      <c r="C19" s="234"/>
      <c r="D19" s="234"/>
      <c r="E19" s="234"/>
      <c r="F19" s="234"/>
      <c r="G19" s="234"/>
      <c r="H19" s="23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33" t="s">
        <v>108</v>
      </c>
      <c r="B20" s="290"/>
      <c r="C20" s="290"/>
      <c r="D20" s="290"/>
      <c r="E20" s="290"/>
      <c r="F20" s="290"/>
      <c r="G20" s="290"/>
      <c r="H20" s="29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45" t="s">
        <v>109</v>
      </c>
      <c r="B21" s="288"/>
      <c r="C21" s="288"/>
      <c r="D21" s="288"/>
      <c r="E21" s="288"/>
      <c r="F21" s="288"/>
      <c r="G21" s="288"/>
      <c r="H21" s="28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23"/>
      <c r="C22" s="223"/>
      <c r="D22" s="223"/>
      <c r="E22" s="223"/>
      <c r="F22" s="223"/>
      <c r="G22" s="223"/>
      <c r="H22" s="223"/>
      <c r="I22" s="279"/>
      <c r="J22" s="279"/>
      <c r="K22" s="280"/>
    </row>
    <row r="23" spans="1:11" ht="12.75">
      <c r="A23" s="230" t="s">
        <v>165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7"/>
    </row>
    <row r="24" spans="1:11" ht="12.75">
      <c r="A24" s="230" t="s">
        <v>166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/>
      <c r="K24" s="7"/>
    </row>
    <row r="25" spans="1:11" ht="12.75">
      <c r="A25" s="230" t="s">
        <v>318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7"/>
    </row>
    <row r="26" spans="1:11" ht="12.75">
      <c r="A26" s="230" t="s">
        <v>319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7"/>
    </row>
    <row r="27" spans="1:11" ht="12.75">
      <c r="A27" s="230" t="s">
        <v>167</v>
      </c>
      <c r="B27" s="231"/>
      <c r="C27" s="231"/>
      <c r="D27" s="231"/>
      <c r="E27" s="231"/>
      <c r="F27" s="231"/>
      <c r="G27" s="231"/>
      <c r="H27" s="231"/>
      <c r="I27" s="1">
        <v>20</v>
      </c>
      <c r="J27" s="5"/>
      <c r="K27" s="7"/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7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7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5"/>
      <c r="K31" s="7"/>
    </row>
    <row r="32" spans="1:11" ht="12.75">
      <c r="A32" s="233" t="s">
        <v>48</v>
      </c>
      <c r="B32" s="234"/>
      <c r="C32" s="234"/>
      <c r="D32" s="234"/>
      <c r="E32" s="234"/>
      <c r="F32" s="234"/>
      <c r="G32" s="234"/>
      <c r="H32" s="23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33" t="s">
        <v>110</v>
      </c>
      <c r="B33" s="234"/>
      <c r="C33" s="234"/>
      <c r="D33" s="234"/>
      <c r="E33" s="234"/>
      <c r="F33" s="234"/>
      <c r="G33" s="234"/>
      <c r="H33" s="23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33" t="s">
        <v>111</v>
      </c>
      <c r="B34" s="234"/>
      <c r="C34" s="234"/>
      <c r="D34" s="234"/>
      <c r="E34" s="234"/>
      <c r="F34" s="234"/>
      <c r="G34" s="234"/>
      <c r="H34" s="23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23"/>
      <c r="C35" s="223"/>
      <c r="D35" s="223"/>
      <c r="E35" s="223"/>
      <c r="F35" s="223"/>
      <c r="G35" s="223"/>
      <c r="H35" s="223"/>
      <c r="I35" s="279">
        <v>0</v>
      </c>
      <c r="J35" s="279"/>
      <c r="K35" s="280"/>
    </row>
    <row r="36" spans="1:11" ht="12.75">
      <c r="A36" s="230" t="s">
        <v>174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/>
      <c r="K36" s="7"/>
    </row>
    <row r="37" spans="1:11" ht="12.75">
      <c r="A37" s="230" t="s">
        <v>29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7"/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1"/>
      <c r="I38" s="1">
        <v>30</v>
      </c>
      <c r="J38" s="5"/>
      <c r="K38" s="7"/>
    </row>
    <row r="39" spans="1:11" ht="12.75">
      <c r="A39" s="233" t="s">
        <v>49</v>
      </c>
      <c r="B39" s="234"/>
      <c r="C39" s="234"/>
      <c r="D39" s="234"/>
      <c r="E39" s="234"/>
      <c r="F39" s="234"/>
      <c r="G39" s="234"/>
      <c r="H39" s="23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30" t="s">
        <v>31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7"/>
    </row>
    <row r="41" spans="1:11" ht="12.75">
      <c r="A41" s="230" t="s">
        <v>32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7"/>
    </row>
    <row r="42" spans="1:11" ht="12.75">
      <c r="A42" s="230" t="s">
        <v>33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7"/>
    </row>
    <row r="43" spans="1:11" ht="12.75">
      <c r="A43" s="230" t="s">
        <v>34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/>
      <c r="K43" s="7"/>
    </row>
    <row r="44" spans="1:11" ht="12.75">
      <c r="A44" s="230" t="s">
        <v>35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/>
      <c r="K44" s="7"/>
    </row>
    <row r="45" spans="1:11" ht="12.75">
      <c r="A45" s="233" t="s">
        <v>148</v>
      </c>
      <c r="B45" s="234"/>
      <c r="C45" s="234"/>
      <c r="D45" s="234"/>
      <c r="E45" s="234"/>
      <c r="F45" s="234"/>
      <c r="G45" s="234"/>
      <c r="H45" s="23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33" t="s">
        <v>162</v>
      </c>
      <c r="B46" s="234"/>
      <c r="C46" s="234"/>
      <c r="D46" s="234"/>
      <c r="E46" s="234"/>
      <c r="F46" s="234"/>
      <c r="G46" s="234"/>
      <c r="H46" s="23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33" t="s">
        <v>163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33" t="s">
        <v>149</v>
      </c>
      <c r="B48" s="234"/>
      <c r="C48" s="234"/>
      <c r="D48" s="234"/>
      <c r="E48" s="234"/>
      <c r="F48" s="234"/>
      <c r="G48" s="234"/>
      <c r="H48" s="23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3" t="s">
        <v>15</v>
      </c>
      <c r="B49" s="234"/>
      <c r="C49" s="234"/>
      <c r="D49" s="234"/>
      <c r="E49" s="234"/>
      <c r="F49" s="234"/>
      <c r="G49" s="234"/>
      <c r="H49" s="23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3" t="s">
        <v>161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7"/>
    </row>
    <row r="51" spans="1:11" ht="12.75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/>
    </row>
    <row r="52" spans="1:11" ht="12.75">
      <c r="A52" s="233" t="s">
        <v>176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7"/>
    </row>
    <row r="53" spans="1:11" ht="12.75">
      <c r="A53" s="245" t="s">
        <v>177</v>
      </c>
      <c r="B53" s="246"/>
      <c r="C53" s="246"/>
      <c r="D53" s="246"/>
      <c r="E53" s="246"/>
      <c r="F53" s="246"/>
      <c r="G53" s="246"/>
      <c r="H53" s="24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4" sqref="K14:K1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57421875" style="76" bestFit="1" customWidth="1"/>
    <col min="11" max="11" width="11.140625" style="76" customWidth="1"/>
    <col min="12" max="16384" width="9.140625" style="76" customWidth="1"/>
  </cols>
  <sheetData>
    <row r="1" spans="1:12" ht="12.75">
      <c r="A1" s="310" t="s">
        <v>280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75"/>
    </row>
    <row r="2" spans="1:12" ht="15.75">
      <c r="A2" s="42"/>
      <c r="B2" s="74"/>
      <c r="C2" s="297" t="s">
        <v>281</v>
      </c>
      <c r="D2" s="297"/>
      <c r="E2" s="77">
        <v>43101</v>
      </c>
      <c r="F2" s="43" t="s">
        <v>250</v>
      </c>
      <c r="G2" s="298">
        <v>43373</v>
      </c>
      <c r="H2" s="299"/>
      <c r="I2" s="74"/>
      <c r="J2" s="74"/>
      <c r="K2" s="74"/>
      <c r="L2" s="78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81" t="s">
        <v>303</v>
      </c>
      <c r="J3" s="82" t="s">
        <v>150</v>
      </c>
      <c r="K3" s="82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4">
        <v>2</v>
      </c>
      <c r="J4" s="83" t="s">
        <v>282</v>
      </c>
      <c r="K4" s="83" t="s">
        <v>283</v>
      </c>
    </row>
    <row r="5" spans="1:11" ht="12.75">
      <c r="A5" s="295" t="s">
        <v>284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549448400</v>
      </c>
      <c r="K5" s="45">
        <v>549448400</v>
      </c>
    </row>
    <row r="6" spans="1:11" ht="12.75">
      <c r="A6" s="295" t="s">
        <v>285</v>
      </c>
      <c r="B6" s="296"/>
      <c r="C6" s="296"/>
      <c r="D6" s="296"/>
      <c r="E6" s="296"/>
      <c r="F6" s="296"/>
      <c r="G6" s="296"/>
      <c r="H6" s="296"/>
      <c r="I6" s="44">
        <v>2</v>
      </c>
      <c r="J6" s="46">
        <v>-15026927</v>
      </c>
      <c r="K6" s="46">
        <v>-15241648</v>
      </c>
    </row>
    <row r="7" spans="1:11" ht="12.75">
      <c r="A7" s="295" t="s">
        <v>286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29672386</v>
      </c>
      <c r="K7" s="46">
        <v>29962368</v>
      </c>
    </row>
    <row r="8" spans="1:11" ht="12.75">
      <c r="A8" s="295" t="s">
        <v>287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55392053</v>
      </c>
      <c r="K8" s="46">
        <v>69520597</v>
      </c>
    </row>
    <row r="9" spans="1:11" ht="12.75">
      <c r="A9" s="295" t="s">
        <v>288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6985610</v>
      </c>
      <c r="K9" s="46">
        <v>15353473</v>
      </c>
    </row>
    <row r="10" spans="1:11" ht="12.75">
      <c r="A10" s="295" t="s">
        <v>289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>
        <v>111373</v>
      </c>
      <c r="K10" s="46">
        <v>110749</v>
      </c>
    </row>
    <row r="11" spans="1:11" ht="12.75">
      <c r="A11" s="295" t="s">
        <v>290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>
        <v>0</v>
      </c>
      <c r="K11" s="46">
        <v>0</v>
      </c>
    </row>
    <row r="12" spans="1:11" ht="12.75">
      <c r="A12" s="295" t="s">
        <v>291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>
        <v>71755</v>
      </c>
      <c r="K12" s="46">
        <v>-44765</v>
      </c>
    </row>
    <row r="13" spans="1:11" ht="12.75">
      <c r="A13" s="295" t="s">
        <v>292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>
        <v>0</v>
      </c>
      <c r="K13" s="46">
        <v>0</v>
      </c>
    </row>
    <row r="14" spans="1:11" ht="12.75">
      <c r="A14" s="302" t="s">
        <v>293</v>
      </c>
      <c r="B14" s="303"/>
      <c r="C14" s="303"/>
      <c r="D14" s="303"/>
      <c r="E14" s="303"/>
      <c r="F14" s="303"/>
      <c r="G14" s="303"/>
      <c r="H14" s="303"/>
      <c r="I14" s="44">
        <v>10</v>
      </c>
      <c r="J14" s="79">
        <f>SUM(J5:J13)</f>
        <v>626654650</v>
      </c>
      <c r="K14" s="79">
        <f>SUM(K5:K13)</f>
        <v>649109174</v>
      </c>
    </row>
    <row r="15" spans="1:11" ht="12.75">
      <c r="A15" s="295" t="s">
        <v>294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>
        <v>-7254822</v>
      </c>
      <c r="K15" s="46">
        <v>-9423222</v>
      </c>
    </row>
    <row r="16" spans="1:11" ht="12.75">
      <c r="A16" s="295" t="s">
        <v>295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>
        <v>0</v>
      </c>
      <c r="K16" s="46">
        <v>0</v>
      </c>
    </row>
    <row r="17" spans="1:11" ht="12.75">
      <c r="A17" s="295" t="s">
        <v>296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>
        <v>0</v>
      </c>
      <c r="K17" s="46">
        <v>0</v>
      </c>
    </row>
    <row r="18" spans="1:11" ht="12.75">
      <c r="A18" s="295" t="s">
        <v>297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>
        <v>0</v>
      </c>
      <c r="K18" s="46">
        <v>0</v>
      </c>
    </row>
    <row r="19" spans="1:11" ht="12.75">
      <c r="A19" s="295" t="s">
        <v>298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>
        <v>0</v>
      </c>
      <c r="K19" s="46">
        <v>0</v>
      </c>
    </row>
    <row r="20" spans="1:11" ht="12.75">
      <c r="A20" s="295" t="s">
        <v>299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>
        <v>23602752</v>
      </c>
      <c r="K20" s="46">
        <v>24922310</v>
      </c>
    </row>
    <row r="21" spans="1:11" ht="12.75">
      <c r="A21" s="302" t="s">
        <v>300</v>
      </c>
      <c r="B21" s="303"/>
      <c r="C21" s="303"/>
      <c r="D21" s="303"/>
      <c r="E21" s="303"/>
      <c r="F21" s="303"/>
      <c r="G21" s="303"/>
      <c r="H21" s="303"/>
      <c r="I21" s="44">
        <v>17</v>
      </c>
      <c r="J21" s="80">
        <f>SUM(J15:J20)</f>
        <v>16347930</v>
      </c>
      <c r="K21" s="80">
        <f>SUM(K15:K20)</f>
        <v>15499088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4" t="s">
        <v>301</v>
      </c>
      <c r="B23" s="305"/>
      <c r="C23" s="305"/>
      <c r="D23" s="305"/>
      <c r="E23" s="305"/>
      <c r="F23" s="305"/>
      <c r="G23" s="305"/>
      <c r="H23" s="305"/>
      <c r="I23" s="47">
        <v>18</v>
      </c>
      <c r="J23" s="45">
        <v>619399828</v>
      </c>
      <c r="K23" s="45">
        <v>639685952</v>
      </c>
    </row>
    <row r="24" spans="1:11" ht="17.25" customHeight="1">
      <c r="A24" s="306" t="s">
        <v>302</v>
      </c>
      <c r="B24" s="307"/>
      <c r="C24" s="307"/>
      <c r="D24" s="307"/>
      <c r="E24" s="307"/>
      <c r="F24" s="307"/>
      <c r="G24" s="307"/>
      <c r="H24" s="307"/>
      <c r="I24" s="48">
        <v>19</v>
      </c>
      <c r="J24" s="80">
        <v>23602752</v>
      </c>
      <c r="K24" s="80">
        <v>24922310</v>
      </c>
    </row>
    <row r="25" spans="1:11" ht="30" customHeight="1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35433070866141736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D19" sqref="D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6" t="s">
        <v>359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2.75" customHeight="1">
      <c r="A4" s="317" t="s">
        <v>360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8.2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 hidden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 hidden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5.75" customHeight="1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5">
      <c r="A12" s="139" t="s">
        <v>362</v>
      </c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15">
      <c r="A13" s="139" t="s">
        <v>361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5">
      <c r="A14" s="139" t="s">
        <v>363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 ht="15">
      <c r="A15" s="139" t="s">
        <v>364</v>
      </c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0" ht="15">
      <c r="A16" s="139"/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Tanjica Liktar</cp:lastModifiedBy>
  <cp:lastPrinted>2018-10-19T07:25:55Z</cp:lastPrinted>
  <dcterms:created xsi:type="dcterms:W3CDTF">2008-10-17T11:51:54Z</dcterms:created>
  <dcterms:modified xsi:type="dcterms:W3CDTF">2018-10-29T07:15:45Z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