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886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0">'OPĆI PODACI'!$A$1:$I$68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<sst xmlns="http://schemas.openxmlformats.org/spreadsheetml/2006/main" count="357" uniqueCount="325">
  <si>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</si>
  <si>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</si>
  <si>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</si>
  <si>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</si>
  <si>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</si>
  <si>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</si>
  <si>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</si>
  <si>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</si>
  <si>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</si>
  <si>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</si>
  <si>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</si>
  <si>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</si>
  <si>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</si>
  <si>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</si>
  <si>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</si>
  <si>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</si>
  <si>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</si>
  <si>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</si>
  <si>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</si>
  <si>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</si>
  <si>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</si>
  <si>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</si>
  <si>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</si>
  <si>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</si>
  <si>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</si>
  <si>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</si>
  <si>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</si>
  <si>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</si>
  <si>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</si>
  <si>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</si>
  <si>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</si>
  <si>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</si>
  <si>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</si>
  <si>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</si>
  <si>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</si>
  <si>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</si>
  <si>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</si>
  <si>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</si>
  <si>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</si>
  <si>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</si>
  <si>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</si>
  <si>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</si>
  <si>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</si>
  <si>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</si>
  <si>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</si>
  <si>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</si>
  <si>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</si>
  <si>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</si>
  <si>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</si>
  <si>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</si>
  <si>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</si>
  <si>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</si>
  <si>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</si>
  <si>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</si>
  <si>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</si>
  <si>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</si>
  <si>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</si>
  <si>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</si>
  <si>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</si>
  <si>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</si>
  <si>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</si>
  <si>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</si>
  <si>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</si>
  <si>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</si>
  <si>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</si>
  <si>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</si>
  <si>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</si>
  <si>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</si>
  <si>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</si>
  <si>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</si>
  <si>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</si>
  <si>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</si>
  <si>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</si>
  <si>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</si>
  <si>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</si>
  <si>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</si>
  <si>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</si>
  <si>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</si>
  <si>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</si>
  <si>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</si>
  <si>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</si>
  <si>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</si>
  <si>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</si>
  <si>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</si>
  <si>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</si>
  <si>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</si>
  <si>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</si>
  <si>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</si>
  <si>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</si>
  <si>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</si>
  <si>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</si>
  <si>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</si>
  <si>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</si>
  <si>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</si>
  <si>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</si>
  <si>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</si>
  <si>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</si>
  <si>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</si>
  <si>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</si>
  <si>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</si>
  <si>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</si>
  <si>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</si>
  <si>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</si>
  <si>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</si>
  <si>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</si>
  <si>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</si>
  <si>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</si>
  <si>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</si>
  <si>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</si>
  <si>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</si>
  <si>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</si>
  <si>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</si>
  <si>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</si>
  <si>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</si>
  <si>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</si>
  <si>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</si>
  <si>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</si>
  <si>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</si>
  <si>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</si>
  <si>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</si>
  <si>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</si>
  <si>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</si>
  <si>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</si>
  <si>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</si>
  <si>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</si>
  <si>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</si>
  <si>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</si>
  <si>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</si>
  <si>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</si>
  <si>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</si>
  <si>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</si>
  <si>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</si>
  <si>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</si>
  <si>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</si>
  <si>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</si>
  <si>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</si>
  <si>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</si>
  <si>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</si>
  <si>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</si>
  <si>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</si>
  <si>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</si>
  <si>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</si>
  <si>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</si>
  <si>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</si>
  <si>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</si>
  <si>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</si>
  <si>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</si>
  <si>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</si>
  <si>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</si>
  <si>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</si>
  <si>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</si>
  <si>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</si>
  <si>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</si>
  <si>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</si>
  <si>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</si>
  <si>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</si>
  <si>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</si>
  <si>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</si>
  <si>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</si>
  <si>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</si>
  <si>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</si>
  <si>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</si>
  <si>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</si>
  <si>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</si>
  <si>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</si>
  <si>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</si>
  <si>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</si>
  <si>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</si>
  <si>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</si>
  <si>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</si>
  <si>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</si>
  <si>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</si>
  <si>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</si>
  <si>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</si>
  <si>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</si>
  <si>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</si>
  <si>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</si>
  <si>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</si>
  <si>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</si>
  <si>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</si>
  <si>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</si>
  <si>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</si>
  <si>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</si>
  <si>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</si>
  <si>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</si>
  <si>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</si>
  <si>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</si>
  <si>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</si>
  <si>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</si>
  <si>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</si>
  <si>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</si>
  <si>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</si>
  <si>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</si>
  <si>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</si>
  <si>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</si>
  <si>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</si>
  <si>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</si>
  <si>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</si>
  <si>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</si>
  <si>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</si>
  <si>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</si>
  <si>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</si>
  <si>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</si>
  <si>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</si>
  <si>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</si>
  <si>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</si>
  <si>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</si>
  <si>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</si>
  <si>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</si>
  <si>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</si>
  <si>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</si>
  <si>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</si>
  <si>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</si>
  <si>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</si>
  <si>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</si>
  <si>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</si>
  <si>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</si>
  <si>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</si>
  <si>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</si>
  <si>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</si>
  <si>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</si>
  <si>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</si>
  <si>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</si>
  <si>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</si>
  <si>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</si>
  <si>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</si>
  <si>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</si>
  <si>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</si>
  <si>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</si>
  <si>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</si>
  <si>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</si>
  <si>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</si>
  <si>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</si>
  <si>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</si>
  <si>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</si>
  <si>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</si>
  <si>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</si>
  <si>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</si>
  <si>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</si>
  <si>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</si>
  <si>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</si>
  <si>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</si>
  <si>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</si>
  <si>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</si>
  <si>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</si>
  <si>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</si>
  <si>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</si>
  <si>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</si>
  <si>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</si>
  <si>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</si>
  <si>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</si>
  <si>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</si>
  <si>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</si>
  <si>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</si>
  <si>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</si>
  <si>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</si>
  <si>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</si>
  <si>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</si>
  <si>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</si>
  <si>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</si>
  <si>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</si>
  <si>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</si>
  <si>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</si>
  <si>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</si>
  <si>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</si>
  <si>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</si>
  <si>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</si>
  <si>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</si>
  <si>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</si>
  <si>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</si>
  <si>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</si>
  <si>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</si>
  <si>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</si>
  <si>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</si>
  <si>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</si>
  <si>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</si>
  <si>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</si>
  <si>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</si>
  <si>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</si>
  <si>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</si>
  <si>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</si>
  <si>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</si>
  <si>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</si>
  <si>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</si>
  <si>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</si>
  <si>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</si>
  <si>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</si>
  <si>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</si>
  <si>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Zagreb</t>
  </si>
  <si>
    <t>Ravnice 48</t>
  </si>
  <si>
    <t>www.kras.hr</t>
  </si>
  <si>
    <t>Grad Zagreb</t>
  </si>
  <si>
    <t>1082</t>
  </si>
  <si>
    <t>DA</t>
  </si>
  <si>
    <t>Zagreb, Ravnice 48</t>
  </si>
  <si>
    <t>Prijedor, Kralja Aleksandra 3, BiH</t>
  </si>
  <si>
    <t>Ljubljana, Tivolska cesta 30, Slovenija</t>
  </si>
  <si>
    <t>Osijek, Vukovarska cesta 209 A</t>
  </si>
  <si>
    <t>19890028161</t>
  </si>
  <si>
    <t>4272026910000</t>
  </si>
  <si>
    <t>4400674180007</t>
  </si>
  <si>
    <t>4273028</t>
  </si>
  <si>
    <t>5539234000</t>
  </si>
  <si>
    <t>10984562711</t>
  </si>
  <si>
    <t>Granić Ivanka</t>
  </si>
  <si>
    <t>012396579</t>
  </si>
  <si>
    <t>igranic@kras.hr</t>
  </si>
  <si>
    <t>Široki Brijeg, Visoka Glavica 15, BiH</t>
  </si>
  <si>
    <t>Skopje, Dame Gruev 3., Makedonija</t>
  </si>
  <si>
    <t>Kraš-trgovina, d.o.o. Zagreb</t>
  </si>
  <si>
    <t>KRAŠ trgovina, d.o.o. Široki Brijeg</t>
  </si>
  <si>
    <t>MIRA, a.d. Prijedor</t>
  </si>
  <si>
    <t>Kraškomerc KRAŠ, dooel, Skopje</t>
  </si>
  <si>
    <t>Krašcommerce, d.o.o. Ljubljana</t>
  </si>
  <si>
    <t>KAROLINA, d.o.o. Osijek</t>
  </si>
  <si>
    <t>Kraš Commerce, d.o.o. Beograd</t>
  </si>
  <si>
    <t>17320955</t>
  </si>
  <si>
    <t>Palmira Toljatija 5, Beograd, Srbija</t>
  </si>
  <si>
    <t>012396019</t>
  </si>
  <si>
    <t>KRAŠ d.d. Zagreb</t>
  </si>
  <si>
    <t>Obveznik: KRAŠ d.d. Zagreb_____________________________________________________________</t>
  </si>
  <si>
    <t>Bulić Damir, Varenina Alen, Klepo Dinko</t>
  </si>
  <si>
    <t>stanje na dan 31.03.2018.</t>
  </si>
  <si>
    <t>u razdoblju 01.01.2018. do 31.03.2018.</t>
  </si>
  <si>
    <t>U prvom tromjesečju 2018. godine ukupni su prihodi porasli za 10,2% u odnosu na isto razdoblje protekle godine, dok su istovremeno ukupni rashodi porasli za 9,8%. U prvom tromjesečju  ostvarena je neto dobit od 4 mil.kuna. Fiksne obveze prema dospjelim anuitetima podmirene su na vrijeme, dok su obveze prema dobavljačima usklađene s tekućom likvidnošću.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</si>
</sst>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Fill="1" applyBorder="1" applyAlignment="1">
      <alignment/>
      <protection/>
    </xf>
    <xf numFmtId="0" fontId="2" fillId="0" borderId="17" xfId="57" applyFont="1" applyFill="1" applyBorder="1" applyAlignment="1" applyProtection="1">
      <alignment horizontal="right" vertical="center"/>
      <protection hidden="1" locked="0"/>
    </xf>
    <xf numFmtId="49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Border="1" applyAlignment="1" applyProtection="1">
      <alignment horizontal="right" vertical="top"/>
      <protection hidden="1"/>
    </xf>
    <xf numFmtId="0" fontId="2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9" fillId="0" borderId="18" xfId="62" applyBorder="1" applyAlignment="1">
      <alignment/>
      <protection/>
    </xf>
    <xf numFmtId="0" fontId="9" fillId="0" borderId="26" xfId="62" applyBorder="1" applyAlignment="1">
      <alignment/>
      <protection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31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31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31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31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31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31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Border="1" applyAlignment="1" applyProtection="1">
      <alignment horizontal="center"/>
      <protection hidden="1"/>
    </xf>
    <xf numFmtId="0" fontId="2" fillId="0" borderId="31" xfId="57" applyFont="1" applyBorder="1" applyAlignment="1" applyProtection="1">
      <alignment horizont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27" xfId="57" applyFont="1" applyBorder="1" applyAlignment="1" applyProtection="1">
      <alignment horizontal="right" vertical="top"/>
      <protection hidden="1"/>
    </xf>
    <xf numFmtId="0" fontId="2" fillId="0" borderId="28" xfId="57" applyFont="1" applyBorder="1" applyAlignment="1" applyProtection="1">
      <alignment horizontal="right" vertical="top"/>
      <protection hidden="1"/>
    </xf>
    <xf numFmtId="0" fontId="2" fillId="0" borderId="31" xfId="57" applyFont="1" applyBorder="1" applyAlignment="1" applyProtection="1">
      <alignment horizontal="right" vertical="top"/>
      <protection hidden="1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 horizontal="center" vertical="center"/>
      <protection hidden="1" locked="0"/>
    </xf>
    <xf numFmtId="0" fontId="2" fillId="0" borderId="31" xfId="57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Border="1" applyAlignment="1" applyProtection="1">
      <alignment horizontal="right"/>
      <protection hidden="1"/>
    </xf>
    <xf numFmtId="0" fontId="2" fillId="0" borderId="28" xfId="57" applyFont="1" applyBorder="1" applyAlignment="1" applyProtection="1">
      <alignment horizontal="right"/>
      <protection hidden="1"/>
    </xf>
    <xf numFmtId="0" fontId="2" fillId="0" borderId="31" xfId="57" applyFont="1" applyBorder="1" applyAlignment="1" applyProtection="1">
      <alignment horizontal="right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110" zoomScaleSheetLayoutView="110" zoomScalePageLayoutView="0" workbookViewId="0" topLeftCell="A13">
      <selection activeCell="L64" sqref="L6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214</v>
      </c>
      <c r="B1" s="180"/>
      <c r="C1" s="180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40" t="s">
        <v>215</v>
      </c>
      <c r="B2" s="141"/>
      <c r="C2" s="141"/>
      <c r="D2" s="142"/>
      <c r="E2" s="114">
        <v>43101</v>
      </c>
      <c r="F2" s="12"/>
      <c r="G2" s="13" t="s">
        <v>216</v>
      </c>
      <c r="H2" s="114">
        <v>43190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43" t="s">
        <v>281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6" t="s">
        <v>217</v>
      </c>
      <c r="B6" s="147"/>
      <c r="C6" s="138" t="s">
        <v>285</v>
      </c>
      <c r="D6" s="139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48" t="s">
        <v>218</v>
      </c>
      <c r="B8" s="149"/>
      <c r="C8" s="138" t="s">
        <v>286</v>
      </c>
      <c r="D8" s="139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35" t="s">
        <v>219</v>
      </c>
      <c r="B10" s="136"/>
      <c r="C10" s="138" t="s">
        <v>287</v>
      </c>
      <c r="D10" s="139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6" t="s">
        <v>220</v>
      </c>
      <c r="B12" s="147"/>
      <c r="C12" s="150" t="s">
        <v>319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6" t="s">
        <v>221</v>
      </c>
      <c r="B14" s="147"/>
      <c r="C14" s="153">
        <v>10000</v>
      </c>
      <c r="D14" s="154"/>
      <c r="E14" s="16"/>
      <c r="F14" s="150" t="s">
        <v>288</v>
      </c>
      <c r="G14" s="151"/>
      <c r="H14" s="151"/>
      <c r="I14" s="152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6" t="s">
        <v>222</v>
      </c>
      <c r="B16" s="147"/>
      <c r="C16" s="150" t="s">
        <v>289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6" t="s">
        <v>223</v>
      </c>
      <c r="B18" s="147"/>
      <c r="C18" s="155"/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6" t="s">
        <v>224</v>
      </c>
      <c r="B20" s="147"/>
      <c r="C20" s="158" t="s">
        <v>290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6" t="s">
        <v>225</v>
      </c>
      <c r="B22" s="147"/>
      <c r="C22" s="115">
        <v>133</v>
      </c>
      <c r="D22" s="150" t="s">
        <v>288</v>
      </c>
      <c r="E22" s="159"/>
      <c r="F22" s="160"/>
      <c r="G22" s="146"/>
      <c r="H22" s="161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6" t="s">
        <v>226</v>
      </c>
      <c r="B24" s="147"/>
      <c r="C24" s="115">
        <v>21</v>
      </c>
      <c r="D24" s="150" t="s">
        <v>291</v>
      </c>
      <c r="E24" s="159"/>
      <c r="F24" s="159"/>
      <c r="G24" s="160"/>
      <c r="H24" s="51" t="s">
        <v>227</v>
      </c>
      <c r="I24" s="116">
        <v>2542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282</v>
      </c>
      <c r="I25" s="94"/>
      <c r="J25" s="10"/>
      <c r="K25" s="10"/>
      <c r="L25" s="10"/>
    </row>
    <row r="26" spans="1:12" ht="12.75">
      <c r="A26" s="146" t="s">
        <v>228</v>
      </c>
      <c r="B26" s="147"/>
      <c r="C26" s="117" t="s">
        <v>293</v>
      </c>
      <c r="D26" s="25"/>
      <c r="E26" s="33"/>
      <c r="F26" s="24"/>
      <c r="G26" s="162" t="s">
        <v>229</v>
      </c>
      <c r="H26" s="147"/>
      <c r="I26" s="118" t="s">
        <v>292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3" t="s">
        <v>230</v>
      </c>
      <c r="B28" s="164"/>
      <c r="C28" s="165"/>
      <c r="D28" s="165"/>
      <c r="E28" s="166" t="s">
        <v>231</v>
      </c>
      <c r="F28" s="167"/>
      <c r="G28" s="167"/>
      <c r="H28" s="168" t="s">
        <v>232</v>
      </c>
      <c r="I28" s="169"/>
      <c r="J28" s="10"/>
      <c r="K28" s="10"/>
      <c r="L28" s="10"/>
    </row>
    <row r="29" spans="1:12" ht="10.5" customHeight="1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0.5" customHeight="1">
      <c r="A30" s="170" t="s">
        <v>309</v>
      </c>
      <c r="B30" s="171"/>
      <c r="C30" s="171"/>
      <c r="D30" s="172"/>
      <c r="E30" s="170" t="s">
        <v>294</v>
      </c>
      <c r="F30" s="171"/>
      <c r="G30" s="171"/>
      <c r="H30" s="138" t="s">
        <v>298</v>
      </c>
      <c r="I30" s="139"/>
      <c r="J30" s="10"/>
      <c r="K30" s="10"/>
      <c r="L30" s="10"/>
    </row>
    <row r="31" spans="1:12" ht="7.5" customHeight="1">
      <c r="A31" s="90"/>
      <c r="B31" s="22"/>
      <c r="C31" s="21"/>
      <c r="D31" s="173"/>
      <c r="E31" s="173"/>
      <c r="F31" s="173"/>
      <c r="G31" s="174"/>
      <c r="H31" s="16"/>
      <c r="I31" s="97"/>
      <c r="J31" s="10"/>
      <c r="K31" s="10"/>
      <c r="L31" s="10"/>
    </row>
    <row r="32" spans="1:12" ht="10.5" customHeight="1">
      <c r="A32" s="170" t="s">
        <v>310</v>
      </c>
      <c r="B32" s="171"/>
      <c r="C32" s="171"/>
      <c r="D32" s="172"/>
      <c r="E32" s="170" t="s">
        <v>307</v>
      </c>
      <c r="F32" s="171"/>
      <c r="G32" s="171"/>
      <c r="H32" s="138" t="s">
        <v>299</v>
      </c>
      <c r="I32" s="139"/>
      <c r="J32" s="10"/>
      <c r="K32" s="10"/>
      <c r="L32" s="10"/>
    </row>
    <row r="33" spans="1:12" ht="6.75" customHeight="1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0.5" customHeight="1">
      <c r="A34" s="170" t="s">
        <v>311</v>
      </c>
      <c r="B34" s="171"/>
      <c r="C34" s="171"/>
      <c r="D34" s="172"/>
      <c r="E34" s="170" t="s">
        <v>295</v>
      </c>
      <c r="F34" s="171"/>
      <c r="G34" s="171"/>
      <c r="H34" s="138" t="s">
        <v>300</v>
      </c>
      <c r="I34" s="139"/>
      <c r="J34" s="10"/>
      <c r="K34" s="10"/>
      <c r="L34" s="10"/>
    </row>
    <row r="35" spans="1:12" ht="10.5" customHeight="1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0.5" customHeight="1">
      <c r="A36" s="170" t="s">
        <v>312</v>
      </c>
      <c r="B36" s="171"/>
      <c r="C36" s="171"/>
      <c r="D36" s="172"/>
      <c r="E36" s="170" t="s">
        <v>308</v>
      </c>
      <c r="F36" s="171"/>
      <c r="G36" s="171"/>
      <c r="H36" s="138" t="s">
        <v>301</v>
      </c>
      <c r="I36" s="139"/>
      <c r="J36" s="10"/>
      <c r="K36" s="10"/>
      <c r="L36" s="10"/>
    </row>
    <row r="37" spans="1:12" ht="10.5" customHeight="1">
      <c r="A37" s="99"/>
      <c r="B37" s="30"/>
      <c r="C37" s="181"/>
      <c r="D37" s="182"/>
      <c r="E37" s="16"/>
      <c r="F37" s="181"/>
      <c r="G37" s="182"/>
      <c r="H37" s="16"/>
      <c r="I37" s="91"/>
      <c r="J37" s="10"/>
      <c r="K37" s="10"/>
      <c r="L37" s="10"/>
    </row>
    <row r="38" spans="1:12" ht="10.5" customHeight="1">
      <c r="A38" s="170" t="s">
        <v>313</v>
      </c>
      <c r="B38" s="171"/>
      <c r="C38" s="171"/>
      <c r="D38" s="172"/>
      <c r="E38" s="170" t="s">
        <v>296</v>
      </c>
      <c r="F38" s="171"/>
      <c r="G38" s="171"/>
      <c r="H38" s="138" t="s">
        <v>302</v>
      </c>
      <c r="I38" s="139"/>
      <c r="J38" s="10"/>
      <c r="K38" s="10"/>
      <c r="L38" s="10"/>
    </row>
    <row r="39" spans="1:12" ht="6" customHeight="1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0.5" customHeight="1">
      <c r="A40" s="170" t="s">
        <v>314</v>
      </c>
      <c r="B40" s="175"/>
      <c r="C40" s="175"/>
      <c r="D40" s="176"/>
      <c r="E40" s="170" t="s">
        <v>297</v>
      </c>
      <c r="F40" s="171"/>
      <c r="G40" s="171"/>
      <c r="H40" s="138" t="s">
        <v>303</v>
      </c>
      <c r="I40" s="139"/>
      <c r="J40" s="10"/>
      <c r="K40" s="10"/>
      <c r="L40" s="10"/>
    </row>
    <row r="41" spans="1:12" ht="6.75" customHeight="1">
      <c r="A41" s="119"/>
      <c r="B41" s="123"/>
      <c r="C41" s="123"/>
      <c r="D41" s="123"/>
      <c r="E41" s="124"/>
      <c r="F41" s="123"/>
      <c r="G41" s="123"/>
      <c r="H41" s="125"/>
      <c r="I41" s="126"/>
      <c r="J41" s="10"/>
      <c r="K41" s="10"/>
      <c r="L41" s="10"/>
    </row>
    <row r="42" spans="1:12" ht="10.5" customHeight="1">
      <c r="A42" s="170" t="s">
        <v>315</v>
      </c>
      <c r="B42" s="175"/>
      <c r="C42" s="175"/>
      <c r="D42" s="176"/>
      <c r="E42" s="201" t="s">
        <v>317</v>
      </c>
      <c r="F42" s="202"/>
      <c r="G42" s="203"/>
      <c r="H42" s="200" t="s">
        <v>316</v>
      </c>
      <c r="I42" s="139"/>
      <c r="J42" s="10"/>
      <c r="K42" s="10"/>
      <c r="L42" s="10"/>
    </row>
    <row r="43" spans="1:12" ht="9" customHeight="1">
      <c r="A43" s="119"/>
      <c r="B43" s="120"/>
      <c r="C43" s="120"/>
      <c r="D43" s="120"/>
      <c r="E43" s="23"/>
      <c r="F43" s="120"/>
      <c r="G43" s="120"/>
      <c r="H43" s="121"/>
      <c r="I43" s="122"/>
      <c r="J43" s="10"/>
      <c r="K43" s="10"/>
      <c r="L43" s="10"/>
    </row>
    <row r="44" spans="1:12" ht="10.5" customHeight="1">
      <c r="A44" s="170"/>
      <c r="B44" s="175"/>
      <c r="C44" s="175"/>
      <c r="D44" s="176"/>
      <c r="E44" s="170"/>
      <c r="F44" s="175"/>
      <c r="G44" s="176"/>
      <c r="H44" s="200"/>
      <c r="I44" s="139"/>
      <c r="J44" s="10"/>
      <c r="K44" s="10"/>
      <c r="L44" s="10"/>
    </row>
    <row r="45" spans="1:12" ht="8.25" customHeight="1">
      <c r="A45" s="119"/>
      <c r="B45" s="33"/>
      <c r="C45" s="33"/>
      <c r="D45" s="33"/>
      <c r="E45" s="23"/>
      <c r="F45" s="120"/>
      <c r="G45" s="120"/>
      <c r="H45" s="121"/>
      <c r="I45" s="100"/>
      <c r="J45" s="10"/>
      <c r="K45" s="10"/>
      <c r="L45" s="10"/>
    </row>
    <row r="46" spans="1:12" ht="10.5" customHeight="1">
      <c r="A46" s="197"/>
      <c r="B46" s="198"/>
      <c r="C46" s="198"/>
      <c r="D46" s="199"/>
      <c r="E46" s="204"/>
      <c r="F46" s="205"/>
      <c r="G46" s="206"/>
      <c r="H46" s="186"/>
      <c r="I46" s="187"/>
      <c r="J46" s="10"/>
      <c r="K46" s="10"/>
      <c r="L46" s="10"/>
    </row>
    <row r="47" spans="1:12" ht="10.5" customHeight="1">
      <c r="A47" s="127"/>
      <c r="B47" s="128"/>
      <c r="C47" s="128"/>
      <c r="D47" s="128"/>
      <c r="E47" s="22"/>
      <c r="F47" s="22"/>
      <c r="G47" s="22"/>
      <c r="H47" s="32"/>
      <c r="I47" s="129"/>
      <c r="J47" s="10"/>
      <c r="K47" s="10"/>
      <c r="L47" s="10"/>
    </row>
    <row r="48" spans="1:12" ht="15" customHeight="1">
      <c r="A48" s="101"/>
      <c r="B48" s="34"/>
      <c r="C48" s="34"/>
      <c r="D48" s="20"/>
      <c r="E48" s="20"/>
      <c r="F48" s="34"/>
      <c r="G48" s="20"/>
      <c r="H48" s="20"/>
      <c r="I48" s="102"/>
      <c r="J48" s="10"/>
      <c r="K48" s="10"/>
      <c r="L48" s="10"/>
    </row>
    <row r="49" spans="1:12" ht="12.75">
      <c r="A49" s="135" t="s">
        <v>233</v>
      </c>
      <c r="B49" s="191"/>
      <c r="C49" s="138"/>
      <c r="D49" s="139"/>
      <c r="E49" s="26"/>
      <c r="F49" s="150"/>
      <c r="G49" s="171"/>
      <c r="H49" s="171"/>
      <c r="I49" s="172"/>
      <c r="J49" s="10"/>
      <c r="K49" s="10"/>
      <c r="L49" s="10"/>
    </row>
    <row r="50" spans="1:12" ht="12.75">
      <c r="A50" s="99"/>
      <c r="B50" s="30"/>
      <c r="C50" s="181"/>
      <c r="D50" s="182"/>
      <c r="E50" s="16"/>
      <c r="F50" s="181"/>
      <c r="G50" s="183"/>
      <c r="H50" s="35"/>
      <c r="I50" s="103"/>
      <c r="J50" s="10"/>
      <c r="K50" s="10"/>
      <c r="L50" s="10"/>
    </row>
    <row r="51" spans="1:12" ht="12.75">
      <c r="A51" s="135" t="s">
        <v>234</v>
      </c>
      <c r="B51" s="191"/>
      <c r="C51" s="150" t="s">
        <v>304</v>
      </c>
      <c r="D51" s="184"/>
      <c r="E51" s="184"/>
      <c r="F51" s="184"/>
      <c r="G51" s="184"/>
      <c r="H51" s="184"/>
      <c r="I51" s="185"/>
      <c r="J51" s="10"/>
      <c r="K51" s="10"/>
      <c r="L51" s="10"/>
    </row>
    <row r="52" spans="1:12" ht="12.75">
      <c r="A52" s="90"/>
      <c r="B52" s="22"/>
      <c r="C52" s="21" t="s">
        <v>235</v>
      </c>
      <c r="D52" s="16"/>
      <c r="E52" s="16"/>
      <c r="F52" s="16"/>
      <c r="G52" s="16"/>
      <c r="H52" s="16"/>
      <c r="I52" s="91"/>
      <c r="J52" s="10"/>
      <c r="K52" s="10"/>
      <c r="L52" s="10"/>
    </row>
    <row r="53" spans="1:12" ht="12.75">
      <c r="A53" s="135" t="s">
        <v>236</v>
      </c>
      <c r="B53" s="191"/>
      <c r="C53" s="177" t="s">
        <v>318</v>
      </c>
      <c r="D53" s="192"/>
      <c r="E53" s="178"/>
      <c r="F53" s="16"/>
      <c r="G53" s="51" t="s">
        <v>237</v>
      </c>
      <c r="H53" s="177" t="s">
        <v>305</v>
      </c>
      <c r="I53" s="178"/>
      <c r="J53" s="10"/>
      <c r="K53" s="10"/>
      <c r="L53" s="10"/>
    </row>
    <row r="54" spans="1:12" ht="12.75">
      <c r="A54" s="90"/>
      <c r="B54" s="22"/>
      <c r="C54" s="21"/>
      <c r="D54" s="16"/>
      <c r="E54" s="16"/>
      <c r="F54" s="16"/>
      <c r="G54" s="16"/>
      <c r="H54" s="16"/>
      <c r="I54" s="91"/>
      <c r="J54" s="10"/>
      <c r="K54" s="10"/>
      <c r="L54" s="10"/>
    </row>
    <row r="55" spans="1:12" ht="12.75">
      <c r="A55" s="135" t="s">
        <v>223</v>
      </c>
      <c r="B55" s="191"/>
      <c r="C55" s="193" t="s">
        <v>306</v>
      </c>
      <c r="D55" s="192"/>
      <c r="E55" s="192"/>
      <c r="F55" s="192"/>
      <c r="G55" s="192"/>
      <c r="H55" s="192"/>
      <c r="I55" s="178"/>
      <c r="J55" s="10"/>
      <c r="K55" s="10"/>
      <c r="L55" s="10"/>
    </row>
    <row r="56" spans="1:12" ht="12.75">
      <c r="A56" s="90"/>
      <c r="B56" s="22"/>
      <c r="C56" s="16"/>
      <c r="D56" s="16"/>
      <c r="E56" s="16"/>
      <c r="F56" s="16"/>
      <c r="G56" s="16"/>
      <c r="H56" s="16"/>
      <c r="I56" s="91"/>
      <c r="J56" s="10"/>
      <c r="K56" s="10"/>
      <c r="L56" s="10"/>
    </row>
    <row r="57" spans="1:12" ht="12.75">
      <c r="A57" s="146" t="s">
        <v>238</v>
      </c>
      <c r="B57" s="147"/>
      <c r="C57" s="177" t="s">
        <v>321</v>
      </c>
      <c r="D57" s="192"/>
      <c r="E57" s="192"/>
      <c r="F57" s="192"/>
      <c r="G57" s="192"/>
      <c r="H57" s="192"/>
      <c r="I57" s="152"/>
      <c r="J57" s="10"/>
      <c r="K57" s="10"/>
      <c r="L57" s="10"/>
    </row>
    <row r="58" spans="1:12" ht="12.75">
      <c r="A58" s="104"/>
      <c r="B58" s="20"/>
      <c r="C58" s="190" t="s">
        <v>239</v>
      </c>
      <c r="D58" s="190"/>
      <c r="E58" s="190"/>
      <c r="F58" s="190"/>
      <c r="G58" s="190"/>
      <c r="H58" s="190"/>
      <c r="I58" s="105"/>
      <c r="J58" s="10"/>
      <c r="K58" s="10"/>
      <c r="L58" s="10"/>
    </row>
    <row r="59" spans="1:12" ht="12.75">
      <c r="A59" s="104"/>
      <c r="B59" s="20"/>
      <c r="C59" s="36"/>
      <c r="D59" s="36"/>
      <c r="E59" s="36"/>
      <c r="F59" s="36"/>
      <c r="G59" s="36"/>
      <c r="H59" s="36"/>
      <c r="I59" s="105"/>
      <c r="J59" s="10"/>
      <c r="K59" s="10"/>
      <c r="L59" s="10"/>
    </row>
    <row r="60" spans="1:12" ht="12.75">
      <c r="A60" s="104"/>
      <c r="B60" s="194" t="s">
        <v>240</v>
      </c>
      <c r="C60" s="195"/>
      <c r="D60" s="195"/>
      <c r="E60" s="195"/>
      <c r="F60" s="49"/>
      <c r="G60" s="49"/>
      <c r="H60" s="49"/>
      <c r="I60" s="106"/>
      <c r="J60" s="10"/>
      <c r="K60" s="10"/>
      <c r="L60" s="10"/>
    </row>
    <row r="61" spans="1:12" ht="12.75">
      <c r="A61" s="104"/>
      <c r="B61" s="188" t="s">
        <v>271</v>
      </c>
      <c r="C61" s="189"/>
      <c r="D61" s="189"/>
      <c r="E61" s="189"/>
      <c r="F61" s="189"/>
      <c r="G61" s="189"/>
      <c r="H61" s="189"/>
      <c r="I61" s="196"/>
      <c r="J61" s="10"/>
      <c r="K61" s="10"/>
      <c r="L61" s="10"/>
    </row>
    <row r="62" spans="1:12" ht="12.75">
      <c r="A62" s="104"/>
      <c r="B62" s="188" t="s">
        <v>272</v>
      </c>
      <c r="C62" s="189"/>
      <c r="D62" s="189"/>
      <c r="E62" s="189"/>
      <c r="F62" s="189"/>
      <c r="G62" s="189"/>
      <c r="H62" s="189"/>
      <c r="I62" s="106"/>
      <c r="J62" s="10"/>
      <c r="K62" s="10"/>
      <c r="L62" s="10"/>
    </row>
    <row r="63" spans="1:12" ht="12.75">
      <c r="A63" s="104"/>
      <c r="B63" s="188" t="s">
        <v>273</v>
      </c>
      <c r="C63" s="189"/>
      <c r="D63" s="189"/>
      <c r="E63" s="189"/>
      <c r="F63" s="189"/>
      <c r="G63" s="189"/>
      <c r="H63" s="189"/>
      <c r="I63" s="196"/>
      <c r="J63" s="10"/>
      <c r="K63" s="10"/>
      <c r="L63" s="10"/>
    </row>
    <row r="64" spans="1:12" ht="12.75">
      <c r="A64" s="104"/>
      <c r="B64" s="188" t="s">
        <v>274</v>
      </c>
      <c r="C64" s="189"/>
      <c r="D64" s="189"/>
      <c r="E64" s="189"/>
      <c r="F64" s="189"/>
      <c r="G64" s="189"/>
      <c r="H64" s="189"/>
      <c r="I64" s="196"/>
      <c r="J64" s="10"/>
      <c r="K64" s="10"/>
      <c r="L64" s="10"/>
    </row>
    <row r="65" spans="1:12" ht="22.5" customHeight="1" thickBot="1">
      <c r="A65" s="104"/>
      <c r="B65" s="107"/>
      <c r="C65" s="108"/>
      <c r="D65" s="108"/>
      <c r="E65" s="108"/>
      <c r="F65" s="108"/>
      <c r="G65" s="130"/>
      <c r="H65" s="130"/>
      <c r="I65" s="131"/>
      <c r="J65" s="10"/>
      <c r="K65" s="10"/>
      <c r="L65" s="10"/>
    </row>
    <row r="66" spans="1:12" ht="22.5" customHeight="1" thickBot="1">
      <c r="A66" s="109" t="s">
        <v>241</v>
      </c>
      <c r="B66" s="16"/>
      <c r="C66" s="16"/>
      <c r="D66" s="16"/>
      <c r="E66" s="16"/>
      <c r="F66" s="16"/>
      <c r="G66" s="37"/>
      <c r="H66" s="38"/>
      <c r="I66" s="110"/>
      <c r="J66" s="10"/>
      <c r="K66" s="10"/>
      <c r="L66" s="10"/>
    </row>
    <row r="67" spans="1:12" ht="22.5" customHeight="1" thickBot="1">
      <c r="A67" s="86"/>
      <c r="B67" s="16"/>
      <c r="C67" s="16"/>
      <c r="D67" s="16"/>
      <c r="E67" s="20" t="s">
        <v>242</v>
      </c>
      <c r="F67" s="33"/>
      <c r="G67" s="132"/>
      <c r="H67" s="133"/>
      <c r="I67" s="134"/>
      <c r="J67" s="10"/>
      <c r="K67" s="10"/>
      <c r="L67" s="10"/>
    </row>
    <row r="68" spans="1:12" ht="17.25" customHeight="1">
      <c r="A68" s="111"/>
      <c r="B68" s="112"/>
      <c r="C68" s="113"/>
      <c r="D68" s="113"/>
      <c r="E68" s="113"/>
      <c r="F68" s="113"/>
      <c r="G68" s="132" t="s">
        <v>243</v>
      </c>
      <c r="H68" s="133"/>
      <c r="I68" s="134"/>
      <c r="J68" s="10"/>
      <c r="K68" s="10"/>
      <c r="L68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82">
    <mergeCell ref="B63:I63"/>
    <mergeCell ref="B64:I64"/>
    <mergeCell ref="A42:D42"/>
    <mergeCell ref="A44:D44"/>
    <mergeCell ref="A46:D46"/>
    <mergeCell ref="H42:I42"/>
    <mergeCell ref="E42:G42"/>
    <mergeCell ref="E44:G44"/>
    <mergeCell ref="H44:I44"/>
    <mergeCell ref="E46:G46"/>
    <mergeCell ref="C55:I55"/>
    <mergeCell ref="A57:B57"/>
    <mergeCell ref="C57:I57"/>
    <mergeCell ref="B60:E60"/>
    <mergeCell ref="B61:I61"/>
    <mergeCell ref="A55:B55"/>
    <mergeCell ref="H46:I46"/>
    <mergeCell ref="B62:H62"/>
    <mergeCell ref="C58:H58"/>
    <mergeCell ref="G67:I67"/>
    <mergeCell ref="A51:B51"/>
    <mergeCell ref="A49:B49"/>
    <mergeCell ref="C49:D49"/>
    <mergeCell ref="F49:I49"/>
    <mergeCell ref="A53:B53"/>
    <mergeCell ref="C53:E53"/>
    <mergeCell ref="H53:I53"/>
    <mergeCell ref="A1:C1"/>
    <mergeCell ref="C50:D50"/>
    <mergeCell ref="F50:G50"/>
    <mergeCell ref="C51:I51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C12:I12"/>
    <mergeCell ref="A14:B14"/>
    <mergeCell ref="C14:D14"/>
    <mergeCell ref="F14:I14"/>
    <mergeCell ref="A16:B16"/>
    <mergeCell ref="C16:I16"/>
    <mergeCell ref="G68:I68"/>
    <mergeCell ref="A10:B11"/>
    <mergeCell ref="C10:D10"/>
    <mergeCell ref="A2:D2"/>
    <mergeCell ref="A4:I4"/>
    <mergeCell ref="A6:B6"/>
    <mergeCell ref="C6:D6"/>
    <mergeCell ref="A8:B8"/>
    <mergeCell ref="C8:D8"/>
    <mergeCell ref="A12:B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5" r:id="rId2" display="igranic@kras.hr"/>
  </hyperlinks>
  <printOptions horizontalCentered="1"/>
  <pageMargins left="0.7480314960629921" right="0.5511811023622047" top="0.5905511811023623" bottom="0.5905511811023623" header="0.31496062992125984" footer="0.31496062992125984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8" sqref="K118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57421875" style="52" customWidth="1"/>
    <col min="12" max="16384" width="9.140625" style="52" customWidth="1"/>
  </cols>
  <sheetData>
    <row r="1" spans="1:11" ht="12.75" customHeight="1">
      <c r="A1" s="244" t="s">
        <v>127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6" t="s">
        <v>320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2.5">
      <c r="A4" s="249" t="s">
        <v>50</v>
      </c>
      <c r="B4" s="250"/>
      <c r="C4" s="250"/>
      <c r="D4" s="250"/>
      <c r="E4" s="250"/>
      <c r="F4" s="250"/>
      <c r="G4" s="250"/>
      <c r="H4" s="251"/>
      <c r="I4" s="58" t="s">
        <v>244</v>
      </c>
      <c r="J4" s="59" t="s">
        <v>283</v>
      </c>
      <c r="K4" s="60" t="s">
        <v>284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7">
        <v>2</v>
      </c>
      <c r="J5" s="56">
        <v>3</v>
      </c>
      <c r="K5" s="56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6" t="s">
        <v>51</v>
      </c>
      <c r="B7" s="217"/>
      <c r="C7" s="217"/>
      <c r="D7" s="217"/>
      <c r="E7" s="217"/>
      <c r="F7" s="217"/>
      <c r="G7" s="217"/>
      <c r="H7" s="234"/>
      <c r="I7" s="3">
        <v>1</v>
      </c>
      <c r="J7" s="6">
        <v>0</v>
      </c>
      <c r="K7" s="6">
        <v>0</v>
      </c>
    </row>
    <row r="8" spans="1:11" ht="12.75">
      <c r="A8" s="223" t="s">
        <v>8</v>
      </c>
      <c r="B8" s="224"/>
      <c r="C8" s="224"/>
      <c r="D8" s="224"/>
      <c r="E8" s="224"/>
      <c r="F8" s="224"/>
      <c r="G8" s="224"/>
      <c r="H8" s="225"/>
      <c r="I8" s="1">
        <v>2</v>
      </c>
      <c r="J8" s="53">
        <f>J9+J16+J26+J35+J39</f>
        <v>649421983</v>
      </c>
      <c r="K8" s="53">
        <f>K9+K16+K26+K35+K39</f>
        <v>635712409</v>
      </c>
    </row>
    <row r="9" spans="1:11" ht="12.75">
      <c r="A9" s="220" t="s">
        <v>171</v>
      </c>
      <c r="B9" s="221"/>
      <c r="C9" s="221"/>
      <c r="D9" s="221"/>
      <c r="E9" s="221"/>
      <c r="F9" s="221"/>
      <c r="G9" s="221"/>
      <c r="H9" s="222"/>
      <c r="I9" s="1">
        <v>3</v>
      </c>
      <c r="J9" s="53">
        <f>SUM(J10:J15)</f>
        <v>1188124</v>
      </c>
      <c r="K9" s="53">
        <f>SUM(K10:K15)</f>
        <v>1334293</v>
      </c>
    </row>
    <row r="10" spans="1:11" ht="12.75">
      <c r="A10" s="220" t="s">
        <v>99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9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574336</v>
      </c>
      <c r="K11" s="7">
        <v>515287</v>
      </c>
    </row>
    <row r="12" spans="1:11" ht="12.75">
      <c r="A12" s="220" t="s">
        <v>100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0</v>
      </c>
      <c r="K12" s="7">
        <v>0</v>
      </c>
    </row>
    <row r="13" spans="1:11" ht="12.75">
      <c r="A13" s="220" t="s">
        <v>174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175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584080</v>
      </c>
      <c r="K14" s="7">
        <v>791062</v>
      </c>
    </row>
    <row r="15" spans="1:11" ht="12.75">
      <c r="A15" s="220" t="s">
        <v>176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29708</v>
      </c>
      <c r="K15" s="7">
        <v>27944</v>
      </c>
    </row>
    <row r="16" spans="1:11" ht="12.75">
      <c r="A16" s="220" t="s">
        <v>172</v>
      </c>
      <c r="B16" s="221"/>
      <c r="C16" s="221"/>
      <c r="D16" s="221"/>
      <c r="E16" s="221"/>
      <c r="F16" s="221"/>
      <c r="G16" s="221"/>
      <c r="H16" s="222"/>
      <c r="I16" s="1">
        <v>10</v>
      </c>
      <c r="J16" s="53">
        <f>SUM(J17:J25)</f>
        <v>544718381</v>
      </c>
      <c r="K16" s="53">
        <f>SUM(K17:K25)</f>
        <v>534392005</v>
      </c>
    </row>
    <row r="17" spans="1:11" ht="12.75">
      <c r="A17" s="220" t="s">
        <v>177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105476655</v>
      </c>
      <c r="K17" s="7">
        <v>105442889</v>
      </c>
    </row>
    <row r="18" spans="1:11" ht="12.75">
      <c r="A18" s="220" t="s">
        <v>213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224556401</v>
      </c>
      <c r="K18" s="7">
        <v>220273343</v>
      </c>
    </row>
    <row r="19" spans="1:11" ht="12.75">
      <c r="A19" s="220" t="s">
        <v>178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132233635</v>
      </c>
      <c r="K19" s="7">
        <v>126609245</v>
      </c>
    </row>
    <row r="20" spans="1:11" ht="12.75">
      <c r="A20" s="220" t="s">
        <v>21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17269951</v>
      </c>
      <c r="K20" s="7">
        <v>16637317</v>
      </c>
    </row>
    <row r="21" spans="1:11" ht="12.75">
      <c r="A21" s="220" t="s">
        <v>22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3076508</v>
      </c>
      <c r="K21" s="7">
        <v>2982549</v>
      </c>
    </row>
    <row r="22" spans="1:11" ht="12.75">
      <c r="A22" s="220" t="s">
        <v>63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94059</v>
      </c>
      <c r="K22" s="7">
        <v>482992</v>
      </c>
    </row>
    <row r="23" spans="1:11" ht="12.75">
      <c r="A23" s="220" t="s">
        <v>64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39969377</v>
      </c>
      <c r="K23" s="7">
        <v>40093931</v>
      </c>
    </row>
    <row r="24" spans="1:11" ht="12.75">
      <c r="A24" s="220" t="s">
        <v>65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1081904</v>
      </c>
      <c r="K24" s="7">
        <v>996882</v>
      </c>
    </row>
    <row r="25" spans="1:11" ht="12.75">
      <c r="A25" s="220" t="s">
        <v>66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20959891</v>
      </c>
      <c r="K25" s="7">
        <v>20872857</v>
      </c>
    </row>
    <row r="26" spans="1:11" ht="12.75">
      <c r="A26" s="220" t="s">
        <v>159</v>
      </c>
      <c r="B26" s="221"/>
      <c r="C26" s="221"/>
      <c r="D26" s="221"/>
      <c r="E26" s="221"/>
      <c r="F26" s="221"/>
      <c r="G26" s="221"/>
      <c r="H26" s="222"/>
      <c r="I26" s="1">
        <v>20</v>
      </c>
      <c r="J26" s="53">
        <f>SUM(J27:J34)</f>
        <v>100925819</v>
      </c>
      <c r="K26" s="53">
        <f>SUM(K27:K34)</f>
        <v>97396518</v>
      </c>
    </row>
    <row r="27" spans="1:11" ht="12.75">
      <c r="A27" s="220" t="s">
        <v>67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0</v>
      </c>
      <c r="K27" s="7">
        <v>0</v>
      </c>
    </row>
    <row r="28" spans="1:11" ht="12.75">
      <c r="A28" s="220" t="s">
        <v>68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0</v>
      </c>
      <c r="K28" s="7">
        <v>0</v>
      </c>
    </row>
    <row r="29" spans="1:11" ht="12.75">
      <c r="A29" s="220" t="s">
        <v>69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0</v>
      </c>
      <c r="K29" s="7">
        <v>0</v>
      </c>
    </row>
    <row r="30" spans="1:11" ht="12.75">
      <c r="A30" s="220" t="s">
        <v>74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75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289112</v>
      </c>
      <c r="K31" s="7">
        <v>289112</v>
      </c>
    </row>
    <row r="32" spans="1:11" ht="12.75">
      <c r="A32" s="220" t="s">
        <v>76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83584316</v>
      </c>
      <c r="K32" s="7">
        <v>80077971</v>
      </c>
    </row>
    <row r="33" spans="1:11" ht="12.75">
      <c r="A33" s="220" t="s">
        <v>70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17052391</v>
      </c>
      <c r="K33" s="7">
        <v>17029435</v>
      </c>
    </row>
    <row r="34" spans="1:11" ht="12.75">
      <c r="A34" s="220" t="s">
        <v>152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ht="12.75">
      <c r="A35" s="220" t="s">
        <v>153</v>
      </c>
      <c r="B35" s="221"/>
      <c r="C35" s="221"/>
      <c r="D35" s="221"/>
      <c r="E35" s="221"/>
      <c r="F35" s="221"/>
      <c r="G35" s="221"/>
      <c r="H35" s="22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0" t="s">
        <v>71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>
      <c r="A37" s="220" t="s">
        <v>72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0</v>
      </c>
      <c r="K37" s="7">
        <v>0</v>
      </c>
    </row>
    <row r="38" spans="1:11" ht="12.75">
      <c r="A38" s="220" t="s">
        <v>73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ht="12.75">
      <c r="A39" s="220" t="s">
        <v>154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2589659</v>
      </c>
      <c r="K39" s="7">
        <v>2589593</v>
      </c>
    </row>
    <row r="40" spans="1:11" ht="12.75">
      <c r="A40" s="223" t="s">
        <v>206</v>
      </c>
      <c r="B40" s="224"/>
      <c r="C40" s="224"/>
      <c r="D40" s="224"/>
      <c r="E40" s="224"/>
      <c r="F40" s="224"/>
      <c r="G40" s="224"/>
      <c r="H40" s="225"/>
      <c r="I40" s="1">
        <v>34</v>
      </c>
      <c r="J40" s="53">
        <f>J41+J49+J56+J64</f>
        <v>559103429</v>
      </c>
      <c r="K40" s="53">
        <f>K41+K49+K56+K64</f>
        <v>535181095</v>
      </c>
    </row>
    <row r="41" spans="1:11" ht="12.75">
      <c r="A41" s="220" t="s">
        <v>91</v>
      </c>
      <c r="B41" s="221"/>
      <c r="C41" s="221"/>
      <c r="D41" s="221"/>
      <c r="E41" s="221"/>
      <c r="F41" s="221"/>
      <c r="G41" s="221"/>
      <c r="H41" s="222"/>
      <c r="I41" s="1">
        <v>35</v>
      </c>
      <c r="J41" s="53">
        <f>SUM(J42:J48)</f>
        <v>160507949</v>
      </c>
      <c r="K41" s="53">
        <f>SUM(K42:K48)</f>
        <v>180562101</v>
      </c>
    </row>
    <row r="42" spans="1:11" ht="12.75">
      <c r="A42" s="220" t="s">
        <v>103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69649554</v>
      </c>
      <c r="K42" s="7">
        <v>57067566</v>
      </c>
    </row>
    <row r="43" spans="1:11" ht="12.75">
      <c r="A43" s="220" t="s">
        <v>104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907614</v>
      </c>
      <c r="K43" s="7">
        <v>14513397</v>
      </c>
    </row>
    <row r="44" spans="1:11" ht="12.75">
      <c r="A44" s="220" t="s">
        <v>77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42047509</v>
      </c>
      <c r="K44" s="7">
        <v>50742617</v>
      </c>
    </row>
    <row r="45" spans="1:11" ht="12.75">
      <c r="A45" s="220" t="s">
        <v>78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46921493</v>
      </c>
      <c r="K45" s="7">
        <v>46969839</v>
      </c>
    </row>
    <row r="46" spans="1:11" ht="12.75">
      <c r="A46" s="220" t="s">
        <v>79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260557</v>
      </c>
      <c r="K46" s="7">
        <v>10422460</v>
      </c>
    </row>
    <row r="47" spans="1:11" ht="12.75">
      <c r="A47" s="220" t="s">
        <v>80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>
      <c r="A48" s="220" t="s">
        <v>81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721222</v>
      </c>
      <c r="K48" s="7">
        <v>846222</v>
      </c>
    </row>
    <row r="49" spans="1:11" ht="12.75">
      <c r="A49" s="220" t="s">
        <v>92</v>
      </c>
      <c r="B49" s="221"/>
      <c r="C49" s="221"/>
      <c r="D49" s="221"/>
      <c r="E49" s="221"/>
      <c r="F49" s="221"/>
      <c r="G49" s="221"/>
      <c r="H49" s="222"/>
      <c r="I49" s="1">
        <v>43</v>
      </c>
      <c r="J49" s="53">
        <f>SUM(J50:J55)</f>
        <v>298531330</v>
      </c>
      <c r="K49" s="53">
        <f>SUM(K50:K55)</f>
        <v>224139530</v>
      </c>
    </row>
    <row r="50" spans="1:11" ht="12.75">
      <c r="A50" s="220" t="s">
        <v>166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0</v>
      </c>
      <c r="K50" s="7">
        <v>0</v>
      </c>
    </row>
    <row r="51" spans="1:11" ht="12.75">
      <c r="A51" s="220" t="s">
        <v>167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250618367</v>
      </c>
      <c r="K51" s="7">
        <v>200611479</v>
      </c>
    </row>
    <row r="52" spans="1:11" ht="12.75">
      <c r="A52" s="220" t="s">
        <v>168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0</v>
      </c>
      <c r="K52" s="7">
        <v>2185</v>
      </c>
    </row>
    <row r="53" spans="1:11" ht="12.75">
      <c r="A53" s="220" t="s">
        <v>169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1214163</v>
      </c>
      <c r="K53" s="7">
        <v>1213435</v>
      </c>
    </row>
    <row r="54" spans="1:11" ht="12.75">
      <c r="A54" s="220" t="s">
        <v>5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4010018</v>
      </c>
      <c r="K54" s="7">
        <v>5051469</v>
      </c>
    </row>
    <row r="55" spans="1:11" ht="12.75">
      <c r="A55" s="220" t="s">
        <v>6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42688782</v>
      </c>
      <c r="K55" s="7">
        <v>17260962</v>
      </c>
    </row>
    <row r="56" spans="1:11" ht="12.75">
      <c r="A56" s="220" t="s">
        <v>93</v>
      </c>
      <c r="B56" s="221"/>
      <c r="C56" s="221"/>
      <c r="D56" s="221"/>
      <c r="E56" s="221"/>
      <c r="F56" s="221"/>
      <c r="G56" s="221"/>
      <c r="H56" s="222"/>
      <c r="I56" s="1">
        <v>50</v>
      </c>
      <c r="J56" s="53">
        <f>SUM(J57:J63)</f>
        <v>15385679</v>
      </c>
      <c r="K56" s="53">
        <f>SUM(K57:K63)</f>
        <v>57220541</v>
      </c>
    </row>
    <row r="57" spans="1:11" ht="12.75">
      <c r="A57" s="220" t="s">
        <v>67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68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0</v>
      </c>
      <c r="K58" s="7">
        <v>0</v>
      </c>
    </row>
    <row r="59" spans="1:11" ht="12.75">
      <c r="A59" s="220" t="s">
        <v>208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>
      <c r="A60" s="220" t="s">
        <v>74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0</v>
      </c>
      <c r="K60" s="7">
        <v>0</v>
      </c>
    </row>
    <row r="61" spans="1:11" ht="12.75">
      <c r="A61" s="220" t="s">
        <v>75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1080000</v>
      </c>
      <c r="K61" s="7">
        <v>1080000</v>
      </c>
    </row>
    <row r="62" spans="1:11" ht="12.75">
      <c r="A62" s="220" t="s">
        <v>76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14209408</v>
      </c>
      <c r="K62" s="7">
        <v>56045729</v>
      </c>
    </row>
    <row r="63" spans="1:11" ht="12.75">
      <c r="A63" s="220" t="s">
        <v>40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96271</v>
      </c>
      <c r="K63" s="7">
        <v>94812</v>
      </c>
    </row>
    <row r="64" spans="1:11" ht="12.75">
      <c r="A64" s="220" t="s">
        <v>173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84678471</v>
      </c>
      <c r="K64" s="7">
        <v>73258923</v>
      </c>
    </row>
    <row r="65" spans="1:11" ht="12.75">
      <c r="A65" s="223" t="s">
        <v>47</v>
      </c>
      <c r="B65" s="224"/>
      <c r="C65" s="224"/>
      <c r="D65" s="224"/>
      <c r="E65" s="224"/>
      <c r="F65" s="224"/>
      <c r="G65" s="224"/>
      <c r="H65" s="225"/>
      <c r="I65" s="1">
        <v>59</v>
      </c>
      <c r="J65" s="7">
        <v>2246629</v>
      </c>
      <c r="K65" s="7">
        <v>3672301</v>
      </c>
    </row>
    <row r="66" spans="1:11" ht="12.75">
      <c r="A66" s="223" t="s">
        <v>207</v>
      </c>
      <c r="B66" s="224"/>
      <c r="C66" s="224"/>
      <c r="D66" s="224"/>
      <c r="E66" s="224"/>
      <c r="F66" s="224"/>
      <c r="G66" s="224"/>
      <c r="H66" s="225"/>
      <c r="I66" s="1">
        <v>60</v>
      </c>
      <c r="J66" s="53">
        <f>J7+J8+J40+J65</f>
        <v>1210772041</v>
      </c>
      <c r="K66" s="53">
        <f>K7+K8+K40+K65</f>
        <v>1174565805</v>
      </c>
    </row>
    <row r="67" spans="1:11" ht="12.75">
      <c r="A67" s="235" t="s">
        <v>82</v>
      </c>
      <c r="B67" s="236"/>
      <c r="C67" s="236"/>
      <c r="D67" s="236"/>
      <c r="E67" s="236"/>
      <c r="F67" s="236"/>
      <c r="G67" s="236"/>
      <c r="H67" s="237"/>
      <c r="I67" s="4">
        <v>61</v>
      </c>
      <c r="J67" s="8">
        <v>20729045</v>
      </c>
      <c r="K67" s="8">
        <v>20658144</v>
      </c>
    </row>
    <row r="68" spans="1:11" ht="12.75">
      <c r="A68" s="212" t="s">
        <v>49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ht="12.75">
      <c r="A69" s="216" t="s">
        <v>160</v>
      </c>
      <c r="B69" s="217"/>
      <c r="C69" s="217"/>
      <c r="D69" s="217"/>
      <c r="E69" s="217"/>
      <c r="F69" s="217"/>
      <c r="G69" s="217"/>
      <c r="H69" s="234"/>
      <c r="I69" s="3">
        <v>62</v>
      </c>
      <c r="J69" s="54">
        <f>J70+J71+J72+J78+J79+J82+J85</f>
        <v>665811631</v>
      </c>
      <c r="K69" s="54">
        <f>K70+K71+K72+K78+K79+K82+K85</f>
        <v>667064674</v>
      </c>
    </row>
    <row r="70" spans="1:11" ht="12.75">
      <c r="A70" s="220" t="s">
        <v>117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549448400</v>
      </c>
      <c r="K70" s="7">
        <v>549448400</v>
      </c>
    </row>
    <row r="71" spans="1:11" ht="12.75">
      <c r="A71" s="220" t="s">
        <v>118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-15041057</v>
      </c>
      <c r="K71" s="7">
        <v>-15069353</v>
      </c>
    </row>
    <row r="72" spans="1:11" ht="12.75">
      <c r="A72" s="220" t="s">
        <v>119</v>
      </c>
      <c r="B72" s="221"/>
      <c r="C72" s="221"/>
      <c r="D72" s="221"/>
      <c r="E72" s="221"/>
      <c r="F72" s="221"/>
      <c r="G72" s="221"/>
      <c r="H72" s="222"/>
      <c r="I72" s="1">
        <v>65</v>
      </c>
      <c r="J72" s="53">
        <f>J73+J74-J75+J76+J77</f>
        <v>29727556</v>
      </c>
      <c r="K72" s="53">
        <f>K73+K74-K75+K76+K77</f>
        <v>29727556</v>
      </c>
    </row>
    <row r="73" spans="1:11" ht="12.75">
      <c r="A73" s="220" t="s">
        <v>120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29727556</v>
      </c>
      <c r="K73" s="7">
        <v>29727556</v>
      </c>
    </row>
    <row r="74" spans="1:11" ht="12.75">
      <c r="A74" s="220" t="s">
        <v>121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37418632</v>
      </c>
      <c r="K74" s="7">
        <v>37889442</v>
      </c>
    </row>
    <row r="75" spans="1:11" ht="12.75">
      <c r="A75" s="220" t="s">
        <v>109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37418632</v>
      </c>
      <c r="K75" s="7">
        <v>37889442</v>
      </c>
    </row>
    <row r="76" spans="1:11" ht="12.75">
      <c r="A76" s="220" t="s">
        <v>110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0</v>
      </c>
      <c r="K76" s="7">
        <v>0</v>
      </c>
    </row>
    <row r="77" spans="1:11" ht="12.75">
      <c r="A77" s="220" t="s">
        <v>111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0</v>
      </c>
      <c r="K77" s="7">
        <v>0</v>
      </c>
    </row>
    <row r="78" spans="1:11" ht="12.75">
      <c r="A78" s="220" t="s">
        <v>112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-5896213</v>
      </c>
      <c r="K78" s="7">
        <v>-8192068</v>
      </c>
    </row>
    <row r="79" spans="1:11" ht="12.75">
      <c r="A79" s="220" t="s">
        <v>204</v>
      </c>
      <c r="B79" s="221"/>
      <c r="C79" s="221"/>
      <c r="D79" s="221"/>
      <c r="E79" s="221"/>
      <c r="F79" s="221"/>
      <c r="G79" s="221"/>
      <c r="H79" s="222"/>
      <c r="I79" s="1">
        <v>72</v>
      </c>
      <c r="J79" s="53">
        <f>J80-J81</f>
        <v>54834996</v>
      </c>
      <c r="K79" s="53">
        <f>K80-K81</f>
        <v>83672586</v>
      </c>
    </row>
    <row r="80" spans="1:11" ht="12.75">
      <c r="A80" s="231" t="s">
        <v>138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>
        <v>54834996</v>
      </c>
      <c r="K80" s="7">
        <v>83672586</v>
      </c>
    </row>
    <row r="81" spans="1:11" ht="12.75">
      <c r="A81" s="231" t="s">
        <v>139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>
        <v>0</v>
      </c>
      <c r="K81" s="7">
        <v>0</v>
      </c>
    </row>
    <row r="82" spans="1:11" ht="12.75">
      <c r="A82" s="220" t="s">
        <v>205</v>
      </c>
      <c r="B82" s="221"/>
      <c r="C82" s="221"/>
      <c r="D82" s="221"/>
      <c r="E82" s="221"/>
      <c r="F82" s="221"/>
      <c r="G82" s="221"/>
      <c r="H82" s="222"/>
      <c r="I82" s="1">
        <v>75</v>
      </c>
      <c r="J82" s="53">
        <f>J83-J84</f>
        <v>29308400</v>
      </c>
      <c r="K82" s="53">
        <f>K83-K84</f>
        <v>3800203</v>
      </c>
    </row>
    <row r="83" spans="1:11" ht="12.75">
      <c r="A83" s="231" t="s">
        <v>140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29308400</v>
      </c>
      <c r="K83" s="7">
        <v>3800203</v>
      </c>
    </row>
    <row r="84" spans="1:11" ht="12.75">
      <c r="A84" s="231" t="s">
        <v>141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>
        <v>0</v>
      </c>
      <c r="K84" s="7">
        <v>0</v>
      </c>
    </row>
    <row r="85" spans="1:11" ht="12.75">
      <c r="A85" s="220" t="s">
        <v>142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23429549</v>
      </c>
      <c r="K85" s="7">
        <v>23677350</v>
      </c>
    </row>
    <row r="86" spans="1:11" ht="12.75">
      <c r="A86" s="223" t="s">
        <v>13</v>
      </c>
      <c r="B86" s="224"/>
      <c r="C86" s="224"/>
      <c r="D86" s="224"/>
      <c r="E86" s="224"/>
      <c r="F86" s="224"/>
      <c r="G86" s="224"/>
      <c r="H86" s="225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0" t="s">
        <v>105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0</v>
      </c>
      <c r="K87" s="7">
        <v>0</v>
      </c>
    </row>
    <row r="88" spans="1:11" ht="12.75">
      <c r="A88" s="220" t="s">
        <v>106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>
        <v>0</v>
      </c>
      <c r="K88" s="7">
        <v>0</v>
      </c>
    </row>
    <row r="89" spans="1:11" ht="12.75">
      <c r="A89" s="220" t="s">
        <v>107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0</v>
      </c>
      <c r="K89" s="7">
        <v>0</v>
      </c>
    </row>
    <row r="90" spans="1:11" ht="12.75">
      <c r="A90" s="223" t="s">
        <v>14</v>
      </c>
      <c r="B90" s="224"/>
      <c r="C90" s="224"/>
      <c r="D90" s="224"/>
      <c r="E90" s="224"/>
      <c r="F90" s="224"/>
      <c r="G90" s="224"/>
      <c r="H90" s="225"/>
      <c r="I90" s="1">
        <v>83</v>
      </c>
      <c r="J90" s="53">
        <f>SUM(J91:J99)</f>
        <v>173372237</v>
      </c>
      <c r="K90" s="53">
        <f>SUM(K91:K99)</f>
        <v>170594646</v>
      </c>
    </row>
    <row r="91" spans="1:11" ht="12.75">
      <c r="A91" s="220" t="s">
        <v>108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>
        <v>0</v>
      </c>
      <c r="K91" s="7">
        <v>0</v>
      </c>
    </row>
    <row r="92" spans="1:11" ht="12.75">
      <c r="A92" s="220" t="s">
        <v>209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0</v>
      </c>
      <c r="K92" s="7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164926812</v>
      </c>
      <c r="K93" s="7">
        <v>162222238</v>
      </c>
    </row>
    <row r="94" spans="1:11" ht="12.75">
      <c r="A94" s="220" t="s">
        <v>210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>
        <v>386509</v>
      </c>
      <c r="K94" s="7">
        <v>346791</v>
      </c>
    </row>
    <row r="95" spans="1:11" ht="12.75">
      <c r="A95" s="220" t="s">
        <v>211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0</v>
      </c>
      <c r="K95" s="7">
        <v>0</v>
      </c>
    </row>
    <row r="96" spans="1:11" ht="12.75">
      <c r="A96" s="220" t="s">
        <v>212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0</v>
      </c>
      <c r="K96" s="7">
        <v>0</v>
      </c>
    </row>
    <row r="97" spans="1:11" ht="12.75">
      <c r="A97" s="220" t="s">
        <v>85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0</v>
      </c>
      <c r="K97" s="7">
        <v>0</v>
      </c>
    </row>
    <row r="98" spans="1:11" ht="12.75">
      <c r="A98" s="220" t="s">
        <v>83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1105120</v>
      </c>
      <c r="K98" s="7">
        <v>1086936</v>
      </c>
    </row>
    <row r="99" spans="1:11" ht="12.75">
      <c r="A99" s="220" t="s">
        <v>84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6953796</v>
      </c>
      <c r="K99" s="7">
        <v>6938681</v>
      </c>
    </row>
    <row r="100" spans="1:11" ht="12.75">
      <c r="A100" s="223" t="s">
        <v>15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53">
        <f>SUM(J101:J112)</f>
        <v>363009098</v>
      </c>
      <c r="K100" s="53">
        <f>SUM(K101:K112)</f>
        <v>315715465</v>
      </c>
    </row>
    <row r="101" spans="1:11" ht="12.75">
      <c r="A101" s="220" t="s">
        <v>108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0</v>
      </c>
      <c r="K101" s="7">
        <v>0</v>
      </c>
    </row>
    <row r="102" spans="1:11" ht="12.75">
      <c r="A102" s="220" t="s">
        <v>209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1467500</v>
      </c>
      <c r="K102" s="7">
        <v>1512500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203097646</v>
      </c>
      <c r="K103" s="7">
        <v>183167214</v>
      </c>
    </row>
    <row r="104" spans="1:11" ht="12.75">
      <c r="A104" s="220" t="s">
        <v>210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37240</v>
      </c>
      <c r="K104" s="7">
        <v>268362</v>
      </c>
    </row>
    <row r="105" spans="1:11" ht="12.75">
      <c r="A105" s="220" t="s">
        <v>211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119170671</v>
      </c>
      <c r="K105" s="7">
        <v>88856899</v>
      </c>
    </row>
    <row r="106" spans="1:11" ht="12.75">
      <c r="A106" s="220" t="s">
        <v>212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0</v>
      </c>
      <c r="K106" s="7">
        <v>0</v>
      </c>
    </row>
    <row r="107" spans="1:11" ht="12.75">
      <c r="A107" s="220" t="s">
        <v>85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0</v>
      </c>
      <c r="K107" s="7">
        <v>0</v>
      </c>
    </row>
    <row r="108" spans="1:11" ht="12.75">
      <c r="A108" s="220" t="s">
        <v>86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12469814</v>
      </c>
      <c r="K108" s="7">
        <v>12380828</v>
      </c>
    </row>
    <row r="109" spans="1:11" ht="12.75">
      <c r="A109" s="220" t="s">
        <v>87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17658863</v>
      </c>
      <c r="K109" s="7">
        <v>22023086</v>
      </c>
    </row>
    <row r="110" spans="1:11" ht="12.75">
      <c r="A110" s="220" t="s">
        <v>90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530097</v>
      </c>
      <c r="K110" s="7">
        <v>497258</v>
      </c>
    </row>
    <row r="111" spans="1:11" ht="12.75">
      <c r="A111" s="220" t="s">
        <v>88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89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8577267</v>
      </c>
      <c r="K112" s="7">
        <v>7009318</v>
      </c>
    </row>
    <row r="113" spans="1:11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7">
        <v>8579075</v>
      </c>
      <c r="K113" s="7">
        <v>21191020</v>
      </c>
    </row>
    <row r="114" spans="1:11" ht="12.75">
      <c r="A114" s="223" t="s">
        <v>19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53">
        <f>J69+J86+J90+J100+J113</f>
        <v>1210772041</v>
      </c>
      <c r="K114" s="53">
        <f>K69+K86+K90+K100+K113</f>
        <v>1174565805</v>
      </c>
    </row>
    <row r="115" spans="1:11" ht="12.75">
      <c r="A115" s="209" t="s">
        <v>48</v>
      </c>
      <c r="B115" s="210"/>
      <c r="C115" s="210"/>
      <c r="D115" s="210"/>
      <c r="E115" s="210"/>
      <c r="F115" s="210"/>
      <c r="G115" s="210"/>
      <c r="H115" s="211"/>
      <c r="I115" s="2">
        <v>108</v>
      </c>
      <c r="J115" s="8">
        <v>20729045</v>
      </c>
      <c r="K115" s="8">
        <v>20658144</v>
      </c>
    </row>
    <row r="116" spans="1:11" ht="12.75">
      <c r="A116" s="212" t="s">
        <v>275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ht="12.75">
      <c r="A117" s="216" t="s">
        <v>155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220" t="s">
        <v>3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>
        <v>642382082</v>
      </c>
      <c r="K118" s="7">
        <v>643387324</v>
      </c>
    </row>
    <row r="119" spans="1:11" ht="12.75">
      <c r="A119" s="226" t="s">
        <v>4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>
        <v>23429549</v>
      </c>
      <c r="K119" s="8">
        <v>23677350</v>
      </c>
    </row>
    <row r="120" spans="1:11" ht="12.75">
      <c r="A120" s="229" t="s">
        <v>276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3">
      <selection activeCell="M48" sqref="M48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0.00390625" style="52" customWidth="1"/>
    <col min="12" max="12" width="12.0039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4" t="s">
        <v>128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2.75" customHeight="1">
      <c r="A2" s="252" t="s">
        <v>323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66" t="s">
        <v>320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3.25">
      <c r="A4" s="267" t="s">
        <v>50</v>
      </c>
      <c r="B4" s="267"/>
      <c r="C4" s="267"/>
      <c r="D4" s="267"/>
      <c r="E4" s="267"/>
      <c r="F4" s="267"/>
      <c r="G4" s="267"/>
      <c r="H4" s="267"/>
      <c r="I4" s="58" t="s">
        <v>245</v>
      </c>
      <c r="J4" s="268" t="s">
        <v>283</v>
      </c>
      <c r="K4" s="268"/>
      <c r="L4" s="268" t="s">
        <v>284</v>
      </c>
      <c r="M4" s="268"/>
    </row>
    <row r="5" spans="1:13" ht="22.5">
      <c r="A5" s="267"/>
      <c r="B5" s="267"/>
      <c r="C5" s="267"/>
      <c r="D5" s="267"/>
      <c r="E5" s="267"/>
      <c r="F5" s="267"/>
      <c r="G5" s="267"/>
      <c r="H5" s="267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68">
        <v>1</v>
      </c>
      <c r="B6" s="268"/>
      <c r="C6" s="268"/>
      <c r="D6" s="268"/>
      <c r="E6" s="268"/>
      <c r="F6" s="268"/>
      <c r="G6" s="268"/>
      <c r="H6" s="26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6" t="s">
        <v>20</v>
      </c>
      <c r="B7" s="217"/>
      <c r="C7" s="217"/>
      <c r="D7" s="217"/>
      <c r="E7" s="217"/>
      <c r="F7" s="217"/>
      <c r="G7" s="217"/>
      <c r="H7" s="234"/>
      <c r="I7" s="3">
        <v>111</v>
      </c>
      <c r="J7" s="54">
        <f>SUM(J8:J9)</f>
        <v>201786568</v>
      </c>
      <c r="K7" s="54">
        <f>SUM(K8:K9)</f>
        <v>201786568</v>
      </c>
      <c r="L7" s="54">
        <f>SUM(L8:L9)</f>
        <v>222235128</v>
      </c>
      <c r="M7" s="54">
        <f>SUM(M8:M9)</f>
        <v>222235128</v>
      </c>
    </row>
    <row r="8" spans="1:13" ht="12.75">
      <c r="A8" s="223" t="s">
        <v>126</v>
      </c>
      <c r="B8" s="224"/>
      <c r="C8" s="224"/>
      <c r="D8" s="224"/>
      <c r="E8" s="224"/>
      <c r="F8" s="224"/>
      <c r="G8" s="224"/>
      <c r="H8" s="225"/>
      <c r="I8" s="1">
        <v>112</v>
      </c>
      <c r="J8" s="7">
        <v>199505312</v>
      </c>
      <c r="K8" s="7">
        <v>199505312</v>
      </c>
      <c r="L8" s="7">
        <v>221171364</v>
      </c>
      <c r="M8" s="7">
        <v>221171364</v>
      </c>
    </row>
    <row r="9" spans="1:13" ht="12.75">
      <c r="A9" s="223" t="s">
        <v>94</v>
      </c>
      <c r="B9" s="224"/>
      <c r="C9" s="224"/>
      <c r="D9" s="224"/>
      <c r="E9" s="224"/>
      <c r="F9" s="224"/>
      <c r="G9" s="224"/>
      <c r="H9" s="225"/>
      <c r="I9" s="1">
        <v>113</v>
      </c>
      <c r="J9" s="7">
        <v>2281256</v>
      </c>
      <c r="K9" s="7">
        <v>2281256</v>
      </c>
      <c r="L9" s="7">
        <v>1063764</v>
      </c>
      <c r="M9" s="7">
        <v>1063764</v>
      </c>
    </row>
    <row r="10" spans="1:13" ht="12.75">
      <c r="A10" s="223" t="s">
        <v>7</v>
      </c>
      <c r="B10" s="224"/>
      <c r="C10" s="224"/>
      <c r="D10" s="224"/>
      <c r="E10" s="224"/>
      <c r="F10" s="224"/>
      <c r="G10" s="224"/>
      <c r="H10" s="225"/>
      <c r="I10" s="1">
        <v>114</v>
      </c>
      <c r="J10" s="53">
        <f>J11+J12+J16+J20+J21+J22+J25+J26</f>
        <v>193122566</v>
      </c>
      <c r="K10" s="53">
        <f>K11+K12+K16+K20+K21+K22+K25+K26</f>
        <v>193122566</v>
      </c>
      <c r="L10" s="53">
        <f>L11+L12+L16+L20+L21+L22+L25+L26</f>
        <v>214318675</v>
      </c>
      <c r="M10" s="53">
        <f>M11+M12+M16+M20+M21+M22+M25+M26</f>
        <v>214318675</v>
      </c>
    </row>
    <row r="11" spans="1:13" ht="12.75">
      <c r="A11" s="223" t="s">
        <v>95</v>
      </c>
      <c r="B11" s="224"/>
      <c r="C11" s="224"/>
      <c r="D11" s="224"/>
      <c r="E11" s="224"/>
      <c r="F11" s="224"/>
      <c r="G11" s="224"/>
      <c r="H11" s="225"/>
      <c r="I11" s="1">
        <v>115</v>
      </c>
      <c r="J11" s="7">
        <v>-48243448</v>
      </c>
      <c r="K11" s="7">
        <v>-48243448</v>
      </c>
      <c r="L11" s="7">
        <v>-22502448</v>
      </c>
      <c r="M11" s="7">
        <v>-22502448</v>
      </c>
    </row>
    <row r="12" spans="1:13" ht="12.75">
      <c r="A12" s="223" t="s">
        <v>16</v>
      </c>
      <c r="B12" s="224"/>
      <c r="C12" s="224"/>
      <c r="D12" s="224"/>
      <c r="E12" s="224"/>
      <c r="F12" s="224"/>
      <c r="G12" s="224"/>
      <c r="H12" s="225"/>
      <c r="I12" s="1">
        <v>116</v>
      </c>
      <c r="J12" s="53">
        <f>SUM(J13:J15)</f>
        <v>157689249</v>
      </c>
      <c r="K12" s="53">
        <f>SUM(K13:K15)</f>
        <v>157689249</v>
      </c>
      <c r="L12" s="53">
        <f>SUM(L13:L15)</f>
        <v>143854376</v>
      </c>
      <c r="M12" s="53">
        <f>SUM(M13:M15)</f>
        <v>143854376</v>
      </c>
    </row>
    <row r="13" spans="1:13" ht="12.75">
      <c r="A13" s="220" t="s">
        <v>122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130731654</v>
      </c>
      <c r="K13" s="7">
        <v>130731654</v>
      </c>
      <c r="L13" s="7">
        <v>115136255</v>
      </c>
      <c r="M13" s="7">
        <v>115136255</v>
      </c>
    </row>
    <row r="14" spans="1:13" ht="12.75">
      <c r="A14" s="220" t="s">
        <v>123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4889965</v>
      </c>
      <c r="K14" s="7">
        <v>4889965</v>
      </c>
      <c r="L14" s="7">
        <v>4498557</v>
      </c>
      <c r="M14" s="7">
        <v>4498557</v>
      </c>
    </row>
    <row r="15" spans="1:13" ht="12.75">
      <c r="A15" s="220" t="s">
        <v>52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22067630</v>
      </c>
      <c r="K15" s="7">
        <v>22067630</v>
      </c>
      <c r="L15" s="7">
        <v>24219564</v>
      </c>
      <c r="M15" s="7">
        <v>24219564</v>
      </c>
    </row>
    <row r="16" spans="1:13" ht="12.75">
      <c r="A16" s="223" t="s">
        <v>17</v>
      </c>
      <c r="B16" s="224"/>
      <c r="C16" s="224"/>
      <c r="D16" s="224"/>
      <c r="E16" s="224"/>
      <c r="F16" s="224"/>
      <c r="G16" s="224"/>
      <c r="H16" s="225"/>
      <c r="I16" s="1">
        <v>120</v>
      </c>
      <c r="J16" s="53">
        <f>SUM(J17:J19)</f>
        <v>62047944</v>
      </c>
      <c r="K16" s="53">
        <f>SUM(K17:K19)</f>
        <v>62047944</v>
      </c>
      <c r="L16" s="53">
        <f>SUM(L17:L19)</f>
        <v>70908600</v>
      </c>
      <c r="M16" s="53">
        <f>SUM(M17:M19)</f>
        <v>70908600</v>
      </c>
    </row>
    <row r="17" spans="1:13" ht="12.75">
      <c r="A17" s="220" t="s">
        <v>53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38314593</v>
      </c>
      <c r="K17" s="7">
        <v>38314593</v>
      </c>
      <c r="L17" s="7">
        <v>43051380</v>
      </c>
      <c r="M17" s="7">
        <v>43051380</v>
      </c>
    </row>
    <row r="18" spans="1:13" ht="12.75">
      <c r="A18" s="220" t="s">
        <v>54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15479851</v>
      </c>
      <c r="K18" s="7">
        <v>15479851</v>
      </c>
      <c r="L18" s="7">
        <v>18987573</v>
      </c>
      <c r="M18" s="7">
        <v>18987573</v>
      </c>
    </row>
    <row r="19" spans="1:13" ht="12.75">
      <c r="A19" s="220" t="s">
        <v>55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8253500</v>
      </c>
      <c r="K19" s="7">
        <v>8253500</v>
      </c>
      <c r="L19" s="7">
        <v>8869647</v>
      </c>
      <c r="M19" s="7">
        <v>8869647</v>
      </c>
    </row>
    <row r="20" spans="1:13" ht="12.75">
      <c r="A20" s="223" t="s">
        <v>96</v>
      </c>
      <c r="B20" s="224"/>
      <c r="C20" s="224"/>
      <c r="D20" s="224"/>
      <c r="E20" s="224"/>
      <c r="F20" s="224"/>
      <c r="G20" s="224"/>
      <c r="H20" s="225"/>
      <c r="I20" s="1">
        <v>124</v>
      </c>
      <c r="J20" s="7">
        <v>12430178</v>
      </c>
      <c r="K20" s="7">
        <v>12430178</v>
      </c>
      <c r="L20" s="7">
        <v>12733033</v>
      </c>
      <c r="M20" s="7">
        <v>12733033</v>
      </c>
    </row>
    <row r="21" spans="1:13" ht="12.75">
      <c r="A21" s="223" t="s">
        <v>97</v>
      </c>
      <c r="B21" s="224"/>
      <c r="C21" s="224"/>
      <c r="D21" s="224"/>
      <c r="E21" s="224"/>
      <c r="F21" s="224"/>
      <c r="G21" s="224"/>
      <c r="H21" s="225"/>
      <c r="I21" s="1">
        <v>125</v>
      </c>
      <c r="J21" s="7">
        <v>8364251</v>
      </c>
      <c r="K21" s="7">
        <v>8364251</v>
      </c>
      <c r="L21" s="7">
        <v>8152431</v>
      </c>
      <c r="M21" s="7">
        <v>8152431</v>
      </c>
    </row>
    <row r="22" spans="1:13" ht="12.75">
      <c r="A22" s="223" t="s">
        <v>18</v>
      </c>
      <c r="B22" s="224"/>
      <c r="C22" s="224"/>
      <c r="D22" s="224"/>
      <c r="E22" s="224"/>
      <c r="F22" s="224"/>
      <c r="G22" s="224"/>
      <c r="H22" s="22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7466</v>
      </c>
      <c r="M22" s="53">
        <f>SUM(M23:M24)</f>
        <v>7466</v>
      </c>
    </row>
    <row r="23" spans="1:13" ht="12.75">
      <c r="A23" s="220" t="s">
        <v>113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0" t="s">
        <v>114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0</v>
      </c>
      <c r="K24" s="7">
        <v>0</v>
      </c>
      <c r="L24" s="7">
        <v>7466</v>
      </c>
      <c r="M24" s="7">
        <v>7466</v>
      </c>
    </row>
    <row r="25" spans="1:13" ht="12.75">
      <c r="A25" s="223" t="s">
        <v>98</v>
      </c>
      <c r="B25" s="224"/>
      <c r="C25" s="224"/>
      <c r="D25" s="224"/>
      <c r="E25" s="224"/>
      <c r="F25" s="224"/>
      <c r="G25" s="224"/>
      <c r="H25" s="22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3" t="s">
        <v>41</v>
      </c>
      <c r="B26" s="224"/>
      <c r="C26" s="224"/>
      <c r="D26" s="224"/>
      <c r="E26" s="224"/>
      <c r="F26" s="224"/>
      <c r="G26" s="224"/>
      <c r="H26" s="225"/>
      <c r="I26" s="1">
        <v>130</v>
      </c>
      <c r="J26" s="7">
        <v>834392</v>
      </c>
      <c r="K26" s="7">
        <v>834392</v>
      </c>
      <c r="L26" s="7">
        <v>1165217</v>
      </c>
      <c r="M26" s="7">
        <v>1165217</v>
      </c>
    </row>
    <row r="27" spans="1:13" ht="12.75">
      <c r="A27" s="223" t="s">
        <v>179</v>
      </c>
      <c r="B27" s="224"/>
      <c r="C27" s="224"/>
      <c r="D27" s="224"/>
      <c r="E27" s="224"/>
      <c r="F27" s="224"/>
      <c r="G27" s="224"/>
      <c r="H27" s="225"/>
      <c r="I27" s="1">
        <v>131</v>
      </c>
      <c r="J27" s="53">
        <f>SUM(J28:J32)</f>
        <v>553883</v>
      </c>
      <c r="K27" s="53">
        <f>SUM(K28:K32)</f>
        <v>553883</v>
      </c>
      <c r="L27" s="53">
        <f>SUM(L28:L32)</f>
        <v>825063</v>
      </c>
      <c r="M27" s="53">
        <f>SUM(M28:M32)</f>
        <v>825063</v>
      </c>
    </row>
    <row r="28" spans="1:13" ht="12.75">
      <c r="A28" s="223" t="s">
        <v>193</v>
      </c>
      <c r="B28" s="224"/>
      <c r="C28" s="224"/>
      <c r="D28" s="224"/>
      <c r="E28" s="224"/>
      <c r="F28" s="224"/>
      <c r="G28" s="224"/>
      <c r="H28" s="225"/>
      <c r="I28" s="1">
        <v>132</v>
      </c>
      <c r="J28" s="7">
        <v>0</v>
      </c>
      <c r="K28" s="7"/>
      <c r="L28" s="7">
        <v>0</v>
      </c>
      <c r="M28" s="7">
        <v>0</v>
      </c>
    </row>
    <row r="29" spans="1:13" ht="12.75">
      <c r="A29" s="223" t="s">
        <v>129</v>
      </c>
      <c r="B29" s="224"/>
      <c r="C29" s="224"/>
      <c r="D29" s="224"/>
      <c r="E29" s="224"/>
      <c r="F29" s="224"/>
      <c r="G29" s="224"/>
      <c r="H29" s="225"/>
      <c r="I29" s="1">
        <v>133</v>
      </c>
      <c r="J29" s="7">
        <v>402363</v>
      </c>
      <c r="K29" s="7">
        <v>402363</v>
      </c>
      <c r="L29" s="7">
        <v>751609</v>
      </c>
      <c r="M29" s="7">
        <v>751609</v>
      </c>
    </row>
    <row r="30" spans="1:13" ht="12.75">
      <c r="A30" s="223" t="s">
        <v>115</v>
      </c>
      <c r="B30" s="224"/>
      <c r="C30" s="224"/>
      <c r="D30" s="224"/>
      <c r="E30" s="224"/>
      <c r="F30" s="224"/>
      <c r="G30" s="224"/>
      <c r="H30" s="22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3" t="s">
        <v>189</v>
      </c>
      <c r="B31" s="224"/>
      <c r="C31" s="224"/>
      <c r="D31" s="224"/>
      <c r="E31" s="224"/>
      <c r="F31" s="224"/>
      <c r="G31" s="224"/>
      <c r="H31" s="22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3" t="s">
        <v>116</v>
      </c>
      <c r="B32" s="224"/>
      <c r="C32" s="224"/>
      <c r="D32" s="224"/>
      <c r="E32" s="224"/>
      <c r="F32" s="224"/>
      <c r="G32" s="224"/>
      <c r="H32" s="225"/>
      <c r="I32" s="1">
        <v>136</v>
      </c>
      <c r="J32" s="7">
        <v>151520</v>
      </c>
      <c r="K32" s="7">
        <v>151520</v>
      </c>
      <c r="L32" s="7">
        <v>73454</v>
      </c>
      <c r="M32" s="7">
        <v>73454</v>
      </c>
    </row>
    <row r="33" spans="1:13" ht="12.75">
      <c r="A33" s="223" t="s">
        <v>180</v>
      </c>
      <c r="B33" s="224"/>
      <c r="C33" s="224"/>
      <c r="D33" s="224"/>
      <c r="E33" s="224"/>
      <c r="F33" s="224"/>
      <c r="G33" s="224"/>
      <c r="H33" s="225"/>
      <c r="I33" s="1">
        <v>137</v>
      </c>
      <c r="J33" s="53">
        <f>SUM(J34:J37)</f>
        <v>5601850</v>
      </c>
      <c r="K33" s="53">
        <f>SUM(K34:K37)</f>
        <v>5601850</v>
      </c>
      <c r="L33" s="53">
        <f>SUM(L34:L37)</f>
        <v>3813313</v>
      </c>
      <c r="M33" s="53">
        <f>SUM(M34:M37)</f>
        <v>3813313</v>
      </c>
    </row>
    <row r="34" spans="1:13" ht="12.75">
      <c r="A34" s="223" t="s">
        <v>57</v>
      </c>
      <c r="B34" s="224"/>
      <c r="C34" s="224"/>
      <c r="D34" s="224"/>
      <c r="E34" s="224"/>
      <c r="F34" s="224"/>
      <c r="G34" s="224"/>
      <c r="H34" s="22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3" t="s">
        <v>56</v>
      </c>
      <c r="B35" s="224"/>
      <c r="C35" s="224"/>
      <c r="D35" s="224"/>
      <c r="E35" s="224"/>
      <c r="F35" s="224"/>
      <c r="G35" s="224"/>
      <c r="H35" s="225"/>
      <c r="I35" s="1">
        <v>139</v>
      </c>
      <c r="J35" s="7">
        <v>5601523</v>
      </c>
      <c r="K35" s="7">
        <v>5601523</v>
      </c>
      <c r="L35" s="7">
        <v>3812707</v>
      </c>
      <c r="M35" s="7">
        <v>3812707</v>
      </c>
    </row>
    <row r="36" spans="1:13" ht="12.75">
      <c r="A36" s="223" t="s">
        <v>190</v>
      </c>
      <c r="B36" s="224"/>
      <c r="C36" s="224"/>
      <c r="D36" s="224"/>
      <c r="E36" s="224"/>
      <c r="F36" s="224"/>
      <c r="G36" s="224"/>
      <c r="H36" s="22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3" t="s">
        <v>58</v>
      </c>
      <c r="B37" s="224"/>
      <c r="C37" s="224"/>
      <c r="D37" s="224"/>
      <c r="E37" s="224"/>
      <c r="F37" s="224"/>
      <c r="G37" s="224"/>
      <c r="H37" s="225"/>
      <c r="I37" s="1">
        <v>141</v>
      </c>
      <c r="J37" s="7">
        <v>327</v>
      </c>
      <c r="K37" s="7">
        <v>327</v>
      </c>
      <c r="L37" s="7">
        <v>606</v>
      </c>
      <c r="M37" s="7">
        <v>606</v>
      </c>
    </row>
    <row r="38" spans="1:13" ht="12.75">
      <c r="A38" s="223" t="s">
        <v>164</v>
      </c>
      <c r="B38" s="224"/>
      <c r="C38" s="224"/>
      <c r="D38" s="224"/>
      <c r="E38" s="224"/>
      <c r="F38" s="224"/>
      <c r="G38" s="224"/>
      <c r="H38" s="22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23" t="s">
        <v>165</v>
      </c>
      <c r="B39" s="224"/>
      <c r="C39" s="224"/>
      <c r="D39" s="224"/>
      <c r="E39" s="224"/>
      <c r="F39" s="224"/>
      <c r="G39" s="224"/>
      <c r="H39" s="22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3" t="s">
        <v>191</v>
      </c>
      <c r="B40" s="224"/>
      <c r="C40" s="224"/>
      <c r="D40" s="224"/>
      <c r="E40" s="224"/>
      <c r="F40" s="224"/>
      <c r="G40" s="224"/>
      <c r="H40" s="22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3" t="s">
        <v>192</v>
      </c>
      <c r="B41" s="224"/>
      <c r="C41" s="224"/>
      <c r="D41" s="224"/>
      <c r="E41" s="224"/>
      <c r="F41" s="224"/>
      <c r="G41" s="224"/>
      <c r="H41" s="22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3" t="s">
        <v>181</v>
      </c>
      <c r="B42" s="224"/>
      <c r="C42" s="224"/>
      <c r="D42" s="224"/>
      <c r="E42" s="224"/>
      <c r="F42" s="224"/>
      <c r="G42" s="224"/>
      <c r="H42" s="225"/>
      <c r="I42" s="1">
        <v>146</v>
      </c>
      <c r="J42" s="53">
        <f>J7+J27+J38+J40</f>
        <v>202340451</v>
      </c>
      <c r="K42" s="53">
        <f>K7+K27+K38+K40</f>
        <v>202340451</v>
      </c>
      <c r="L42" s="53">
        <f>L7+L27+L38+L40</f>
        <v>223060191</v>
      </c>
      <c r="M42" s="53">
        <f>M7+M27+M38+M40</f>
        <v>223060191</v>
      </c>
    </row>
    <row r="43" spans="1:13" ht="12.75">
      <c r="A43" s="223" t="s">
        <v>182</v>
      </c>
      <c r="B43" s="224"/>
      <c r="C43" s="224"/>
      <c r="D43" s="224"/>
      <c r="E43" s="224"/>
      <c r="F43" s="224"/>
      <c r="G43" s="224"/>
      <c r="H43" s="225"/>
      <c r="I43" s="1">
        <v>147</v>
      </c>
      <c r="J43" s="53">
        <f>J10+J33+J39+J41</f>
        <v>198724416</v>
      </c>
      <c r="K43" s="53">
        <f>K10+K33+K39+K41</f>
        <v>198724416</v>
      </c>
      <c r="L43" s="53">
        <f>L10+L33+L39+L41</f>
        <v>218131988</v>
      </c>
      <c r="M43" s="53">
        <f>M10+M33+M39+M41</f>
        <v>218131988</v>
      </c>
    </row>
    <row r="44" spans="1:13" ht="12.75">
      <c r="A44" s="223" t="s">
        <v>202</v>
      </c>
      <c r="B44" s="224"/>
      <c r="C44" s="224"/>
      <c r="D44" s="224"/>
      <c r="E44" s="224"/>
      <c r="F44" s="224"/>
      <c r="G44" s="224"/>
      <c r="H44" s="225"/>
      <c r="I44" s="1">
        <v>148</v>
      </c>
      <c r="J44" s="53">
        <f>J42-J43</f>
        <v>3616035</v>
      </c>
      <c r="K44" s="53">
        <f>K42-K43</f>
        <v>3616035</v>
      </c>
      <c r="L44" s="53">
        <f>L42-L43</f>
        <v>4928203</v>
      </c>
      <c r="M44" s="53">
        <f>M42-M43</f>
        <v>4928203</v>
      </c>
    </row>
    <row r="45" spans="1:13" ht="12.75">
      <c r="A45" s="231" t="s">
        <v>184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3">
        <f>IF(J42&gt;J43,J42-J43,0)</f>
        <v>3616035</v>
      </c>
      <c r="K45" s="53">
        <f>IF(K42&gt;K43,K42-K43,0)</f>
        <v>3616035</v>
      </c>
      <c r="L45" s="53">
        <f>IF(L42&gt;L43,L42-L43,0)</f>
        <v>4928203</v>
      </c>
      <c r="M45" s="53">
        <f>IF(M42&gt;M43,M42-M43,0)</f>
        <v>4928203</v>
      </c>
    </row>
    <row r="46" spans="1:13" ht="12.75">
      <c r="A46" s="231" t="s">
        <v>185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23" t="s">
        <v>183</v>
      </c>
      <c r="B47" s="224"/>
      <c r="C47" s="224"/>
      <c r="D47" s="224"/>
      <c r="E47" s="224"/>
      <c r="F47" s="224"/>
      <c r="G47" s="224"/>
      <c r="H47" s="225"/>
      <c r="I47" s="1">
        <v>151</v>
      </c>
      <c r="J47" s="7">
        <v>882374</v>
      </c>
      <c r="K47" s="7">
        <v>882374</v>
      </c>
      <c r="L47" s="7">
        <v>880200</v>
      </c>
      <c r="M47" s="7">
        <v>880200</v>
      </c>
    </row>
    <row r="48" spans="1:13" ht="12.75">
      <c r="A48" s="223" t="s">
        <v>203</v>
      </c>
      <c r="B48" s="224"/>
      <c r="C48" s="224"/>
      <c r="D48" s="224"/>
      <c r="E48" s="224"/>
      <c r="F48" s="224"/>
      <c r="G48" s="224"/>
      <c r="H48" s="225"/>
      <c r="I48" s="1">
        <v>152</v>
      </c>
      <c r="J48" s="53">
        <f>J44-J47</f>
        <v>2733661</v>
      </c>
      <c r="K48" s="53">
        <f>K44-K47</f>
        <v>2733661</v>
      </c>
      <c r="L48" s="53">
        <f>L44-L47</f>
        <v>4048003</v>
      </c>
      <c r="M48" s="53">
        <f>M44-M47</f>
        <v>4048003</v>
      </c>
    </row>
    <row r="49" spans="1:13" ht="12.75">
      <c r="A49" s="231" t="s">
        <v>161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3">
        <f>IF(J48&gt;0,J48,0)</f>
        <v>2733661</v>
      </c>
      <c r="K49" s="53">
        <f>IF(K48&gt;0,K48,0)</f>
        <v>2733661</v>
      </c>
      <c r="L49" s="53">
        <f>IF(L48&gt;0,L48,0)</f>
        <v>4048003</v>
      </c>
      <c r="M49" s="53">
        <f>IF(M48&gt;0,M48,0)</f>
        <v>4048003</v>
      </c>
    </row>
    <row r="50" spans="1:13" ht="12.75">
      <c r="A50" s="263" t="s">
        <v>186</v>
      </c>
      <c r="B50" s="264"/>
      <c r="C50" s="264"/>
      <c r="D50" s="264"/>
      <c r="E50" s="264"/>
      <c r="F50" s="264"/>
      <c r="G50" s="264"/>
      <c r="H50" s="26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2" t="s">
        <v>277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</row>
    <row r="52" spans="1:13" ht="12.75" customHeight="1">
      <c r="A52" s="216" t="s">
        <v>156</v>
      </c>
      <c r="B52" s="217"/>
      <c r="C52" s="217"/>
      <c r="D52" s="217"/>
      <c r="E52" s="217"/>
      <c r="F52" s="217"/>
      <c r="G52" s="217"/>
      <c r="H52" s="217"/>
      <c r="I52" s="55"/>
      <c r="J52" s="55"/>
      <c r="K52" s="55"/>
      <c r="L52" s="55"/>
      <c r="M52" s="62"/>
    </row>
    <row r="53" spans="1:13" ht="12.75">
      <c r="A53" s="260" t="s">
        <v>200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>
        <v>2385585</v>
      </c>
      <c r="K53" s="7">
        <v>2385585</v>
      </c>
      <c r="L53" s="7">
        <v>3800203</v>
      </c>
      <c r="M53" s="7">
        <v>3800203</v>
      </c>
    </row>
    <row r="54" spans="1:13" ht="12.75">
      <c r="A54" s="260" t="s">
        <v>201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>
        <v>348076</v>
      </c>
      <c r="K54" s="8">
        <v>348076</v>
      </c>
      <c r="L54" s="8">
        <v>247800</v>
      </c>
      <c r="M54" s="8">
        <v>247800</v>
      </c>
    </row>
    <row r="55" spans="1:13" ht="12.75" customHeight="1">
      <c r="A55" s="212" t="s">
        <v>158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ht="12.75">
      <c r="A56" s="216" t="s">
        <v>170</v>
      </c>
      <c r="B56" s="217"/>
      <c r="C56" s="217"/>
      <c r="D56" s="217"/>
      <c r="E56" s="217"/>
      <c r="F56" s="217"/>
      <c r="G56" s="217"/>
      <c r="H56" s="234"/>
      <c r="I56" s="9">
        <v>157</v>
      </c>
      <c r="J56" s="6">
        <v>2733661</v>
      </c>
      <c r="K56" s="6">
        <v>2733661</v>
      </c>
      <c r="L56" s="6">
        <v>4048003</v>
      </c>
      <c r="M56" s="6">
        <v>4048003</v>
      </c>
    </row>
    <row r="57" spans="1:13" ht="12.75">
      <c r="A57" s="223" t="s">
        <v>187</v>
      </c>
      <c r="B57" s="224"/>
      <c r="C57" s="224"/>
      <c r="D57" s="224"/>
      <c r="E57" s="224"/>
      <c r="F57" s="224"/>
      <c r="G57" s="224"/>
      <c r="H57" s="225"/>
      <c r="I57" s="1">
        <v>158</v>
      </c>
      <c r="J57" s="53">
        <f>SUM(J58:J64)</f>
        <v>-1685482</v>
      </c>
      <c r="K57" s="53">
        <f>SUM(K58:K64)</f>
        <v>-1685482</v>
      </c>
      <c r="L57" s="53">
        <f>SUM(L58:L64)</f>
        <v>-2295854</v>
      </c>
      <c r="M57" s="53">
        <f>SUM(M58:M64)</f>
        <v>-2295854</v>
      </c>
    </row>
    <row r="58" spans="1:13" ht="12.75">
      <c r="A58" s="223" t="s">
        <v>194</v>
      </c>
      <c r="B58" s="224"/>
      <c r="C58" s="224"/>
      <c r="D58" s="224"/>
      <c r="E58" s="224"/>
      <c r="F58" s="224"/>
      <c r="G58" s="224"/>
      <c r="H58" s="225"/>
      <c r="I58" s="1">
        <v>159</v>
      </c>
      <c r="J58" s="7">
        <v>-1685482</v>
      </c>
      <c r="K58" s="7">
        <v>-1685482</v>
      </c>
      <c r="L58" s="7">
        <v>-2251089</v>
      </c>
      <c r="M58" s="7">
        <v>-2251089</v>
      </c>
    </row>
    <row r="59" spans="1:13" ht="12.75">
      <c r="A59" s="223" t="s">
        <v>195</v>
      </c>
      <c r="B59" s="224"/>
      <c r="C59" s="224"/>
      <c r="D59" s="224"/>
      <c r="E59" s="224"/>
      <c r="F59" s="224"/>
      <c r="G59" s="224"/>
      <c r="H59" s="225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23" t="s">
        <v>39</v>
      </c>
      <c r="B60" s="224"/>
      <c r="C60" s="224"/>
      <c r="D60" s="224"/>
      <c r="E60" s="224"/>
      <c r="F60" s="224"/>
      <c r="G60" s="224"/>
      <c r="H60" s="225"/>
      <c r="I60" s="1">
        <v>161</v>
      </c>
      <c r="J60" s="7">
        <v>0</v>
      </c>
      <c r="K60" s="7">
        <v>0</v>
      </c>
      <c r="L60" s="7">
        <v>-44765</v>
      </c>
      <c r="M60" s="7">
        <v>-44765</v>
      </c>
    </row>
    <row r="61" spans="1:13" ht="12.75">
      <c r="A61" s="223" t="s">
        <v>196</v>
      </c>
      <c r="B61" s="224"/>
      <c r="C61" s="224"/>
      <c r="D61" s="224"/>
      <c r="E61" s="224"/>
      <c r="F61" s="224"/>
      <c r="G61" s="224"/>
      <c r="H61" s="225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23" t="s">
        <v>197</v>
      </c>
      <c r="B62" s="224"/>
      <c r="C62" s="224"/>
      <c r="D62" s="224"/>
      <c r="E62" s="224"/>
      <c r="F62" s="224"/>
      <c r="G62" s="224"/>
      <c r="H62" s="225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23" t="s">
        <v>198</v>
      </c>
      <c r="B63" s="224"/>
      <c r="C63" s="224"/>
      <c r="D63" s="224"/>
      <c r="E63" s="224"/>
      <c r="F63" s="224"/>
      <c r="G63" s="224"/>
      <c r="H63" s="225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23" t="s">
        <v>199</v>
      </c>
      <c r="B64" s="224"/>
      <c r="C64" s="224"/>
      <c r="D64" s="224"/>
      <c r="E64" s="224"/>
      <c r="F64" s="224"/>
      <c r="G64" s="224"/>
      <c r="H64" s="225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23" t="s">
        <v>188</v>
      </c>
      <c r="B65" s="224"/>
      <c r="C65" s="224"/>
      <c r="D65" s="224"/>
      <c r="E65" s="224"/>
      <c r="F65" s="224"/>
      <c r="G65" s="224"/>
      <c r="H65" s="225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23" t="s">
        <v>162</v>
      </c>
      <c r="B66" s="224"/>
      <c r="C66" s="224"/>
      <c r="D66" s="224"/>
      <c r="E66" s="224"/>
      <c r="F66" s="224"/>
      <c r="G66" s="224"/>
      <c r="H66" s="225"/>
      <c r="I66" s="1">
        <v>167</v>
      </c>
      <c r="J66" s="53">
        <v>-1685482</v>
      </c>
      <c r="K66" s="53">
        <v>-1685482</v>
      </c>
      <c r="L66" s="53">
        <f>L57-L65</f>
        <v>-2295854</v>
      </c>
      <c r="M66" s="53">
        <f>M57-M65</f>
        <v>-2295854</v>
      </c>
    </row>
    <row r="67" spans="1:13" ht="12.75">
      <c r="A67" s="223" t="s">
        <v>163</v>
      </c>
      <c r="B67" s="224"/>
      <c r="C67" s="224"/>
      <c r="D67" s="224"/>
      <c r="E67" s="224"/>
      <c r="F67" s="224"/>
      <c r="G67" s="224"/>
      <c r="H67" s="225"/>
      <c r="I67" s="1">
        <v>168</v>
      </c>
      <c r="J67" s="61">
        <f>J56+J66</f>
        <v>1048179</v>
      </c>
      <c r="K67" s="61">
        <f>K56+K66</f>
        <v>1048179</v>
      </c>
      <c r="L67" s="61">
        <f>L56+L66</f>
        <v>1752149</v>
      </c>
      <c r="M67" s="61">
        <f>M56+M66</f>
        <v>1752149</v>
      </c>
    </row>
    <row r="68" spans="1:13" ht="12.75" customHeight="1">
      <c r="A68" s="256" t="s">
        <v>278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157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60" t="s">
        <v>200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>
        <v>700103</v>
      </c>
      <c r="K70" s="7">
        <v>700103</v>
      </c>
      <c r="L70" s="7">
        <v>1504348</v>
      </c>
      <c r="M70" s="7">
        <v>1504348</v>
      </c>
    </row>
    <row r="71" spans="1:13" ht="12.75">
      <c r="A71" s="253" t="s">
        <v>201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>
        <v>348076</v>
      </c>
      <c r="K71" s="8">
        <v>348076</v>
      </c>
      <c r="L71" s="8">
        <v>247801</v>
      </c>
      <c r="M71" s="8">
        <v>247801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74" t="s">
        <v>136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323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320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50</v>
      </c>
      <c r="B4" s="276"/>
      <c r="C4" s="276"/>
      <c r="D4" s="276"/>
      <c r="E4" s="276"/>
      <c r="F4" s="276"/>
      <c r="G4" s="276"/>
      <c r="H4" s="276"/>
      <c r="I4" s="66" t="s">
        <v>245</v>
      </c>
      <c r="J4" s="67" t="s">
        <v>283</v>
      </c>
      <c r="K4" s="67" t="s">
        <v>284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8">
        <v>2</v>
      </c>
      <c r="J5" s="69" t="s">
        <v>249</v>
      </c>
      <c r="K5" s="69" t="s">
        <v>250</v>
      </c>
    </row>
    <row r="6" spans="1:11" ht="12.75">
      <c r="A6" s="212" t="s">
        <v>130</v>
      </c>
      <c r="B6" s="213"/>
      <c r="C6" s="213"/>
      <c r="D6" s="213"/>
      <c r="E6" s="213"/>
      <c r="F6" s="213"/>
      <c r="G6" s="213"/>
      <c r="H6" s="213"/>
      <c r="I6" s="269"/>
      <c r="J6" s="269"/>
      <c r="K6" s="270"/>
    </row>
    <row r="7" spans="1:11" ht="12.75">
      <c r="A7" s="220" t="s">
        <v>34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3616035</v>
      </c>
      <c r="K7" s="7">
        <v>4928203</v>
      </c>
    </row>
    <row r="8" spans="1:11" ht="12.75">
      <c r="A8" s="220" t="s">
        <v>35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12430178</v>
      </c>
      <c r="K8" s="7">
        <v>12733031</v>
      </c>
    </row>
    <row r="9" spans="1:11" ht="12.75">
      <c r="A9" s="220" t="s">
        <v>36</v>
      </c>
      <c r="B9" s="221"/>
      <c r="C9" s="221"/>
      <c r="D9" s="221"/>
      <c r="E9" s="221"/>
      <c r="F9" s="221"/>
      <c r="G9" s="221"/>
      <c r="H9" s="221"/>
      <c r="I9" s="1">
        <v>3</v>
      </c>
      <c r="J9" s="7">
        <v>29648872</v>
      </c>
      <c r="K9" s="7">
        <v>0</v>
      </c>
    </row>
    <row r="10" spans="1:11" ht="12.75">
      <c r="A10" s="220" t="s">
        <v>37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9902214</v>
      </c>
      <c r="K10" s="7">
        <v>74391800</v>
      </c>
    </row>
    <row r="11" spans="1:11" ht="12.75">
      <c r="A11" s="220" t="s">
        <v>38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0</v>
      </c>
      <c r="K11" s="7">
        <v>0</v>
      </c>
    </row>
    <row r="12" spans="1:11" ht="12.75">
      <c r="A12" s="220" t="s">
        <v>42</v>
      </c>
      <c r="B12" s="221"/>
      <c r="C12" s="221"/>
      <c r="D12" s="221"/>
      <c r="E12" s="221"/>
      <c r="F12" s="221"/>
      <c r="G12" s="221"/>
      <c r="H12" s="221"/>
      <c r="I12" s="1">
        <v>6</v>
      </c>
      <c r="J12" s="7">
        <v>4516912</v>
      </c>
      <c r="K12" s="7">
        <v>12614411</v>
      </c>
    </row>
    <row r="13" spans="1:11" ht="12.75">
      <c r="A13" s="223" t="s">
        <v>131</v>
      </c>
      <c r="B13" s="224"/>
      <c r="C13" s="224"/>
      <c r="D13" s="224"/>
      <c r="E13" s="224"/>
      <c r="F13" s="224"/>
      <c r="G13" s="224"/>
      <c r="H13" s="224"/>
      <c r="I13" s="1">
        <v>7</v>
      </c>
      <c r="J13" s="53">
        <f>SUM(J7:J12)</f>
        <v>60114211</v>
      </c>
      <c r="K13" s="53">
        <f>SUM(K7:K12)</f>
        <v>104667445</v>
      </c>
    </row>
    <row r="14" spans="1:11" ht="12.75">
      <c r="A14" s="220" t="s">
        <v>43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0</v>
      </c>
      <c r="K14" s="7">
        <v>27443639</v>
      </c>
    </row>
    <row r="15" spans="1:11" ht="12.75">
      <c r="A15" s="220" t="s">
        <v>44</v>
      </c>
      <c r="B15" s="221"/>
      <c r="C15" s="221"/>
      <c r="D15" s="221"/>
      <c r="E15" s="221"/>
      <c r="F15" s="221"/>
      <c r="G15" s="221"/>
      <c r="H15" s="221"/>
      <c r="I15" s="1">
        <v>9</v>
      </c>
      <c r="J15" s="7">
        <v>0</v>
      </c>
      <c r="K15" s="7">
        <v>0</v>
      </c>
    </row>
    <row r="16" spans="1:11" ht="12.75">
      <c r="A16" s="220" t="s">
        <v>45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>
        <v>31607842</v>
      </c>
      <c r="K16" s="7">
        <v>20054153</v>
      </c>
    </row>
    <row r="17" spans="1:11" ht="12.75">
      <c r="A17" s="220" t="s">
        <v>46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2638232</v>
      </c>
      <c r="K17" s="7">
        <v>4722873</v>
      </c>
    </row>
    <row r="18" spans="1:11" ht="12.75">
      <c r="A18" s="223" t="s">
        <v>132</v>
      </c>
      <c r="B18" s="224"/>
      <c r="C18" s="224"/>
      <c r="D18" s="224"/>
      <c r="E18" s="224"/>
      <c r="F18" s="224"/>
      <c r="G18" s="224"/>
      <c r="H18" s="224"/>
      <c r="I18" s="1">
        <v>12</v>
      </c>
      <c r="J18" s="64">
        <f>SUM(J14:J17)</f>
        <v>34246074</v>
      </c>
      <c r="K18" s="53">
        <f>SUM(K14:K17)</f>
        <v>52220665</v>
      </c>
    </row>
    <row r="19" spans="1:11" ht="12.75">
      <c r="A19" s="223" t="s">
        <v>30</v>
      </c>
      <c r="B19" s="224"/>
      <c r="C19" s="224"/>
      <c r="D19" s="224"/>
      <c r="E19" s="224"/>
      <c r="F19" s="224"/>
      <c r="G19" s="224"/>
      <c r="H19" s="224"/>
      <c r="I19" s="1">
        <v>13</v>
      </c>
      <c r="J19" s="64">
        <f>IF(J13&gt;J18,J13-J18,0)</f>
        <v>25868137</v>
      </c>
      <c r="K19" s="64">
        <f>IF(K13&gt;K18,K13-K18,0)</f>
        <v>52446780</v>
      </c>
    </row>
    <row r="20" spans="1:11" ht="12.75">
      <c r="A20" s="223" t="s">
        <v>31</v>
      </c>
      <c r="B20" s="224"/>
      <c r="C20" s="224"/>
      <c r="D20" s="224"/>
      <c r="E20" s="224"/>
      <c r="F20" s="224"/>
      <c r="G20" s="224"/>
      <c r="H20" s="224"/>
      <c r="I20" s="1">
        <v>14</v>
      </c>
      <c r="J20" s="64">
        <f>IF(J18&gt;J13,J18-J13,0)</f>
        <v>0</v>
      </c>
      <c r="K20" s="53">
        <v>0</v>
      </c>
    </row>
    <row r="21" spans="1:11" ht="12.75">
      <c r="A21" s="212" t="s">
        <v>133</v>
      </c>
      <c r="B21" s="213"/>
      <c r="C21" s="213"/>
      <c r="D21" s="213"/>
      <c r="E21" s="213"/>
      <c r="F21" s="213"/>
      <c r="G21" s="213"/>
      <c r="H21" s="213"/>
      <c r="I21" s="269"/>
      <c r="J21" s="269"/>
      <c r="K21" s="270"/>
    </row>
    <row r="22" spans="1:11" ht="12.75">
      <c r="A22" s="220" t="s">
        <v>147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505081</v>
      </c>
      <c r="K22" s="7">
        <v>1475998</v>
      </c>
    </row>
    <row r="23" spans="1:11" ht="12.75">
      <c r="A23" s="220" t="s">
        <v>148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>
        <v>0</v>
      </c>
      <c r="K23" s="7">
        <v>0</v>
      </c>
    </row>
    <row r="24" spans="1:11" ht="12.75">
      <c r="A24" s="220" t="s">
        <v>149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>
        <v>0</v>
      </c>
      <c r="K24" s="7">
        <v>0</v>
      </c>
    </row>
    <row r="25" spans="1:11" ht="12.75">
      <c r="A25" s="220" t="s">
        <v>150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>
        <v>0</v>
      </c>
      <c r="K25" s="7">
        <v>0</v>
      </c>
    </row>
    <row r="26" spans="1:11" ht="12.75">
      <c r="A26" s="220" t="s">
        <v>151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5282175</v>
      </c>
      <c r="K26" s="7">
        <v>3863545</v>
      </c>
    </row>
    <row r="27" spans="1:11" ht="12.75">
      <c r="A27" s="223" t="s">
        <v>137</v>
      </c>
      <c r="B27" s="224"/>
      <c r="C27" s="224"/>
      <c r="D27" s="224"/>
      <c r="E27" s="224"/>
      <c r="F27" s="224"/>
      <c r="G27" s="224"/>
      <c r="H27" s="224"/>
      <c r="I27" s="1">
        <v>20</v>
      </c>
      <c r="J27" s="64">
        <f>SUM(J22:J26)</f>
        <v>5787256</v>
      </c>
      <c r="K27" s="64">
        <f>SUM(K22:K26)</f>
        <v>5339543</v>
      </c>
    </row>
    <row r="28" spans="1:11" ht="12.75">
      <c r="A28" s="220" t="s">
        <v>101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>
        <v>3240878</v>
      </c>
      <c r="K28" s="7">
        <v>4117548</v>
      </c>
    </row>
    <row r="29" spans="1:11" ht="12.75">
      <c r="A29" s="220" t="s">
        <v>102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>
        <v>0</v>
      </c>
      <c r="K29" s="7">
        <v>0</v>
      </c>
    </row>
    <row r="30" spans="1:11" ht="12.75">
      <c r="A30" s="220" t="s">
        <v>10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>
        <v>99603</v>
      </c>
      <c r="K30" s="7">
        <v>42082779</v>
      </c>
    </row>
    <row r="31" spans="1:11" ht="12.75">
      <c r="A31" s="223" t="s">
        <v>2</v>
      </c>
      <c r="B31" s="224"/>
      <c r="C31" s="224"/>
      <c r="D31" s="224"/>
      <c r="E31" s="224"/>
      <c r="F31" s="224"/>
      <c r="G31" s="224"/>
      <c r="H31" s="224"/>
      <c r="I31" s="1">
        <v>24</v>
      </c>
      <c r="J31" s="53">
        <f>SUM(J28:J30)</f>
        <v>3340481</v>
      </c>
      <c r="K31" s="53">
        <f>SUM(K28:K30)</f>
        <v>46200327</v>
      </c>
    </row>
    <row r="32" spans="1:11" ht="12.75">
      <c r="A32" s="223" t="s">
        <v>32</v>
      </c>
      <c r="B32" s="224"/>
      <c r="C32" s="224"/>
      <c r="D32" s="224"/>
      <c r="E32" s="224"/>
      <c r="F32" s="224"/>
      <c r="G32" s="224"/>
      <c r="H32" s="224"/>
      <c r="I32" s="1">
        <v>25</v>
      </c>
      <c r="J32" s="64">
        <f>IF(J27&gt;J31,J27-J31,0)</f>
        <v>2446775</v>
      </c>
      <c r="K32" s="53">
        <f>IF(K27&gt;K31,K27-K31,0)</f>
        <v>0</v>
      </c>
    </row>
    <row r="33" spans="1:11" ht="12.75">
      <c r="A33" s="223" t="s">
        <v>33</v>
      </c>
      <c r="B33" s="224"/>
      <c r="C33" s="224"/>
      <c r="D33" s="224"/>
      <c r="E33" s="224"/>
      <c r="F33" s="224"/>
      <c r="G33" s="224"/>
      <c r="H33" s="224"/>
      <c r="I33" s="1">
        <v>26</v>
      </c>
      <c r="J33" s="64">
        <f>IF(J31&gt;J27,J31-J27,0)</f>
        <v>0</v>
      </c>
      <c r="K33" s="53">
        <f>IF(K31&gt;K27,K31-K27,0)</f>
        <v>40860784</v>
      </c>
    </row>
    <row r="34" spans="1:11" ht="12.75">
      <c r="A34" s="212" t="s">
        <v>134</v>
      </c>
      <c r="B34" s="213"/>
      <c r="C34" s="213"/>
      <c r="D34" s="213"/>
      <c r="E34" s="213"/>
      <c r="F34" s="213"/>
      <c r="G34" s="213"/>
      <c r="H34" s="213"/>
      <c r="I34" s="269"/>
      <c r="J34" s="269"/>
      <c r="K34" s="270"/>
    </row>
    <row r="35" spans="1:11" ht="12.75">
      <c r="A35" s="220" t="s">
        <v>143</v>
      </c>
      <c r="B35" s="221"/>
      <c r="C35" s="221"/>
      <c r="D35" s="221"/>
      <c r="E35" s="221"/>
      <c r="F35" s="221"/>
      <c r="G35" s="221"/>
      <c r="H35" s="221"/>
      <c r="I35" s="1">
        <v>27</v>
      </c>
      <c r="J35" s="7">
        <v>0</v>
      </c>
      <c r="K35" s="7">
        <v>0</v>
      </c>
    </row>
    <row r="36" spans="1:11" ht="12.75">
      <c r="A36" s="220" t="s">
        <v>23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>
        <v>52110468</v>
      </c>
      <c r="K36" s="7">
        <v>522549</v>
      </c>
    </row>
    <row r="37" spans="1:11" ht="12.75">
      <c r="A37" s="220" t="s">
        <v>24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>
        <v>0</v>
      </c>
      <c r="K37" s="7">
        <v>0</v>
      </c>
    </row>
    <row r="38" spans="1:11" ht="12.75">
      <c r="A38" s="223" t="s">
        <v>59</v>
      </c>
      <c r="B38" s="224"/>
      <c r="C38" s="224"/>
      <c r="D38" s="224"/>
      <c r="E38" s="224"/>
      <c r="F38" s="224"/>
      <c r="G38" s="224"/>
      <c r="H38" s="224"/>
      <c r="I38" s="1">
        <v>30</v>
      </c>
      <c r="J38" s="64">
        <f>SUM(J35:J37)</f>
        <v>52110468</v>
      </c>
      <c r="K38" s="53">
        <f>SUM(K35:K37)</f>
        <v>522549</v>
      </c>
    </row>
    <row r="39" spans="1:11" ht="12.75">
      <c r="A39" s="220" t="s">
        <v>25</v>
      </c>
      <c r="B39" s="221"/>
      <c r="C39" s="221"/>
      <c r="D39" s="221"/>
      <c r="E39" s="221"/>
      <c r="F39" s="221"/>
      <c r="G39" s="221"/>
      <c r="H39" s="221"/>
      <c r="I39" s="1">
        <v>31</v>
      </c>
      <c r="J39" s="7">
        <v>68776829</v>
      </c>
      <c r="K39" s="7">
        <v>23028988</v>
      </c>
    </row>
    <row r="40" spans="1:11" ht="12.75">
      <c r="A40" s="220" t="s">
        <v>26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>
        <v>940</v>
      </c>
      <c r="K40" s="7">
        <v>0</v>
      </c>
    </row>
    <row r="41" spans="1:11" ht="12.75">
      <c r="A41" s="220" t="s">
        <v>27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>
        <v>3863</v>
      </c>
      <c r="K41" s="7">
        <v>0</v>
      </c>
    </row>
    <row r="42" spans="1:11" ht="12.75">
      <c r="A42" s="220" t="s">
        <v>28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>
        <v>5497348</v>
      </c>
      <c r="K42" s="7">
        <v>499105</v>
      </c>
    </row>
    <row r="43" spans="1:11" ht="12.75">
      <c r="A43" s="220" t="s">
        <v>29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>
        <v>0</v>
      </c>
      <c r="K43" s="7">
        <v>0</v>
      </c>
    </row>
    <row r="44" spans="1:11" ht="12.75">
      <c r="A44" s="223" t="s">
        <v>60</v>
      </c>
      <c r="B44" s="224"/>
      <c r="C44" s="224"/>
      <c r="D44" s="224"/>
      <c r="E44" s="224"/>
      <c r="F44" s="224"/>
      <c r="G44" s="224"/>
      <c r="H44" s="224"/>
      <c r="I44" s="1">
        <v>36</v>
      </c>
      <c r="J44" s="64">
        <f>SUM(J39:J43)</f>
        <v>74278980</v>
      </c>
      <c r="K44" s="53">
        <f>SUM(K39:K43)</f>
        <v>23528093</v>
      </c>
    </row>
    <row r="45" spans="1:11" ht="12.75">
      <c r="A45" s="223" t="s">
        <v>11</v>
      </c>
      <c r="B45" s="224"/>
      <c r="C45" s="224"/>
      <c r="D45" s="224"/>
      <c r="E45" s="224"/>
      <c r="F45" s="224"/>
      <c r="G45" s="224"/>
      <c r="H45" s="224"/>
      <c r="I45" s="1">
        <v>37</v>
      </c>
      <c r="J45" s="64">
        <f>IF(J38&gt;J44,J38-J44,0)</f>
        <v>0</v>
      </c>
      <c r="K45" s="64">
        <v>0</v>
      </c>
    </row>
    <row r="46" spans="1:11" ht="12.75">
      <c r="A46" s="223" t="s">
        <v>12</v>
      </c>
      <c r="B46" s="224"/>
      <c r="C46" s="224"/>
      <c r="D46" s="224"/>
      <c r="E46" s="224"/>
      <c r="F46" s="224"/>
      <c r="G46" s="224"/>
      <c r="H46" s="224"/>
      <c r="I46" s="1">
        <v>38</v>
      </c>
      <c r="J46" s="64">
        <f>IF(J44&gt;J38,J44-J38,0)</f>
        <v>22168512</v>
      </c>
      <c r="K46" s="53">
        <f>IF(K44&gt;K38,K44-K38,0)</f>
        <v>23005544</v>
      </c>
    </row>
    <row r="47" spans="1:11" ht="12.75">
      <c r="A47" s="220" t="s">
        <v>61</v>
      </c>
      <c r="B47" s="221"/>
      <c r="C47" s="221"/>
      <c r="D47" s="221"/>
      <c r="E47" s="221"/>
      <c r="F47" s="221"/>
      <c r="G47" s="221"/>
      <c r="H47" s="221"/>
      <c r="I47" s="1">
        <v>39</v>
      </c>
      <c r="J47" s="64">
        <f>IF(J19-J20+J32-J33+J45-J46&gt;0,J19-J20+J32-J33+J45-J46,0)</f>
        <v>6146400</v>
      </c>
      <c r="K47" s="53">
        <f>IF(K19-K20+K32-K33+K45-K46&gt;0,K19-K20+K32-K33+K45-K46,0)</f>
        <v>0</v>
      </c>
    </row>
    <row r="48" spans="1:11" ht="12.75">
      <c r="A48" s="220" t="s">
        <v>62</v>
      </c>
      <c r="B48" s="221"/>
      <c r="C48" s="221"/>
      <c r="D48" s="221"/>
      <c r="E48" s="221"/>
      <c r="F48" s="221"/>
      <c r="G48" s="221"/>
      <c r="H48" s="221"/>
      <c r="I48" s="1">
        <v>40</v>
      </c>
      <c r="J48" s="64">
        <f>IF(J20-J19+J33-J32+J46-J45&gt;0,J20-J19+J33-J32+J46-J45,0)</f>
        <v>0</v>
      </c>
      <c r="K48" s="64">
        <f>IF(K20-K19+K33-K32+K46-K45&gt;0,K20-K19+K33-K32+K46-K45,0)</f>
        <v>11419548</v>
      </c>
    </row>
    <row r="49" spans="1:11" ht="12.75">
      <c r="A49" s="220" t="s">
        <v>135</v>
      </c>
      <c r="B49" s="221"/>
      <c r="C49" s="221"/>
      <c r="D49" s="221"/>
      <c r="E49" s="221"/>
      <c r="F49" s="221"/>
      <c r="G49" s="221"/>
      <c r="H49" s="221"/>
      <c r="I49" s="1">
        <v>41</v>
      </c>
      <c r="J49" s="7">
        <v>54619218</v>
      </c>
      <c r="K49" s="7">
        <v>84678471</v>
      </c>
    </row>
    <row r="50" spans="1:11" ht="12.75">
      <c r="A50" s="220" t="s">
        <v>144</v>
      </c>
      <c r="B50" s="221"/>
      <c r="C50" s="221"/>
      <c r="D50" s="221"/>
      <c r="E50" s="221"/>
      <c r="F50" s="221"/>
      <c r="G50" s="221"/>
      <c r="H50" s="221"/>
      <c r="I50" s="1">
        <v>42</v>
      </c>
      <c r="J50" s="7">
        <v>6146400</v>
      </c>
      <c r="K50" s="7">
        <v>0</v>
      </c>
    </row>
    <row r="51" spans="1:11" ht="12.75">
      <c r="A51" s="220" t="s">
        <v>145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>
        <v>0</v>
      </c>
      <c r="K51" s="7">
        <v>11419548</v>
      </c>
    </row>
    <row r="52" spans="1:11" ht="12.75">
      <c r="A52" s="226" t="s">
        <v>146</v>
      </c>
      <c r="B52" s="227"/>
      <c r="C52" s="227"/>
      <c r="D52" s="227"/>
      <c r="E52" s="227"/>
      <c r="F52" s="227"/>
      <c r="G52" s="227"/>
      <c r="H52" s="227"/>
      <c r="I52" s="4">
        <v>44</v>
      </c>
      <c r="J52" s="65">
        <f>+J49+J50-J51</f>
        <v>60765618</v>
      </c>
      <c r="K52" s="65">
        <f>+K49+K50-K51</f>
        <v>73258923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5" sqref="K5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9.57421875" style="72" bestFit="1" customWidth="1"/>
    <col min="11" max="11" width="11.140625" style="72" customWidth="1"/>
    <col min="12" max="16384" width="9.140625" style="72" customWidth="1"/>
  </cols>
  <sheetData>
    <row r="1" spans="1:12" ht="12.75">
      <c r="A1" s="293" t="s">
        <v>247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1"/>
    </row>
    <row r="2" spans="1:12" ht="15.75">
      <c r="A2" s="42"/>
      <c r="B2" s="70"/>
      <c r="C2" s="280" t="s">
        <v>248</v>
      </c>
      <c r="D2" s="280"/>
      <c r="E2" s="73">
        <v>43101</v>
      </c>
      <c r="F2" s="43" t="s">
        <v>216</v>
      </c>
      <c r="G2" s="281">
        <v>43190</v>
      </c>
      <c r="H2" s="282"/>
      <c r="I2" s="70"/>
      <c r="J2" s="70"/>
      <c r="K2" s="70"/>
      <c r="L2" s="74"/>
    </row>
    <row r="3" spans="1:11" ht="23.25">
      <c r="A3" s="283" t="s">
        <v>50</v>
      </c>
      <c r="B3" s="283"/>
      <c r="C3" s="283"/>
      <c r="D3" s="283"/>
      <c r="E3" s="283"/>
      <c r="F3" s="283"/>
      <c r="G3" s="283"/>
      <c r="H3" s="283"/>
      <c r="I3" s="77" t="s">
        <v>270</v>
      </c>
      <c r="J3" s="78" t="s">
        <v>124</v>
      </c>
      <c r="K3" s="78" t="s">
        <v>125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80">
        <v>2</v>
      </c>
      <c r="J4" s="79" t="s">
        <v>249</v>
      </c>
      <c r="K4" s="79" t="s">
        <v>250</v>
      </c>
    </row>
    <row r="5" spans="1:11" ht="12.75">
      <c r="A5" s="278" t="s">
        <v>251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549448400</v>
      </c>
      <c r="K5" s="45">
        <v>549448400</v>
      </c>
    </row>
    <row r="6" spans="1:11" ht="12.75">
      <c r="A6" s="278" t="s">
        <v>252</v>
      </c>
      <c r="B6" s="279"/>
      <c r="C6" s="279"/>
      <c r="D6" s="279"/>
      <c r="E6" s="279"/>
      <c r="F6" s="279"/>
      <c r="G6" s="279"/>
      <c r="H6" s="279"/>
      <c r="I6" s="44">
        <v>2</v>
      </c>
      <c r="J6" s="46">
        <v>-13885396</v>
      </c>
      <c r="K6" s="46">
        <v>-15069353</v>
      </c>
    </row>
    <row r="7" spans="1:11" ht="12.75">
      <c r="A7" s="278" t="s">
        <v>253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6326677</v>
      </c>
      <c r="K7" s="46">
        <v>29727556</v>
      </c>
    </row>
    <row r="8" spans="1:11" ht="12.75">
      <c r="A8" s="278" t="s">
        <v>254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69502931</v>
      </c>
      <c r="K8" s="46">
        <v>83672586</v>
      </c>
    </row>
    <row r="9" spans="1:11" ht="12.75">
      <c r="A9" s="278" t="s">
        <v>255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2385585</v>
      </c>
      <c r="K9" s="46">
        <v>3800203</v>
      </c>
    </row>
    <row r="10" spans="1:11" ht="12.75">
      <c r="A10" s="278" t="s">
        <v>256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>
        <v>110841</v>
      </c>
      <c r="K10" s="46">
        <v>110766</v>
      </c>
    </row>
    <row r="11" spans="1:11" ht="12.75">
      <c r="A11" s="278" t="s">
        <v>257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>
        <v>0</v>
      </c>
      <c r="K11" s="46">
        <v>0</v>
      </c>
    </row>
    <row r="12" spans="1:11" ht="12.75">
      <c r="A12" s="278" t="s">
        <v>258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>
        <v>71755</v>
      </c>
      <c r="K12" s="46">
        <v>127504</v>
      </c>
    </row>
    <row r="13" spans="1:11" ht="12.75">
      <c r="A13" s="278" t="s">
        <v>259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>
        <v>0</v>
      </c>
      <c r="K13" s="46">
        <v>0</v>
      </c>
    </row>
    <row r="14" spans="1:11" ht="12.75">
      <c r="A14" s="285" t="s">
        <v>260</v>
      </c>
      <c r="B14" s="286"/>
      <c r="C14" s="286"/>
      <c r="D14" s="286"/>
      <c r="E14" s="286"/>
      <c r="F14" s="286"/>
      <c r="G14" s="286"/>
      <c r="H14" s="286"/>
      <c r="I14" s="44">
        <v>10</v>
      </c>
      <c r="J14" s="75">
        <f>SUM(J5:J13)</f>
        <v>613960793</v>
      </c>
      <c r="K14" s="75">
        <f>SUM(K5:K13)</f>
        <v>651817662</v>
      </c>
    </row>
    <row r="15" spans="1:11" ht="12.75">
      <c r="A15" s="278" t="s">
        <v>261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>
        <v>-5675912</v>
      </c>
      <c r="K15" s="46">
        <v>-8430338</v>
      </c>
    </row>
    <row r="16" spans="1:11" ht="12.75">
      <c r="A16" s="278" t="s">
        <v>262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>
        <v>0</v>
      </c>
      <c r="K16" s="46">
        <v>0</v>
      </c>
    </row>
    <row r="17" spans="1:11" ht="12.75">
      <c r="A17" s="278" t="s">
        <v>263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>
        <v>0</v>
      </c>
      <c r="K17" s="46">
        <v>0</v>
      </c>
    </row>
    <row r="18" spans="1:11" ht="12.75">
      <c r="A18" s="278" t="s">
        <v>264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>
        <v>0</v>
      </c>
      <c r="K18" s="46">
        <v>0</v>
      </c>
    </row>
    <row r="19" spans="1:11" ht="12.75">
      <c r="A19" s="278" t="s">
        <v>265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>
        <v>0</v>
      </c>
      <c r="K19" s="46">
        <v>0</v>
      </c>
    </row>
    <row r="20" spans="1:11" ht="12.75">
      <c r="A20" s="278" t="s">
        <v>266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>
        <v>22638762</v>
      </c>
      <c r="K20" s="46">
        <v>23677350</v>
      </c>
    </row>
    <row r="21" spans="1:11" ht="12.75">
      <c r="A21" s="285" t="s">
        <v>267</v>
      </c>
      <c r="B21" s="286"/>
      <c r="C21" s="286"/>
      <c r="D21" s="286"/>
      <c r="E21" s="286"/>
      <c r="F21" s="286"/>
      <c r="G21" s="286"/>
      <c r="H21" s="286"/>
      <c r="I21" s="44">
        <v>17</v>
      </c>
      <c r="J21" s="76">
        <f>SUM(J15:J20)</f>
        <v>16962850</v>
      </c>
      <c r="K21" s="76">
        <f>SUM(K15:K20)</f>
        <v>15247012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7" t="s">
        <v>268</v>
      </c>
      <c r="B23" s="288"/>
      <c r="C23" s="288"/>
      <c r="D23" s="288"/>
      <c r="E23" s="288"/>
      <c r="F23" s="288"/>
      <c r="G23" s="288"/>
      <c r="H23" s="288"/>
      <c r="I23" s="47">
        <v>18</v>
      </c>
      <c r="J23" s="45">
        <v>608284881</v>
      </c>
      <c r="K23" s="45">
        <v>643387324</v>
      </c>
    </row>
    <row r="24" spans="1:11" ht="17.25" customHeight="1">
      <c r="A24" s="289" t="s">
        <v>269</v>
      </c>
      <c r="B24" s="290"/>
      <c r="C24" s="290"/>
      <c r="D24" s="290"/>
      <c r="E24" s="290"/>
      <c r="F24" s="290"/>
      <c r="G24" s="290"/>
      <c r="H24" s="290"/>
      <c r="I24" s="48">
        <v>19</v>
      </c>
      <c r="J24" s="76">
        <v>22638762</v>
      </c>
      <c r="K24" s="76">
        <v>23677350</v>
      </c>
    </row>
    <row r="25" spans="1:11" ht="30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35433070866141736" top="0.5905511811023623" bottom="0.5905511811023623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246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324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Tanjica Liktar</cp:lastModifiedBy>
  <cp:lastPrinted>2018-04-25T06:55:28Z</cp:lastPrinted>
  <dcterms:created xsi:type="dcterms:W3CDTF">2008-10-17T11:51:54Z</dcterms:created>
  <dcterms:modified xsi:type="dcterms:W3CDTF">2018-04-25T06:56:09Z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