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8"/>
  </bookViews>
  <sheets>
    <sheet name="Naslovnica" sheetId="1" r:id="rId1"/>
    <sheet name="Međizvještaj poslovodstva" sheetId="2" r:id="rId2"/>
    <sheet name="OPĆI PODACI" sheetId="3" r:id="rId3"/>
    <sheet name="Bilanca" sheetId="4" r:id="rId4"/>
    <sheet name="RDG" sheetId="5" r:id="rId5"/>
    <sheet name="NT_I" sheetId="6" r:id="rId6"/>
    <sheet name="PK" sheetId="7" r:id="rId7"/>
    <sheet name="Bilješke" sheetId="8" r:id="rId8"/>
    <sheet name="Izjava odgovorne osobe" sheetId="9" r:id="rId9"/>
  </sheets>
  <definedNames>
    <definedName name="_xlnm.Print_Area" localSheetId="7">'Bilješke'!$A$1:$J$53</definedName>
    <definedName name="_xlnm.Print_Area" localSheetId="2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<sst xmlns="http://schemas.openxmlformats.org/spreadsheetml/2006/main" count="415" uniqueCount="379">
  <si>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</si>
  <si>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</si>
  <si>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</si>
  <si>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</si>
  <si>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</si>
  <si>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</si>
  <si>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</si>
  <si>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</si>
  <si>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</si>
  <si>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</si>
  <si>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</si>
  <si>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</si>
  <si>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</si>
  <si>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</si>
  <si>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</si>
  <si>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</si>
  <si>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</si>
  <si>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</si>
  <si>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</si>
  <si>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</si>
  <si>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</si>
  <si>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</si>
  <si>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</si>
  <si>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</si>
  <si>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</si>
  <si>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</si>
  <si>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</si>
  <si>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</si>
  <si>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</si>
  <si>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</si>
  <si>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</si>
  <si>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</si>
  <si>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</si>
  <si>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</si>
  <si>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</si>
  <si>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</si>
  <si>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</si>
  <si>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</si>
  <si>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</si>
  <si>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</si>
  <si>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</si>
  <si>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</si>
  <si>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</si>
  <si>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</si>
  <si>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</si>
  <si>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</si>
  <si>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</si>
  <si>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</si>
  <si>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</si>
  <si>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</si>
  <si>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</si>
  <si>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</si>
  <si>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</si>
  <si>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</si>
  <si>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</si>
  <si>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</si>
  <si>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</si>
  <si>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</si>
  <si>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</si>
  <si>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</si>
  <si>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</si>
  <si>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</si>
  <si>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</si>
  <si>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</si>
  <si>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</si>
  <si>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</si>
  <si>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</si>
  <si>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</si>
  <si>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</si>
  <si>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</si>
  <si>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</si>
  <si>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</si>
  <si>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</si>
  <si>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</si>
  <si>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</si>
  <si>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</si>
  <si>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</si>
  <si>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</si>
  <si>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</si>
  <si>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</si>
  <si>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</si>
  <si>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</si>
  <si>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</si>
  <si>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</si>
  <si>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</si>
  <si>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</si>
  <si>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</si>
  <si>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</si>
  <si>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</si>
  <si>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</si>
  <si>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</si>
  <si>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</si>
  <si>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</si>
  <si>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</si>
  <si>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</si>
  <si>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</si>
  <si>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</si>
  <si>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</si>
  <si>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</si>
  <si>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</si>
  <si>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</si>
  <si>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</si>
  <si>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</si>
  <si>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</si>
  <si>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</si>
  <si>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</si>
  <si>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</si>
  <si>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</si>
  <si>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</si>
  <si>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</si>
  <si>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</si>
  <si>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</si>
  <si>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</si>
  <si>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</si>
  <si>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</si>
  <si>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</si>
  <si>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</si>
  <si>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</si>
  <si>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</si>
  <si>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</si>
  <si>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</si>
  <si>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</si>
  <si>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</si>
  <si>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</si>
  <si>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</si>
  <si>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</si>
  <si>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</si>
  <si>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</si>
  <si>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</si>
  <si>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</si>
  <si>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</si>
  <si>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</si>
  <si>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</si>
  <si>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</si>
  <si>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</si>
  <si>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</si>
  <si>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</si>
  <si>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</si>
  <si>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</si>
  <si>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</si>
  <si>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</si>
  <si>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</si>
  <si>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</si>
  <si>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</si>
  <si>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</si>
  <si>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</si>
  <si>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</si>
  <si>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</si>
  <si>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</si>
  <si>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</si>
  <si>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</si>
  <si>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</si>
  <si>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</si>
  <si>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</si>
  <si>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</si>
  <si>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</si>
  <si>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</si>
  <si>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</si>
  <si>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</si>
  <si>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</si>
  <si>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</si>
  <si>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</si>
  <si>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</si>
  <si>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</si>
  <si>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</si>
  <si>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</si>
  <si>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</si>
  <si>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</si>
  <si>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</si>
  <si>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</si>
  <si>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</si>
  <si>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</si>
  <si>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</si>
  <si>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</si>
  <si>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</si>
  <si>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</si>
  <si>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</si>
  <si>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</si>
  <si>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</si>
  <si>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</si>
  <si>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</si>
  <si>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</si>
  <si>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</si>
  <si>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</si>
  <si>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</si>
  <si>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</si>
  <si>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</si>
  <si>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</si>
  <si>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</si>
  <si>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</si>
  <si>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</si>
  <si>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</si>
  <si>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</si>
  <si>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</si>
  <si>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</si>
  <si>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</si>
  <si>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</si>
  <si>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</si>
  <si>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</si>
  <si>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</si>
  <si>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</si>
  <si>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</si>
  <si>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</si>
  <si>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</si>
  <si>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</si>
  <si>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</si>
  <si>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</si>
  <si>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</si>
  <si>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</si>
  <si>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</si>
  <si>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</si>
  <si>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</si>
  <si>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</si>
  <si>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</si>
  <si>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</si>
  <si>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</si>
  <si>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</si>
  <si>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</si>
  <si>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</si>
  <si>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</si>
  <si>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</si>
  <si>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</si>
  <si>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</si>
  <si>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</si>
  <si>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</si>
  <si>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</si>
  <si>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</si>
  <si>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</si>
  <si>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</si>
  <si>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</si>
  <si>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</si>
  <si>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</si>
  <si>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</si>
  <si>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</si>
  <si>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</si>
  <si>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</si>
  <si>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</si>
  <si>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</si>
  <si>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</si>
  <si>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</si>
  <si>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</si>
  <si>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</si>
  <si>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</si>
  <si>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</si>
  <si>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</si>
  <si>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</si>
  <si>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</si>
  <si>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</si>
  <si>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</si>
  <si>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</si>
  <si>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</si>
  <si>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</si>
  <si>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</si>
  <si>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</si>
  <si>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</si>
  <si>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</si>
  <si>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</si>
  <si>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</si>
  <si>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</si>
  <si>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</si>
  <si>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</si>
  <si>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</si>
  <si>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</si>
  <si>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</si>
  <si>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</si>
  <si>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</si>
  <si>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</si>
  <si>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</si>
  <si>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</si>
  <si>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</si>
  <si>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</si>
  <si>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</si>
  <si>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</si>
  <si>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</si>
  <si>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</si>
  <si>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</si>
  <si>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</si>
  <si>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</si>
  <si>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</si>
  <si>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</si>
  <si>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</si>
  <si>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</si>
  <si>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</si>
  <si>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</si>
  <si>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</si>
  <si>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</si>
  <si>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</si>
  <si>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</si>
  <si>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</si>
  <si>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</si>
  <si>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</si>
  <si>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</si>
  <si>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</si>
  <si>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</si>
  <si>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</si>
  <si>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</si>
  <si>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</si>
  <si>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012396579</t>
  </si>
  <si>
    <t>igranic@kras.hr</t>
  </si>
  <si>
    <t>Bulić Damir</t>
  </si>
  <si>
    <t>Obveznik: KRAŠ,d.d. Zagreb_____________________________________________________________</t>
  </si>
  <si>
    <t>Obveznik: KRAŠ, d.d. Zagreb_____________________________________________________________</t>
  </si>
  <si>
    <t>stanje na dan 31.03.2014.</t>
  </si>
  <si>
    <t>u razdoblju 01.01.2014. do 31.03.2014.</t>
  </si>
  <si>
    <t>u razdoblju 01.01.2014 do 31.03.2014.</t>
  </si>
  <si>
    <t xml:space="preserve">U prvom tromjesečju 2014. godine ukupni prihodi su zabilježili pad od 7,9% u odnosu na isto razdoblje protekle godine, dok su istovremeno ukupni rashodi pali za 7,3%. U prvom tromjesečju ostvarena je neto dobit u iznosu od 663 tisuće kuna. Fiksne obveze prema dospjelim anuitetima podmirene su na vrijeme, a obveze prema dobavljačima usklađene su s tekućim priljevom. </t>
  </si>
  <si>
    <t>012396019</t>
  </si>
  <si>
    <t>Kraš d.d., Zagreb</t>
  </si>
  <si>
    <t>OIB: :94989605030</t>
  </si>
  <si>
    <t xml:space="preserve">Priopćenje za javnost </t>
  </si>
  <si>
    <t>MEĐUIZVJEŠTAJ UPRAVE DRUŠTVA</t>
  </si>
  <si>
    <t xml:space="preserve"> NEREVIDIRANI  REZULTATI POSLOVANJA KRAŠ GRUPE </t>
  </si>
  <si>
    <t>ZA RAZDOBLJE I-III 2014. GODINE</t>
  </si>
  <si>
    <t xml:space="preserve">KRAŠ GRUPA je u prvom tromjesečju 2014. godine ostvarila  konsolidirane ukupne prihode u iznosu od </t>
  </si>
  <si>
    <t>187,8 milijuna kuna.</t>
  </si>
  <si>
    <t xml:space="preserve">U ukupnim prihodima prihodi od prodaje ostvareni su u iznosu od 185,7 milijuna kuna , pri čemu su </t>
  </si>
  <si>
    <t xml:space="preserve">prihodi od prodaje na domaćem tržištu ostvareni u iznosu 94,7 mijijuna kuna, a prihodi od prodaje u </t>
  </si>
  <si>
    <t>inozemstvu u iznosu od 91 milijun kuna.</t>
  </si>
  <si>
    <t xml:space="preserve">Ukupni konsolidirani rashodi u prvom tromjesečju  2014. godine ostvareni su u iznosu od  185,5 milijuna </t>
  </si>
  <si>
    <t>kuna.</t>
  </si>
  <si>
    <t xml:space="preserve">U odnosu na isto razdoblje prošle godine ukupni prihodi manji su za  za 14,6 milijuna kuna, dok su  </t>
  </si>
  <si>
    <t>ukupni rashodi umanjeni za 16,6 milijuna kuna.</t>
  </si>
  <si>
    <t xml:space="preserve">Bruto dobit KRAŠ GRUPE u prvom tromjesečju 2014. iznosi 70,9 milijuna kuna što je na razini  </t>
  </si>
  <si>
    <t xml:space="preserve">prošlogodišnje u istom razdoblju. Bruto marža ostvarena je na razini od 38,2%, što je rast za 2,8 </t>
  </si>
  <si>
    <t xml:space="preserve">postotnih bodova u odnosu na isto razdoblje u 2013. godini. </t>
  </si>
  <si>
    <t xml:space="preserve">U prvom tromjesečju 2014. EBITDA iznosi 17,2 milijuna kuna i porasla je za 1,1% u odnosu na isto </t>
  </si>
  <si>
    <t>razdoblje prošle godine, dok je EBITDA marža ostvarena na razini od 9,2%.</t>
  </si>
  <si>
    <t xml:space="preserve">KRAŠ GRUPA je u prvom tromjesečju  2014. godine nakon pokrića ukupnih rashoda poslovanja ostvarila </t>
  </si>
  <si>
    <t>dobit prije porezivanja u iznosu od 2,3 milijuna  kuna, dok neto  dobit  razdoblja iznosi 1,6 milijuna kuna.</t>
  </si>
  <si>
    <t>Neto dobit pripisana imateljima kapitala MATICE  ostvarena je u iznosu od 1,2 milijuna kuna.</t>
  </si>
  <si>
    <t xml:space="preserve">U 2014. godini nastavljen je trend smanjenja potrošnje izazvan višegodišnjom krizom, što se odražava i </t>
  </si>
  <si>
    <t xml:space="preserve">na kretanje potrošnje konditorskih proizvoda, kako na domaćem tržištu tako i na većini tržišta zemalja </t>
  </si>
  <si>
    <t xml:space="preserve">u Regiji. Povećan uvoz konditorskih proizvoda u drugoj polovici prošle godine prisutan je i u prvom </t>
  </si>
  <si>
    <t>tromjesečju 2014. godine.</t>
  </si>
  <si>
    <t>Prihodi KRAŠ GRUPE ostvareni na inozemnim tržištima ostvareni su na razini prošlogodišnjih u istom</t>
  </si>
  <si>
    <t>razdoblju, pri čemu je povećan izvoz na tržišta: SAD, Kanade, Slovenije, Crne Gore i Kosova.</t>
  </si>
  <si>
    <t xml:space="preserve">Poslovne aktivnosti fokusirane su na daljnji razvoj novih i inovacije postojećih proizvoda, te zadržavanje </t>
  </si>
  <si>
    <t>pozicije na tržištu.</t>
  </si>
  <si>
    <t>Zagreb,travanj 2014. godine</t>
  </si>
  <si>
    <t>Kraš,  d.d. Zagreb</t>
  </si>
  <si>
    <t>Uprava Društva</t>
  </si>
  <si>
    <t>Damir Bulić, dipl.oec., v.r.</t>
  </si>
  <si>
    <t xml:space="preserve">Predsjednik </t>
  </si>
  <si>
    <t>Priopćenje za javnost i medije</t>
  </si>
  <si>
    <t>Za objavu odmah</t>
  </si>
  <si>
    <t>REZULTATI POSLOVANJA KRAŠ GRUPE ZA PRVO TROMJESEČJE 2014.GODINE</t>
  </si>
  <si>
    <t>TROMJESEČNI IZVJEŠTAJ-NEREVIDIRANO,KONSOLIDIRANO</t>
  </si>
  <si>
    <t>(Zagreb, 30.04.2014.) Temeljem članka 440., stavka 4. Zakona o tržištu kapitala,</t>
  </si>
  <si>
    <t>obavještavamo da je SET FINANCIJSKIH IZVJEŠTAJA ZA PRVO TROMJESEČJE 2014.godine</t>
  </si>
  <si>
    <t xml:space="preserve">(KRAŠ, d.d. MATICA i KRAŠ GRUPA), Međuizvještaj Uprave Društva i Izjava osobe odgovorne </t>
  </si>
  <si>
    <t xml:space="preserve">za sastavljanje tromjesečnih financijskih izvještaja (KRAŠ, d.d. MATICA i KRAŠ GRUPA) </t>
  </si>
  <si>
    <t xml:space="preserve">za prvo tromjesečje 2014. godine objavljen na internetskim stranicama Društva www.kras.hr, </t>
  </si>
  <si>
    <t xml:space="preserve"> na internetskim  Zagrebačke burze d.d. Zagreb i  na internetskim stranicama  Službenog </t>
  </si>
  <si>
    <t xml:space="preserve">registra propisanih informacija.  Izvještaj Uprave Društva  dostavljen je HINA-i  putem </t>
  </si>
  <si>
    <t>sustava HinaOTS  s napomenom gdje se u cijelosti može pročitati.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</si>
  <si>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</si>
  <si>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</si>
  <si>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</si>
  <si>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</si>
  <si>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</si>
  <si>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</si>
  <si>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</si>
  <si>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</si>
  <si>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Izjava osobe odgovorne za sastavljanje  financijskih izvještaja za </t>
  </si>
  <si>
    <t xml:space="preserve">prvo  tromjesečje  2014. godine  </t>
  </si>
  <si>
    <t>KRAŠ MATICA i KRAŠ GRUPA</t>
  </si>
  <si>
    <t>(sukladno članku 407. stavku 2. Zakona o tržištu kapitala)</t>
  </si>
  <si>
    <t>Prema mojem najboljem saznanju:</t>
  </si>
  <si>
    <t xml:space="preserve">1. set financijskih izvještaja KRAŠ  MATICA i KRAŠ GRUPA za prvo tromjesečje </t>
  </si>
  <si>
    <t xml:space="preserve">2014. godine sastavljeni su u skladu sa Zakonom o računovodstvu i  Međunarodnim </t>
  </si>
  <si>
    <t xml:space="preserve">standardima financijskog izvještavanja  koji su na snazi u Europskoj uniji te daju cjelovit, </t>
  </si>
  <si>
    <t xml:space="preserve">fer i istinit prikaz imovine  i obveza, dobitaka, financijskog položaja i poslovanja Kraš, d.d. </t>
  </si>
  <si>
    <t>Zagreb  i ovisnih društava  uključenih u konsolidaciju kao cjelinu;</t>
  </si>
  <si>
    <t xml:space="preserve">2. izvještaj Uprave Društva sadrži istinit prikaz razvoja i rezultata poslovanja i položaja </t>
  </si>
  <si>
    <t>Kraš, d.d. Zagreb i ovisnih društava uključenih u konsolidaciju.</t>
  </si>
  <si>
    <t>U Zagrebu, travanj 2014. godine</t>
  </si>
  <si>
    <t>Za Kraš,  d.d. Zagreb</t>
  </si>
  <si>
    <t>Direktorica Službe računovodstva</t>
  </si>
  <si>
    <t>Ivanka Granić, dipl.oec.,v.r.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</si>
</sst>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20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zoomScalePageLayoutView="0" workbookViewId="0" topLeftCell="A1">
      <selection activeCell="L18" sqref="L18"/>
    </sheetView>
  </sheetViews>
  <sheetFormatPr defaultColWidth="9.140625" defaultRowHeight="12.75"/>
  <sheetData>
    <row r="6" spans="1:9" ht="12.75">
      <c r="A6" s="134" t="s">
        <v>307</v>
      </c>
      <c r="B6" s="135"/>
      <c r="C6" s="135"/>
      <c r="D6" s="135"/>
      <c r="E6" s="135"/>
      <c r="F6" s="135"/>
      <c r="G6" s="135"/>
      <c r="H6" s="135"/>
      <c r="I6" s="135"/>
    </row>
    <row r="7" spans="1:9" ht="12.75">
      <c r="A7" s="134" t="s">
        <v>308</v>
      </c>
      <c r="B7" s="135"/>
      <c r="C7" s="135"/>
      <c r="D7" s="135"/>
      <c r="E7" s="135"/>
      <c r="F7" s="135"/>
      <c r="G7" s="135"/>
      <c r="H7" s="135"/>
      <c r="I7" s="135"/>
    </row>
    <row r="8" spans="1:9" ht="12.75">
      <c r="A8" s="135"/>
      <c r="B8" s="135"/>
      <c r="C8" s="135"/>
      <c r="D8" s="135"/>
      <c r="E8" s="135"/>
      <c r="F8" s="135"/>
      <c r="G8" s="135"/>
      <c r="H8" s="135"/>
      <c r="I8" s="135"/>
    </row>
    <row r="9" spans="1:9" ht="12.75">
      <c r="A9" s="136" t="s">
        <v>343</v>
      </c>
      <c r="B9" s="135"/>
      <c r="C9" s="135"/>
      <c r="D9" s="135"/>
      <c r="E9" s="135"/>
      <c r="F9" s="136" t="s">
        <v>344</v>
      </c>
      <c r="G9" s="135"/>
      <c r="H9" s="135"/>
      <c r="I9" s="135"/>
    </row>
    <row r="10" spans="1:9" ht="12.75">
      <c r="A10" s="135"/>
      <c r="B10" s="135"/>
      <c r="C10" s="135"/>
      <c r="D10" s="135"/>
      <c r="E10" s="135"/>
      <c r="F10" s="135"/>
      <c r="G10" s="135"/>
      <c r="H10" s="135"/>
      <c r="I10" s="135"/>
    </row>
    <row r="11" spans="1:9" ht="15">
      <c r="A11" s="137" t="s">
        <v>345</v>
      </c>
      <c r="B11" s="137"/>
      <c r="C11" s="137"/>
      <c r="D11" s="137"/>
      <c r="E11" s="137"/>
      <c r="F11" s="137"/>
      <c r="G11" s="137"/>
      <c r="H11" s="137"/>
      <c r="I11" s="135"/>
    </row>
    <row r="12" spans="1:9" ht="15">
      <c r="A12" s="137" t="s">
        <v>346</v>
      </c>
      <c r="B12" s="137"/>
      <c r="C12" s="137"/>
      <c r="D12" s="137"/>
      <c r="E12" s="137"/>
      <c r="F12" s="137"/>
      <c r="G12" s="137"/>
      <c r="H12" s="137"/>
      <c r="I12" s="135"/>
    </row>
    <row r="13" spans="1:9" ht="12.75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12.75">
      <c r="A14" s="135" t="s">
        <v>347</v>
      </c>
      <c r="B14" s="135"/>
      <c r="C14" s="135"/>
      <c r="D14" s="135"/>
      <c r="E14" s="135"/>
      <c r="F14" s="135"/>
      <c r="G14" s="135"/>
      <c r="H14" s="135"/>
      <c r="I14" s="135"/>
    </row>
    <row r="15" spans="1:9" ht="12.75">
      <c r="A15" s="135" t="s">
        <v>348</v>
      </c>
      <c r="B15" s="135"/>
      <c r="C15" s="135"/>
      <c r="D15" s="135"/>
      <c r="E15" s="135"/>
      <c r="F15" s="135"/>
      <c r="G15" s="135"/>
      <c r="H15" s="135"/>
      <c r="I15" s="135"/>
    </row>
    <row r="16" spans="1:9" ht="12.75">
      <c r="A16" s="135" t="s">
        <v>349</v>
      </c>
      <c r="B16" s="135"/>
      <c r="C16" s="135"/>
      <c r="D16" s="135"/>
      <c r="E16" s="135"/>
      <c r="F16" s="135"/>
      <c r="G16" s="135"/>
      <c r="H16" s="135"/>
      <c r="I16" s="135"/>
    </row>
    <row r="17" spans="1:9" ht="12.75">
      <c r="A17" s="135" t="s">
        <v>350</v>
      </c>
      <c r="B17" s="135"/>
      <c r="C17" s="135"/>
      <c r="D17" s="135"/>
      <c r="E17" s="135"/>
      <c r="F17" s="135"/>
      <c r="G17" s="135"/>
      <c r="H17" s="135"/>
      <c r="I17" s="135"/>
    </row>
    <row r="18" spans="1:9" ht="12.75">
      <c r="A18" s="135" t="s">
        <v>351</v>
      </c>
      <c r="B18" s="135"/>
      <c r="C18" s="135"/>
      <c r="D18" s="135"/>
      <c r="E18" s="135"/>
      <c r="F18" s="135"/>
      <c r="G18" s="135"/>
      <c r="H18" s="135"/>
      <c r="I18" s="135"/>
    </row>
    <row r="19" spans="1:9" ht="12.75">
      <c r="A19" s="135" t="s">
        <v>352</v>
      </c>
      <c r="B19" s="135"/>
      <c r="C19" s="135"/>
      <c r="D19" s="135"/>
      <c r="E19" s="135"/>
      <c r="F19" s="135"/>
      <c r="G19" s="135"/>
      <c r="H19" s="135"/>
      <c r="I19" s="135"/>
    </row>
    <row r="20" spans="1:9" ht="12.75">
      <c r="A20" s="135" t="s">
        <v>353</v>
      </c>
      <c r="B20" s="135"/>
      <c r="C20" s="135"/>
      <c r="D20" s="135"/>
      <c r="E20" s="135"/>
      <c r="F20" s="135"/>
      <c r="G20" s="135"/>
      <c r="H20" s="135"/>
      <c r="I20" s="135"/>
    </row>
    <row r="21" spans="1:9" ht="12.75">
      <c r="A21" s="135" t="s">
        <v>354</v>
      </c>
      <c r="B21" s="135"/>
      <c r="C21" s="135"/>
      <c r="D21" s="135"/>
      <c r="E21" s="135"/>
      <c r="F21" s="135"/>
      <c r="G21" s="135"/>
      <c r="H21" s="135"/>
      <c r="I21" s="135"/>
    </row>
    <row r="22" spans="6:9" ht="12.75">
      <c r="F22" s="135"/>
      <c r="G22" s="135"/>
      <c r="H22" s="135"/>
      <c r="I22" s="135"/>
    </row>
    <row r="23" spans="1:9" ht="12.75">
      <c r="A23" s="134" t="s">
        <v>355</v>
      </c>
      <c r="B23" s="135"/>
      <c r="C23" s="135"/>
      <c r="D23" s="135"/>
      <c r="E23" s="135"/>
      <c r="F23" s="135"/>
      <c r="G23" s="135"/>
      <c r="H23" s="135"/>
      <c r="I23" s="135"/>
    </row>
    <row r="24" spans="1:9" ht="12.75">
      <c r="A24" s="134" t="s">
        <v>356</v>
      </c>
      <c r="B24" s="135"/>
      <c r="C24" s="135"/>
      <c r="D24" s="135"/>
      <c r="E24" s="135"/>
      <c r="F24" s="135"/>
      <c r="G24" s="135"/>
      <c r="H24" s="135"/>
      <c r="I24" s="135"/>
    </row>
    <row r="25" spans="1:9" ht="12.75">
      <c r="A25" s="134" t="s">
        <v>291</v>
      </c>
      <c r="B25" s="135"/>
      <c r="C25" s="135"/>
      <c r="D25" s="135"/>
      <c r="E25" s="135"/>
      <c r="F25" s="135"/>
      <c r="G25" s="135"/>
      <c r="H25" s="135"/>
      <c r="I25" s="135"/>
    </row>
    <row r="26" spans="1:9" ht="12.75">
      <c r="A26" s="134" t="s">
        <v>357</v>
      </c>
      <c r="B26" s="135"/>
      <c r="C26" s="135"/>
      <c r="D26" s="135"/>
      <c r="E26" s="135"/>
      <c r="F26" s="135"/>
      <c r="G26" s="135"/>
      <c r="H26" s="135"/>
      <c r="I26" s="135"/>
    </row>
    <row r="27" spans="1:9" ht="12.75">
      <c r="A27" s="134" t="s">
        <v>358</v>
      </c>
      <c r="B27" s="135"/>
      <c r="C27" s="135"/>
      <c r="D27" s="135"/>
      <c r="E27" s="135"/>
      <c r="F27" s="135"/>
      <c r="G27" s="135"/>
      <c r="H27" s="135"/>
      <c r="I27" s="135"/>
    </row>
    <row r="28" spans="1:9" ht="12.75">
      <c r="A28" s="134" t="s">
        <v>359</v>
      </c>
      <c r="B28" s="135"/>
      <c r="C28" s="135"/>
      <c r="D28" s="135"/>
      <c r="E28" s="135"/>
      <c r="F28" s="135"/>
      <c r="G28" s="135"/>
      <c r="H28" s="135"/>
      <c r="I28" s="135"/>
    </row>
    <row r="29" spans="1:9" ht="12.75">
      <c r="A29" s="134" t="s">
        <v>360</v>
      </c>
      <c r="B29" s="135"/>
      <c r="C29" s="135"/>
      <c r="D29" s="135"/>
      <c r="E29" s="135"/>
      <c r="F29" s="135"/>
      <c r="G29" s="135"/>
      <c r="H29" s="135"/>
      <c r="I29" s="135"/>
    </row>
    <row r="30" spans="1:9" ht="12.75">
      <c r="A30" s="134" t="s">
        <v>361</v>
      </c>
      <c r="B30" s="135"/>
      <c r="C30" s="135"/>
      <c r="D30" s="135"/>
      <c r="E30" s="135"/>
      <c r="F30" s="135"/>
      <c r="G30" s="135"/>
      <c r="H30" s="135"/>
      <c r="I30" s="135"/>
    </row>
    <row r="31" spans="1:5" ht="12.75">
      <c r="A31" s="134" t="s">
        <v>362</v>
      </c>
      <c r="B31" s="135"/>
      <c r="C31" s="135"/>
      <c r="D31" s="135"/>
      <c r="E31" s="13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L34" sqref="L34"/>
    </sheetView>
  </sheetViews>
  <sheetFormatPr defaultColWidth="9.140625" defaultRowHeight="12.75"/>
  <cols>
    <col min="9" max="9" width="16.140625" style="0" customWidth="1"/>
  </cols>
  <sheetData>
    <row r="5" spans="1:9" ht="12.75">
      <c r="A5" s="125" t="s">
        <v>307</v>
      </c>
      <c r="B5" s="125"/>
      <c r="C5" s="125"/>
      <c r="D5" s="125"/>
      <c r="E5" s="125"/>
      <c r="F5" s="125"/>
      <c r="G5" s="125"/>
      <c r="H5" s="126"/>
      <c r="I5" s="126"/>
    </row>
    <row r="6" spans="1:9" ht="12.75">
      <c r="A6" s="125" t="s">
        <v>308</v>
      </c>
      <c r="B6" s="125"/>
      <c r="C6" s="125"/>
      <c r="D6" s="125"/>
      <c r="E6" s="125"/>
      <c r="F6" s="127" t="s">
        <v>309</v>
      </c>
      <c r="G6" s="125"/>
      <c r="H6" s="126"/>
      <c r="I6" s="126"/>
    </row>
    <row r="7" spans="1:9" ht="12.75">
      <c r="A7" s="125"/>
      <c r="B7" s="125"/>
      <c r="C7" s="125"/>
      <c r="D7" s="125"/>
      <c r="E7" s="125"/>
      <c r="F7" s="127"/>
      <c r="G7" s="125"/>
      <c r="H7" s="126"/>
      <c r="I7" s="126"/>
    </row>
    <row r="8" spans="1:9" ht="12.75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5"/>
      <c r="B9" s="125"/>
      <c r="C9" s="127" t="s">
        <v>310</v>
      </c>
      <c r="D9" s="125"/>
      <c r="E9" s="125"/>
      <c r="F9" s="125"/>
      <c r="G9" s="125"/>
      <c r="H9" s="125"/>
      <c r="I9" s="125"/>
    </row>
    <row r="10" spans="2:9" ht="12.75">
      <c r="B10" s="128" t="s">
        <v>311</v>
      </c>
      <c r="C10" s="127"/>
      <c r="D10" s="127"/>
      <c r="E10" s="127"/>
      <c r="F10" s="127"/>
      <c r="G10" s="127"/>
      <c r="H10" s="127"/>
      <c r="I10" s="125"/>
    </row>
    <row r="11" spans="1:9" ht="12.75">
      <c r="A11" s="127"/>
      <c r="B11" s="127"/>
      <c r="C11" s="127" t="s">
        <v>312</v>
      </c>
      <c r="D11" s="127"/>
      <c r="E11" s="127"/>
      <c r="F11" s="127"/>
      <c r="G11" s="127"/>
      <c r="H11" s="125"/>
      <c r="I11" s="125"/>
    </row>
    <row r="12" spans="1:9" ht="12.75">
      <c r="A12" s="127"/>
      <c r="B12" s="127"/>
      <c r="C12" s="127"/>
      <c r="D12" s="127"/>
      <c r="E12" s="127"/>
      <c r="F12" s="127"/>
      <c r="G12" s="127"/>
      <c r="H12" s="125"/>
      <c r="I12" s="125"/>
    </row>
    <row r="13" spans="1:9" ht="12.75">
      <c r="A13" s="127"/>
      <c r="B13" s="127"/>
      <c r="C13" s="127"/>
      <c r="D13" s="127"/>
      <c r="E13" s="127"/>
      <c r="F13" s="127"/>
      <c r="G13" s="127"/>
      <c r="H13" s="125"/>
      <c r="I13" s="125"/>
    </row>
    <row r="14" spans="1:9" ht="12.75">
      <c r="A14" s="125" t="s">
        <v>313</v>
      </c>
      <c r="B14" s="127"/>
      <c r="C14" s="127"/>
      <c r="D14" s="127"/>
      <c r="E14" s="125"/>
      <c r="F14" s="125"/>
      <c r="G14" s="125"/>
      <c r="H14" s="125"/>
      <c r="I14" s="125"/>
    </row>
    <row r="15" spans="1:9" ht="12.75">
      <c r="A15" s="125" t="s">
        <v>314</v>
      </c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25" t="s">
        <v>315</v>
      </c>
      <c r="B16" s="125"/>
      <c r="C16" s="125"/>
      <c r="D16" s="125"/>
      <c r="E16" s="125"/>
      <c r="F16" s="125"/>
      <c r="G16" s="125"/>
      <c r="H16" s="125"/>
      <c r="I16" s="125"/>
    </row>
    <row r="17" spans="1:9" ht="12.75">
      <c r="A17" s="125" t="s">
        <v>316</v>
      </c>
      <c r="B17" s="125"/>
      <c r="C17" s="125"/>
      <c r="D17" s="125"/>
      <c r="E17" s="125"/>
      <c r="F17" s="125"/>
      <c r="G17" s="125"/>
      <c r="H17" s="125"/>
      <c r="I17" s="125"/>
    </row>
    <row r="18" spans="1:9" ht="12.75">
      <c r="A18" s="125" t="s">
        <v>317</v>
      </c>
      <c r="B18" s="125"/>
      <c r="C18" s="125"/>
      <c r="D18" s="125"/>
      <c r="E18" s="125"/>
      <c r="F18" s="125"/>
      <c r="G18" s="125"/>
      <c r="H18" s="125"/>
      <c r="I18" s="125"/>
    </row>
    <row r="19" spans="1:9" ht="12.75">
      <c r="A19" s="125" t="s">
        <v>318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319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320</v>
      </c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5" t="s">
        <v>321</v>
      </c>
      <c r="B22" s="125"/>
      <c r="C22" s="126"/>
      <c r="D22" s="126"/>
      <c r="E22" s="126"/>
      <c r="F22" s="126"/>
      <c r="G22" s="126"/>
      <c r="H22" s="126"/>
      <c r="I22" s="126"/>
    </row>
    <row r="24" spans="1:9" ht="12.75">
      <c r="A24" s="125" t="s">
        <v>322</v>
      </c>
      <c r="B24" s="125"/>
      <c r="C24" s="126"/>
      <c r="D24" s="126"/>
      <c r="E24" s="126"/>
      <c r="F24" s="126"/>
      <c r="G24" s="126"/>
      <c r="H24" s="126"/>
      <c r="I24" s="129"/>
    </row>
    <row r="25" spans="1:9" ht="12.75">
      <c r="A25" s="130" t="s">
        <v>323</v>
      </c>
      <c r="B25" s="131"/>
      <c r="C25" s="131"/>
      <c r="D25" s="131"/>
      <c r="E25" s="131"/>
      <c r="F25" s="131"/>
      <c r="G25" s="125"/>
      <c r="H25" s="125"/>
      <c r="I25" s="129"/>
    </row>
    <row r="26" spans="1:9" ht="12.75">
      <c r="A26" s="129" t="s">
        <v>324</v>
      </c>
      <c r="B26" s="129"/>
      <c r="C26" s="129"/>
      <c r="D26" s="129"/>
      <c r="E26" s="129"/>
      <c r="F26" s="129"/>
      <c r="G26" s="129"/>
      <c r="H26" s="129"/>
      <c r="I26" s="125"/>
    </row>
    <row r="27" spans="1:9" ht="12.75">
      <c r="A27" s="129"/>
      <c r="B27" s="129"/>
      <c r="C27" s="129"/>
      <c r="D27" s="129"/>
      <c r="E27" s="129"/>
      <c r="F27" s="129"/>
      <c r="G27" s="129"/>
      <c r="H27" s="129"/>
      <c r="I27" s="125"/>
    </row>
    <row r="28" spans="1:9" ht="12.75">
      <c r="A28" s="129" t="s">
        <v>325</v>
      </c>
      <c r="B28" s="129"/>
      <c r="C28" s="129"/>
      <c r="D28" s="129"/>
      <c r="E28" s="129"/>
      <c r="F28" s="129"/>
      <c r="G28" s="129"/>
      <c r="H28" s="129"/>
      <c r="I28" s="125"/>
    </row>
    <row r="29" spans="1:9" ht="12.75">
      <c r="A29" s="129" t="s">
        <v>326</v>
      </c>
      <c r="B29" s="129"/>
      <c r="C29" s="129"/>
      <c r="D29" s="129"/>
      <c r="E29" s="129"/>
      <c r="F29" s="129"/>
      <c r="G29" s="129"/>
      <c r="H29" s="129"/>
      <c r="I29" s="125"/>
    </row>
    <row r="30" spans="1:9" ht="12.75">
      <c r="A30" s="129"/>
      <c r="B30" s="129"/>
      <c r="C30" s="129"/>
      <c r="D30" s="129"/>
      <c r="E30" s="129"/>
      <c r="F30" s="129"/>
      <c r="G30" s="129"/>
      <c r="H30" s="129"/>
      <c r="I30" s="125"/>
    </row>
    <row r="31" spans="1:9" ht="12.75">
      <c r="A31" s="125" t="s">
        <v>327</v>
      </c>
      <c r="B31" s="125"/>
      <c r="C31" s="125"/>
      <c r="D31" s="125"/>
      <c r="E31" s="125"/>
      <c r="F31" s="125"/>
      <c r="G31" s="125"/>
      <c r="H31" s="125"/>
      <c r="I31" s="125"/>
    </row>
    <row r="32" spans="1:9" ht="12.75">
      <c r="A32" s="125" t="s">
        <v>328</v>
      </c>
      <c r="B32" s="125"/>
      <c r="C32" s="125"/>
      <c r="D32" s="125"/>
      <c r="E32" s="125"/>
      <c r="F32" s="125"/>
      <c r="G32" s="125"/>
      <c r="H32" s="125"/>
      <c r="I32" s="125"/>
    </row>
    <row r="33" spans="1:9" ht="12.75">
      <c r="A33" s="125" t="s">
        <v>329</v>
      </c>
      <c r="B33" s="125"/>
      <c r="C33" s="125"/>
      <c r="D33" s="125"/>
      <c r="E33" s="125"/>
      <c r="F33" s="125"/>
      <c r="G33" s="125"/>
      <c r="H33" s="125"/>
      <c r="I33" s="125"/>
    </row>
    <row r="35" ht="12.75">
      <c r="A35" s="125" t="s">
        <v>330</v>
      </c>
    </row>
    <row r="36" spans="1:9" ht="12.75">
      <c r="A36" s="125" t="s">
        <v>331</v>
      </c>
      <c r="B36" s="125"/>
      <c r="C36" s="125"/>
      <c r="D36" s="125"/>
      <c r="E36" s="125"/>
      <c r="F36" s="125"/>
      <c r="G36" s="125"/>
      <c r="H36" s="125"/>
      <c r="I36" s="125"/>
    </row>
    <row r="37" ht="12.75">
      <c r="A37" s="125" t="s">
        <v>332</v>
      </c>
    </row>
    <row r="38" ht="12.75">
      <c r="A38" s="125" t="s">
        <v>333</v>
      </c>
    </row>
    <row r="39" ht="12.75">
      <c r="A39" s="125"/>
    </row>
    <row r="40" spans="1:9" ht="12.75">
      <c r="A40" s="125" t="s">
        <v>334</v>
      </c>
      <c r="B40" s="125"/>
      <c r="C40" s="125"/>
      <c r="D40" s="125"/>
      <c r="E40" s="125"/>
      <c r="F40" s="125"/>
      <c r="G40" s="125"/>
      <c r="H40" s="125"/>
      <c r="I40" s="125"/>
    </row>
    <row r="41" ht="12.75">
      <c r="A41" s="125" t="s">
        <v>335</v>
      </c>
    </row>
    <row r="43" spans="1:9" ht="12.75">
      <c r="A43" s="125" t="s">
        <v>336</v>
      </c>
      <c r="B43" s="125"/>
      <c r="C43" s="125"/>
      <c r="D43" s="125"/>
      <c r="E43" s="125"/>
      <c r="F43" s="125"/>
      <c r="G43" s="125"/>
      <c r="H43" s="125"/>
      <c r="I43" s="125"/>
    </row>
    <row r="44" spans="1:9" ht="12.75">
      <c r="A44" s="130" t="s">
        <v>337</v>
      </c>
      <c r="B44" s="130"/>
      <c r="C44" s="130"/>
      <c r="D44" s="132"/>
      <c r="E44" s="132"/>
      <c r="F44" s="132"/>
      <c r="G44" s="132"/>
      <c r="H44" s="132"/>
      <c r="I44" s="132"/>
    </row>
    <row r="45" spans="1:9" ht="15">
      <c r="A45" s="132"/>
      <c r="B45" s="133"/>
      <c r="C45" s="133"/>
      <c r="D45" s="133"/>
      <c r="E45" s="133"/>
      <c r="F45" s="133"/>
      <c r="G45" s="133"/>
      <c r="H45" s="133"/>
      <c r="I45" s="133"/>
    </row>
    <row r="46" spans="1:9" ht="12.75">
      <c r="A46" s="125" t="s">
        <v>338</v>
      </c>
      <c r="B46" s="125"/>
      <c r="C46" s="125"/>
      <c r="D46" s="70"/>
      <c r="E46" s="70"/>
      <c r="F46" s="70"/>
      <c r="G46" s="125" t="s">
        <v>339</v>
      </c>
      <c r="H46" s="125"/>
      <c r="I46" s="126"/>
    </row>
    <row r="47" spans="1:9" ht="12.75">
      <c r="A47" s="126"/>
      <c r="B47" s="126"/>
      <c r="C47" s="126"/>
      <c r="D47" s="126"/>
      <c r="E47" s="126"/>
      <c r="F47" s="126"/>
      <c r="G47" s="125" t="s">
        <v>340</v>
      </c>
      <c r="H47" s="125"/>
      <c r="I47" s="125"/>
    </row>
    <row r="48" spans="4:6" ht="12.75">
      <c r="D48" s="125"/>
      <c r="E48" s="125"/>
      <c r="F48" s="125"/>
    </row>
    <row r="49" spans="1:7" ht="15">
      <c r="A49" s="133"/>
      <c r="B49" s="133"/>
      <c r="G49" t="s">
        <v>341</v>
      </c>
    </row>
    <row r="50" spans="1:9" ht="12.75">
      <c r="A50" s="125"/>
      <c r="B50" s="125"/>
      <c r="C50" s="125"/>
      <c r="D50" s="125"/>
      <c r="E50" s="125"/>
      <c r="F50" s="125"/>
      <c r="G50" t="s">
        <v>342</v>
      </c>
      <c r="I50" s="1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C49" sqref="C4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214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4" t="s">
        <v>215</v>
      </c>
      <c r="B2" s="195"/>
      <c r="C2" s="195"/>
      <c r="D2" s="196"/>
      <c r="E2" s="117">
        <v>41640</v>
      </c>
      <c r="F2" s="12"/>
      <c r="G2" s="13" t="s">
        <v>216</v>
      </c>
      <c r="H2" s="117">
        <v>41729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7" t="s">
        <v>282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6" t="s">
        <v>217</v>
      </c>
      <c r="B6" s="147"/>
      <c r="C6" s="159" t="s">
        <v>286</v>
      </c>
      <c r="D6" s="16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0" t="s">
        <v>218</v>
      </c>
      <c r="B8" s="201"/>
      <c r="C8" s="159" t="s">
        <v>287</v>
      </c>
      <c r="D8" s="16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1" t="s">
        <v>219</v>
      </c>
      <c r="B10" s="192"/>
      <c r="C10" s="159" t="s">
        <v>288</v>
      </c>
      <c r="D10" s="16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220</v>
      </c>
      <c r="B12" s="147"/>
      <c r="C12" s="161" t="s">
        <v>289</v>
      </c>
      <c r="D12" s="189"/>
      <c r="E12" s="189"/>
      <c r="F12" s="189"/>
      <c r="G12" s="189"/>
      <c r="H12" s="189"/>
      <c r="I12" s="14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221</v>
      </c>
      <c r="B14" s="147"/>
      <c r="C14" s="190">
        <v>10000</v>
      </c>
      <c r="D14" s="191"/>
      <c r="E14" s="16"/>
      <c r="F14" s="161" t="s">
        <v>290</v>
      </c>
      <c r="G14" s="189"/>
      <c r="H14" s="189"/>
      <c r="I14" s="149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222</v>
      </c>
      <c r="B16" s="147"/>
      <c r="C16" s="161" t="s">
        <v>291</v>
      </c>
      <c r="D16" s="189"/>
      <c r="E16" s="189"/>
      <c r="F16" s="189"/>
      <c r="G16" s="189"/>
      <c r="H16" s="189"/>
      <c r="I16" s="149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223</v>
      </c>
      <c r="B18" s="147"/>
      <c r="C18" s="184"/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224</v>
      </c>
      <c r="B20" s="147"/>
      <c r="C20" s="187" t="s">
        <v>292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225</v>
      </c>
      <c r="B22" s="147"/>
      <c r="C22" s="118">
        <v>133</v>
      </c>
      <c r="D22" s="161" t="s">
        <v>290</v>
      </c>
      <c r="E22" s="174"/>
      <c r="F22" s="175"/>
      <c r="G22" s="146"/>
      <c r="H22" s="188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6" t="s">
        <v>226</v>
      </c>
      <c r="B24" s="147"/>
      <c r="C24" s="118">
        <v>21</v>
      </c>
      <c r="D24" s="161" t="s">
        <v>293</v>
      </c>
      <c r="E24" s="174"/>
      <c r="F24" s="174"/>
      <c r="G24" s="175"/>
      <c r="H24" s="51" t="s">
        <v>227</v>
      </c>
      <c r="I24" s="119">
        <v>1490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283</v>
      </c>
      <c r="I25" s="95"/>
      <c r="J25" s="10"/>
      <c r="K25" s="10"/>
      <c r="L25" s="10"/>
    </row>
    <row r="26" spans="1:12" ht="12.75">
      <c r="A26" s="146" t="s">
        <v>228</v>
      </c>
      <c r="B26" s="147"/>
      <c r="C26" s="120" t="s">
        <v>294</v>
      </c>
      <c r="D26" s="25"/>
      <c r="E26" s="33"/>
      <c r="F26" s="24"/>
      <c r="G26" s="176" t="s">
        <v>229</v>
      </c>
      <c r="H26" s="147"/>
      <c r="I26" s="121" t="s">
        <v>295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7" t="s">
        <v>230</v>
      </c>
      <c r="B28" s="178"/>
      <c r="C28" s="179"/>
      <c r="D28" s="179"/>
      <c r="E28" s="180" t="s">
        <v>231</v>
      </c>
      <c r="F28" s="181"/>
      <c r="G28" s="181"/>
      <c r="H28" s="182" t="s">
        <v>232</v>
      </c>
      <c r="I28" s="18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1"/>
      <c r="B30" s="162"/>
      <c r="C30" s="162"/>
      <c r="D30" s="163"/>
      <c r="E30" s="171"/>
      <c r="F30" s="162"/>
      <c r="G30" s="162"/>
      <c r="H30" s="159"/>
      <c r="I30" s="160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71"/>
      <c r="B32" s="162"/>
      <c r="C32" s="162"/>
      <c r="D32" s="163"/>
      <c r="E32" s="171"/>
      <c r="F32" s="162"/>
      <c r="G32" s="162"/>
      <c r="H32" s="159"/>
      <c r="I32" s="16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1"/>
      <c r="B34" s="162"/>
      <c r="C34" s="162"/>
      <c r="D34" s="163"/>
      <c r="E34" s="171"/>
      <c r="F34" s="162"/>
      <c r="G34" s="162"/>
      <c r="H34" s="159"/>
      <c r="I34" s="16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1"/>
      <c r="B36" s="162"/>
      <c r="C36" s="162"/>
      <c r="D36" s="163"/>
      <c r="E36" s="171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71"/>
      <c r="B38" s="162"/>
      <c r="C38" s="162"/>
      <c r="D38" s="163"/>
      <c r="E38" s="171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1"/>
      <c r="B40" s="162"/>
      <c r="C40" s="162"/>
      <c r="D40" s="163"/>
      <c r="E40" s="171"/>
      <c r="F40" s="162"/>
      <c r="G40" s="162"/>
      <c r="H40" s="159"/>
      <c r="I40" s="16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1" t="s">
        <v>233</v>
      </c>
      <c r="B44" s="142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41" t="s">
        <v>234</v>
      </c>
      <c r="B46" s="142"/>
      <c r="C46" s="161" t="s">
        <v>296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1"/>
      <c r="B47" s="22"/>
      <c r="C47" s="21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1" t="s">
        <v>236</v>
      </c>
      <c r="B48" s="142"/>
      <c r="C48" s="148" t="s">
        <v>306</v>
      </c>
      <c r="D48" s="144"/>
      <c r="E48" s="145"/>
      <c r="F48" s="16"/>
      <c r="G48" s="51" t="s">
        <v>237</v>
      </c>
      <c r="H48" s="148" t="s">
        <v>297</v>
      </c>
      <c r="I48" s="14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1" t="s">
        <v>223</v>
      </c>
      <c r="B50" s="142"/>
      <c r="C50" s="143" t="s">
        <v>298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238</v>
      </c>
      <c r="B52" s="147"/>
      <c r="C52" s="148" t="s">
        <v>299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105"/>
      <c r="B53" s="20"/>
      <c r="C53" s="155" t="s">
        <v>239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50" t="s">
        <v>240</v>
      </c>
      <c r="C55" s="151"/>
      <c r="D55" s="151"/>
      <c r="E55" s="15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2" t="s">
        <v>272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5"/>
      <c r="B57" s="152" t="s">
        <v>273</v>
      </c>
      <c r="C57" s="153"/>
      <c r="D57" s="153"/>
      <c r="E57" s="153"/>
      <c r="F57" s="153"/>
      <c r="G57" s="153"/>
      <c r="H57" s="153"/>
      <c r="I57" s="107"/>
      <c r="J57" s="10"/>
      <c r="K57" s="10"/>
      <c r="L57" s="10"/>
    </row>
    <row r="58" spans="1:12" ht="12.75">
      <c r="A58" s="105"/>
      <c r="B58" s="152" t="s">
        <v>274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5"/>
      <c r="B59" s="152" t="s">
        <v>275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242</v>
      </c>
      <c r="F62" s="33"/>
      <c r="G62" s="156" t="s">
        <v>243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9"/>
      <c r="H63" s="14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C97">
      <selection activeCell="K115" sqref="K115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302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300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50</v>
      </c>
      <c r="B4" s="218"/>
      <c r="C4" s="218"/>
      <c r="D4" s="218"/>
      <c r="E4" s="218"/>
      <c r="F4" s="218"/>
      <c r="G4" s="218"/>
      <c r="H4" s="219"/>
      <c r="I4" s="58" t="s">
        <v>244</v>
      </c>
      <c r="J4" s="59" t="s">
        <v>284</v>
      </c>
      <c r="K4" s="60" t="s">
        <v>285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51</v>
      </c>
      <c r="B7" s="207"/>
      <c r="C7" s="207"/>
      <c r="D7" s="207"/>
      <c r="E7" s="207"/>
      <c r="F7" s="207"/>
      <c r="G7" s="207"/>
      <c r="H7" s="208"/>
      <c r="I7" s="3">
        <v>1</v>
      </c>
      <c r="J7" s="6">
        <v>0</v>
      </c>
      <c r="K7" s="6"/>
    </row>
    <row r="8" spans="1:11" ht="12.75">
      <c r="A8" s="209" t="s">
        <v>8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606888241</v>
      </c>
      <c r="K8" s="53">
        <f>K9+K16+K26+K35+K39</f>
        <v>581054836</v>
      </c>
    </row>
    <row r="9" spans="1:11" ht="12.75">
      <c r="A9" s="220" t="s">
        <v>171</v>
      </c>
      <c r="B9" s="221"/>
      <c r="C9" s="221"/>
      <c r="D9" s="221"/>
      <c r="E9" s="221"/>
      <c r="F9" s="221"/>
      <c r="G9" s="221"/>
      <c r="H9" s="222"/>
      <c r="I9" s="1">
        <v>3</v>
      </c>
      <c r="J9" s="53">
        <f>SUM(J10:J15)</f>
        <v>475948</v>
      </c>
      <c r="K9" s="53">
        <f>SUM(K10:K15)</f>
        <v>381674</v>
      </c>
    </row>
    <row r="10" spans="1:11" ht="12.75">
      <c r="A10" s="220" t="s">
        <v>99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9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467660</v>
      </c>
      <c r="K11" s="7">
        <v>373386</v>
      </c>
    </row>
    <row r="12" spans="1:11" ht="12.75">
      <c r="A12" s="220" t="s">
        <v>100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174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175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8288</v>
      </c>
      <c r="K14" s="7">
        <v>8288</v>
      </c>
    </row>
    <row r="15" spans="1:11" ht="12.75">
      <c r="A15" s="220" t="s">
        <v>176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/>
    </row>
    <row r="16" spans="1:11" ht="12.75">
      <c r="A16" s="220" t="s">
        <v>172</v>
      </c>
      <c r="B16" s="221"/>
      <c r="C16" s="221"/>
      <c r="D16" s="221"/>
      <c r="E16" s="221"/>
      <c r="F16" s="221"/>
      <c r="G16" s="221"/>
      <c r="H16" s="222"/>
      <c r="I16" s="1">
        <v>10</v>
      </c>
      <c r="J16" s="53">
        <f>SUM(J17:J25)</f>
        <v>404550722</v>
      </c>
      <c r="K16" s="53">
        <f>SUM(K17:K25)</f>
        <v>397977556</v>
      </c>
    </row>
    <row r="17" spans="1:11" ht="12.75">
      <c r="A17" s="220" t="s">
        <v>177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67900565</v>
      </c>
      <c r="K17" s="7">
        <v>67900565</v>
      </c>
    </row>
    <row r="18" spans="1:11" ht="12.75">
      <c r="A18" s="220" t="s">
        <v>213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205741208</v>
      </c>
      <c r="K18" s="7">
        <v>205052275</v>
      </c>
    </row>
    <row r="19" spans="1:11" ht="12.75">
      <c r="A19" s="220" t="s">
        <v>178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77142262</v>
      </c>
      <c r="K19" s="7">
        <v>74502154</v>
      </c>
    </row>
    <row r="20" spans="1:11" ht="12.75">
      <c r="A20" s="220" t="s">
        <v>21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18575937</v>
      </c>
      <c r="K20" s="7">
        <v>17664417</v>
      </c>
    </row>
    <row r="21" spans="1:11" ht="12.75">
      <c r="A21" s="220" t="s">
        <v>22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2502865</v>
      </c>
      <c r="K21" s="7">
        <v>2388747</v>
      </c>
    </row>
    <row r="22" spans="1:11" ht="12.75">
      <c r="A22" s="220" t="s">
        <v>63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275125</v>
      </c>
      <c r="K22" s="7">
        <v>307974</v>
      </c>
    </row>
    <row r="23" spans="1:11" ht="12.75">
      <c r="A23" s="220" t="s">
        <v>64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20991304</v>
      </c>
      <c r="K23" s="7">
        <v>18941171</v>
      </c>
    </row>
    <row r="24" spans="1:11" ht="12.75">
      <c r="A24" s="220" t="s">
        <v>65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2688227</v>
      </c>
      <c r="K24" s="7">
        <v>2574824</v>
      </c>
    </row>
    <row r="25" spans="1:11" ht="12.75">
      <c r="A25" s="220" t="s">
        <v>66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8733229</v>
      </c>
      <c r="K25" s="7">
        <v>8645429</v>
      </c>
    </row>
    <row r="26" spans="1:11" ht="12.75">
      <c r="A26" s="220" t="s">
        <v>159</v>
      </c>
      <c r="B26" s="221"/>
      <c r="C26" s="221"/>
      <c r="D26" s="221"/>
      <c r="E26" s="221"/>
      <c r="F26" s="221"/>
      <c r="G26" s="221"/>
      <c r="H26" s="222"/>
      <c r="I26" s="1">
        <v>20</v>
      </c>
      <c r="J26" s="53">
        <f>SUM(J27:J34)</f>
        <v>198991417</v>
      </c>
      <c r="K26" s="53">
        <f>SUM(K27:K34)</f>
        <v>179708031</v>
      </c>
    </row>
    <row r="27" spans="1:11" ht="12.75">
      <c r="A27" s="220" t="s">
        <v>67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81675822</v>
      </c>
      <c r="K27" s="7">
        <v>81675822</v>
      </c>
    </row>
    <row r="28" spans="1:11" ht="12.75">
      <c r="A28" s="220" t="s">
        <v>68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6760750</v>
      </c>
      <c r="K28" s="7">
        <v>6779119</v>
      </c>
    </row>
    <row r="29" spans="1:11" ht="12.75">
      <c r="A29" s="220" t="s">
        <v>69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9987664</v>
      </c>
      <c r="K29" s="7">
        <v>9987663</v>
      </c>
    </row>
    <row r="30" spans="1:11" ht="12.75">
      <c r="A30" s="220" t="s">
        <v>74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75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289112</v>
      </c>
      <c r="K31" s="7">
        <v>289112</v>
      </c>
    </row>
    <row r="32" spans="1:11" ht="12.75">
      <c r="A32" s="220" t="s">
        <v>76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96410971</v>
      </c>
      <c r="K32" s="7">
        <v>77133953</v>
      </c>
    </row>
    <row r="33" spans="1:11" ht="12.75">
      <c r="A33" s="220" t="s">
        <v>70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3867098</v>
      </c>
      <c r="K33" s="7">
        <v>3842362</v>
      </c>
    </row>
    <row r="34" spans="1:11" ht="12.75">
      <c r="A34" s="220" t="s">
        <v>152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153</v>
      </c>
      <c r="B35" s="221"/>
      <c r="C35" s="221"/>
      <c r="D35" s="221"/>
      <c r="E35" s="221"/>
      <c r="F35" s="221"/>
      <c r="G35" s="221"/>
      <c r="H35" s="22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0" t="s">
        <v>71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72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73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154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2870154</v>
      </c>
      <c r="K39" s="7">
        <v>2987575</v>
      </c>
    </row>
    <row r="40" spans="1:11" ht="12.75">
      <c r="A40" s="209" t="s">
        <v>206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424841487</v>
      </c>
      <c r="K40" s="53">
        <f>K41+K49+K56+K64</f>
        <v>385646267</v>
      </c>
    </row>
    <row r="41" spans="1:11" ht="12.75">
      <c r="A41" s="220" t="s">
        <v>91</v>
      </c>
      <c r="B41" s="221"/>
      <c r="C41" s="221"/>
      <c r="D41" s="221"/>
      <c r="E41" s="221"/>
      <c r="F41" s="221"/>
      <c r="G41" s="221"/>
      <c r="H41" s="222"/>
      <c r="I41" s="1">
        <v>35</v>
      </c>
      <c r="J41" s="53">
        <f>SUM(J42:J48)</f>
        <v>76354527</v>
      </c>
      <c r="K41" s="53">
        <f>SUM(K42:K48)</f>
        <v>100987055</v>
      </c>
    </row>
    <row r="42" spans="1:11" ht="12.75">
      <c r="A42" s="220" t="s">
        <v>103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49825855</v>
      </c>
      <c r="K42" s="7">
        <v>33404192</v>
      </c>
    </row>
    <row r="43" spans="1:11" ht="12.75">
      <c r="A43" s="220" t="s">
        <v>104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0</v>
      </c>
      <c r="K43" s="7">
        <v>18641841</v>
      </c>
    </row>
    <row r="44" spans="1:11" ht="12.75">
      <c r="A44" s="220" t="s">
        <v>77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17708772</v>
      </c>
      <c r="K44" s="7">
        <v>39303984</v>
      </c>
    </row>
    <row r="45" spans="1:11" ht="12.75">
      <c r="A45" s="220" t="s">
        <v>78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7259678</v>
      </c>
      <c r="K45" s="7">
        <v>8272681</v>
      </c>
    </row>
    <row r="46" spans="1:11" ht="12.75">
      <c r="A46" s="220" t="s">
        <v>79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840360</v>
      </c>
      <c r="K46" s="7">
        <v>508206</v>
      </c>
    </row>
    <row r="47" spans="1:11" ht="12.75">
      <c r="A47" s="220" t="s">
        <v>80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81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719862</v>
      </c>
      <c r="K48" s="7">
        <v>856151</v>
      </c>
    </row>
    <row r="49" spans="1:11" ht="12.75">
      <c r="A49" s="220" t="s">
        <v>92</v>
      </c>
      <c r="B49" s="221"/>
      <c r="C49" s="221"/>
      <c r="D49" s="221"/>
      <c r="E49" s="221"/>
      <c r="F49" s="221"/>
      <c r="G49" s="221"/>
      <c r="H49" s="222"/>
      <c r="I49" s="1">
        <v>43</v>
      </c>
      <c r="J49" s="53">
        <f>SUM(J50:J55)</f>
        <v>298949009</v>
      </c>
      <c r="K49" s="53">
        <f>SUM(K50:K55)</f>
        <v>252440289</v>
      </c>
    </row>
    <row r="50" spans="1:11" ht="12.75">
      <c r="A50" s="220" t="s">
        <v>166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122778634</v>
      </c>
      <c r="K50" s="7">
        <v>113064737</v>
      </c>
    </row>
    <row r="51" spans="1:11" ht="12.75">
      <c r="A51" s="220" t="s">
        <v>167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160566181</v>
      </c>
      <c r="K51" s="7">
        <v>129627686</v>
      </c>
    </row>
    <row r="52" spans="1:11" ht="12.75">
      <c r="A52" s="220" t="s">
        <v>168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16284</v>
      </c>
      <c r="K52" s="7">
        <v>3381</v>
      </c>
    </row>
    <row r="53" spans="1:11" ht="12.75">
      <c r="A53" s="220" t="s">
        <v>169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762812</v>
      </c>
      <c r="K53" s="7">
        <v>542910</v>
      </c>
    </row>
    <row r="54" spans="1:11" ht="12.75">
      <c r="A54" s="220" t="s">
        <v>5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2444581</v>
      </c>
      <c r="K54" s="7">
        <v>3290547</v>
      </c>
    </row>
    <row r="55" spans="1:11" ht="12.75">
      <c r="A55" s="220" t="s">
        <v>6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12380517</v>
      </c>
      <c r="K55" s="7">
        <v>5911028</v>
      </c>
    </row>
    <row r="56" spans="1:11" ht="12.75">
      <c r="A56" s="220" t="s">
        <v>93</v>
      </c>
      <c r="B56" s="221"/>
      <c r="C56" s="221"/>
      <c r="D56" s="221"/>
      <c r="E56" s="221"/>
      <c r="F56" s="221"/>
      <c r="G56" s="221"/>
      <c r="H56" s="222"/>
      <c r="I56" s="1">
        <v>50</v>
      </c>
      <c r="J56" s="53">
        <f>SUM(J57:J63)</f>
        <v>20651419</v>
      </c>
      <c r="K56" s="53">
        <f>SUM(K57:K63)</f>
        <v>14395028</v>
      </c>
    </row>
    <row r="57" spans="1:11" ht="12.75">
      <c r="A57" s="220" t="s">
        <v>67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68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3380375</v>
      </c>
      <c r="K58" s="7">
        <v>3389559</v>
      </c>
    </row>
    <row r="59" spans="1:11" ht="12.75">
      <c r="A59" s="220" t="s">
        <v>208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74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75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7591014</v>
      </c>
      <c r="K61" s="7">
        <v>1400000</v>
      </c>
    </row>
    <row r="62" spans="1:11" ht="12.75">
      <c r="A62" s="220" t="s">
        <v>76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9596611</v>
      </c>
      <c r="K62" s="7">
        <v>9521883</v>
      </c>
    </row>
    <row r="63" spans="1:11" ht="12.75">
      <c r="A63" s="220" t="s">
        <v>40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83419</v>
      </c>
      <c r="K63" s="7">
        <v>83586</v>
      </c>
    </row>
    <row r="64" spans="1:11" ht="12.75">
      <c r="A64" s="220" t="s">
        <v>173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28886532</v>
      </c>
      <c r="K64" s="7">
        <v>17823895</v>
      </c>
    </row>
    <row r="65" spans="1:11" ht="12.75">
      <c r="A65" s="209" t="s">
        <v>47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1113971</v>
      </c>
      <c r="K65" s="7">
        <v>1949566</v>
      </c>
    </row>
    <row r="66" spans="1:11" ht="12.75">
      <c r="A66" s="209" t="s">
        <v>207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1032843699</v>
      </c>
      <c r="K66" s="53">
        <f>K7+K8+K40+K65</f>
        <v>968650669</v>
      </c>
    </row>
    <row r="67" spans="1:11" ht="12.75">
      <c r="A67" s="223" t="s">
        <v>82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20646463</v>
      </c>
      <c r="K67" s="8">
        <v>20585872</v>
      </c>
    </row>
    <row r="68" spans="1:11" ht="12.75">
      <c r="A68" s="226" t="s">
        <v>49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160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572650849</v>
      </c>
      <c r="K69" s="54">
        <f>K70+K71+K72+K78+K79+K82+K85</f>
        <v>555697856</v>
      </c>
    </row>
    <row r="70" spans="1:11" ht="12.75">
      <c r="A70" s="220" t="s">
        <v>117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549448400</v>
      </c>
      <c r="K70" s="7">
        <v>549448400</v>
      </c>
    </row>
    <row r="71" spans="1:11" ht="12.75">
      <c r="A71" s="220" t="s">
        <v>118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-14448707</v>
      </c>
      <c r="K71" s="7">
        <v>-19846885</v>
      </c>
    </row>
    <row r="72" spans="1:11" ht="12.75">
      <c r="A72" s="220" t="s">
        <v>119</v>
      </c>
      <c r="B72" s="221"/>
      <c r="C72" s="221"/>
      <c r="D72" s="221"/>
      <c r="E72" s="221"/>
      <c r="F72" s="221"/>
      <c r="G72" s="221"/>
      <c r="H72" s="222"/>
      <c r="I72" s="1">
        <v>65</v>
      </c>
      <c r="J72" s="53">
        <f>J73+J74-J75+J76+J77</f>
        <v>25429576</v>
      </c>
      <c r="K72" s="53">
        <f>K73+K74-K75+K76+K77</f>
        <v>25429576</v>
      </c>
    </row>
    <row r="73" spans="1:11" ht="12.75">
      <c r="A73" s="220" t="s">
        <v>120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25429576</v>
      </c>
      <c r="K73" s="7">
        <v>25429576</v>
      </c>
    </row>
    <row r="74" spans="1:11" ht="12.75">
      <c r="A74" s="220" t="s">
        <v>121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6287079</v>
      </c>
      <c r="K74" s="7">
        <v>22259686</v>
      </c>
    </row>
    <row r="75" spans="1:11" ht="12.75">
      <c r="A75" s="220" t="s">
        <v>109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6287079</v>
      </c>
      <c r="K75" s="7">
        <v>22259686</v>
      </c>
    </row>
    <row r="76" spans="1:11" ht="12.75">
      <c r="A76" s="220" t="s">
        <v>110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111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0</v>
      </c>
      <c r="K77" s="7">
        <v>0</v>
      </c>
    </row>
    <row r="78" spans="1:11" ht="12.75">
      <c r="A78" s="220" t="s">
        <v>112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-11480616</v>
      </c>
      <c r="K78" s="7">
        <v>-11443315</v>
      </c>
    </row>
    <row r="79" spans="1:11" ht="12.75">
      <c r="A79" s="220" t="s">
        <v>204</v>
      </c>
      <c r="B79" s="221"/>
      <c r="C79" s="221"/>
      <c r="D79" s="221"/>
      <c r="E79" s="221"/>
      <c r="F79" s="221"/>
      <c r="G79" s="221"/>
      <c r="H79" s="222"/>
      <c r="I79" s="1">
        <v>72</v>
      </c>
      <c r="J79" s="53">
        <f>J80-J81</f>
        <v>17571226</v>
      </c>
      <c r="K79" s="53">
        <f>K80-K81</f>
        <v>11447328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17571226</v>
      </c>
      <c r="K80" s="7">
        <v>11447328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0</v>
      </c>
      <c r="K81" s="7">
        <v>0</v>
      </c>
    </row>
    <row r="82" spans="1:11" ht="12.75">
      <c r="A82" s="220" t="s">
        <v>205</v>
      </c>
      <c r="B82" s="221"/>
      <c r="C82" s="221"/>
      <c r="D82" s="221"/>
      <c r="E82" s="221"/>
      <c r="F82" s="221"/>
      <c r="G82" s="221"/>
      <c r="H82" s="222"/>
      <c r="I82" s="1">
        <v>75</v>
      </c>
      <c r="J82" s="53">
        <f>J83-J84</f>
        <v>6130970</v>
      </c>
      <c r="K82" s="53">
        <f>K83-K84</f>
        <v>662752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6130970</v>
      </c>
      <c r="K83" s="7">
        <v>662752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0</v>
      </c>
    </row>
    <row r="85" spans="1:11" ht="12.75">
      <c r="A85" s="220" t="s">
        <v>142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0" t="s">
        <v>105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0</v>
      </c>
      <c r="K87" s="7">
        <v>0</v>
      </c>
    </row>
    <row r="88" spans="1:11" ht="12.75">
      <c r="A88" s="220" t="s">
        <v>106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107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0</v>
      </c>
      <c r="K89" s="7">
        <v>0</v>
      </c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99454130</v>
      </c>
      <c r="K90" s="53">
        <f>SUM(K91:K99)</f>
        <v>108942891</v>
      </c>
    </row>
    <row r="91" spans="1:11" ht="12.75">
      <c r="A91" s="220" t="s">
        <v>108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209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29096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47077043</v>
      </c>
      <c r="K93" s="7">
        <v>47149674</v>
      </c>
    </row>
    <row r="94" spans="1:11" ht="12.75">
      <c r="A94" s="220" t="s">
        <v>210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211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212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85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50279097</v>
      </c>
      <c r="K97" s="7">
        <v>59757960</v>
      </c>
    </row>
    <row r="98" spans="1:11" ht="12.75">
      <c r="A98" s="220" t="s">
        <v>83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2068894</v>
      </c>
      <c r="K98" s="7">
        <v>2035257</v>
      </c>
    </row>
    <row r="99" spans="1:11" ht="12.75">
      <c r="A99" s="220" t="s">
        <v>84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0</v>
      </c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355610781</v>
      </c>
      <c r="K100" s="53">
        <f>SUM(K101:K112)</f>
        <v>298946441</v>
      </c>
    </row>
    <row r="101" spans="1:11" ht="12.75">
      <c r="A101" s="220" t="s">
        <v>108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46689574</v>
      </c>
      <c r="K101" s="7">
        <v>33427438</v>
      </c>
    </row>
    <row r="102" spans="1:11" ht="12.75">
      <c r="A102" s="220" t="s">
        <v>209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2940000</v>
      </c>
      <c r="K102" s="7">
        <v>1400000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115785428</v>
      </c>
      <c r="K103" s="7">
        <v>115765618</v>
      </c>
    </row>
    <row r="104" spans="1:11" ht="12.75">
      <c r="A104" s="220" t="s">
        <v>210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871</v>
      </c>
      <c r="K104" s="7">
        <v>873</v>
      </c>
    </row>
    <row r="105" spans="1:11" ht="12.75">
      <c r="A105" s="220" t="s">
        <v>211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110067155</v>
      </c>
      <c r="K105" s="7">
        <v>87136506</v>
      </c>
    </row>
    <row r="106" spans="1:11" ht="12.75">
      <c r="A106" s="220" t="s">
        <v>212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85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53000283</v>
      </c>
      <c r="K107" s="7">
        <v>42499674</v>
      </c>
    </row>
    <row r="108" spans="1:11" ht="12.75">
      <c r="A108" s="220" t="s">
        <v>86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7373778</v>
      </c>
      <c r="K108" s="7">
        <v>6790149</v>
      </c>
    </row>
    <row r="109" spans="1:11" ht="12.75">
      <c r="A109" s="220" t="s">
        <v>87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13171858</v>
      </c>
      <c r="K109" s="7">
        <v>5926410</v>
      </c>
    </row>
    <row r="110" spans="1:11" ht="12.75">
      <c r="A110" s="220" t="s">
        <v>90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1016745</v>
      </c>
      <c r="K110" s="7">
        <v>1013690</v>
      </c>
    </row>
    <row r="111" spans="1:11" ht="12.75">
      <c r="A111" s="220" t="s">
        <v>88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89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5565089</v>
      </c>
      <c r="K112" s="7">
        <v>4986083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5127939</v>
      </c>
      <c r="K113" s="7">
        <v>5063481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1032843699</v>
      </c>
      <c r="K114" s="53">
        <f>K69+K86+K90+K100+K113</f>
        <v>968650669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20646463</v>
      </c>
      <c r="K115" s="8">
        <v>20585872</v>
      </c>
    </row>
    <row r="116" spans="1:11" ht="12.75">
      <c r="A116" s="226" t="s">
        <v>276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155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3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4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277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5511811023622047" right="0.35433070866141736" top="0.5905511811023623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D54">
      <selection activeCell="L67" sqref="L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2" t="s">
        <v>128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303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8" t="s">
        <v>245</v>
      </c>
      <c r="J4" s="249" t="s">
        <v>284</v>
      </c>
      <c r="K4" s="249"/>
      <c r="L4" s="249" t="s">
        <v>285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20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175903375</v>
      </c>
      <c r="K7" s="54">
        <f>SUM(K8:K9)</f>
        <v>175903375</v>
      </c>
      <c r="L7" s="54">
        <f>SUM(L8:L9)</f>
        <v>162112306</v>
      </c>
      <c r="M7" s="54">
        <f>SUM(M8:M9)</f>
        <v>162112306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174350211</v>
      </c>
      <c r="K8" s="7">
        <v>174350211</v>
      </c>
      <c r="L8" s="7">
        <v>160976114</v>
      </c>
      <c r="M8" s="7">
        <v>160976114</v>
      </c>
    </row>
    <row r="9" spans="1:13" ht="12.75">
      <c r="A9" s="209" t="s">
        <v>94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1553164</v>
      </c>
      <c r="K9" s="7">
        <v>1553164</v>
      </c>
      <c r="L9" s="7">
        <v>1136192</v>
      </c>
      <c r="M9" s="7">
        <v>1136192</v>
      </c>
    </row>
    <row r="10" spans="1:13" ht="12.75">
      <c r="A10" s="209" t="s">
        <v>7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170913098</v>
      </c>
      <c r="K10" s="53">
        <f>K11+K12+K16+K20+K21+K22+K25+K26</f>
        <v>170913098</v>
      </c>
      <c r="L10" s="53">
        <f>L11+L12+L16+L20+L21+L22+L25+L26</f>
        <v>158490528</v>
      </c>
      <c r="M10" s="53">
        <f>M11+M12+M16+M20+M21+M22+M25+M26</f>
        <v>158490528</v>
      </c>
    </row>
    <row r="11" spans="1:13" ht="12.75">
      <c r="A11" s="209" t="s">
        <v>95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-19660341</v>
      </c>
      <c r="K11" s="7">
        <v>-19660341</v>
      </c>
      <c r="L11" s="7">
        <v>-40407542</v>
      </c>
      <c r="M11" s="7">
        <v>-40407542</v>
      </c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124126003</v>
      </c>
      <c r="K12" s="53">
        <f>SUM(K13:K15)</f>
        <v>124126003</v>
      </c>
      <c r="L12" s="53">
        <f>SUM(L13:L15)</f>
        <v>138704395</v>
      </c>
      <c r="M12" s="53">
        <f>SUM(M13:M15)</f>
        <v>138704395</v>
      </c>
    </row>
    <row r="13" spans="1:13" ht="12.75">
      <c r="A13" s="220" t="s">
        <v>122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85056462</v>
      </c>
      <c r="K13" s="7">
        <v>85056462</v>
      </c>
      <c r="L13" s="7">
        <v>97810334</v>
      </c>
      <c r="M13" s="7">
        <v>97810334</v>
      </c>
    </row>
    <row r="14" spans="1:13" ht="12.75">
      <c r="A14" s="220" t="s">
        <v>123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29712355</v>
      </c>
      <c r="K14" s="7">
        <v>29712355</v>
      </c>
      <c r="L14" s="7">
        <v>28718206</v>
      </c>
      <c r="M14" s="7">
        <v>28718206</v>
      </c>
    </row>
    <row r="15" spans="1:13" ht="12.75">
      <c r="A15" s="220" t="s">
        <v>52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9357186</v>
      </c>
      <c r="K15" s="7">
        <v>9357186</v>
      </c>
      <c r="L15" s="7">
        <v>12175855</v>
      </c>
      <c r="M15" s="7">
        <v>12175855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44812784</v>
      </c>
      <c r="K16" s="53">
        <f>SUM(K17:K19)</f>
        <v>44812784</v>
      </c>
      <c r="L16" s="53">
        <f>SUM(L17:L19)</f>
        <v>44048421</v>
      </c>
      <c r="M16" s="53">
        <f>SUM(M17:M19)</f>
        <v>44048421</v>
      </c>
    </row>
    <row r="17" spans="1:13" ht="12.75">
      <c r="A17" s="220" t="s">
        <v>53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26721012</v>
      </c>
      <c r="K17" s="7">
        <v>26721012</v>
      </c>
      <c r="L17" s="7">
        <v>26254479</v>
      </c>
      <c r="M17" s="7">
        <v>26254479</v>
      </c>
    </row>
    <row r="18" spans="1:13" ht="12.75">
      <c r="A18" s="220" t="s">
        <v>54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12189815</v>
      </c>
      <c r="K18" s="7">
        <v>12189815</v>
      </c>
      <c r="L18" s="7">
        <v>11992370</v>
      </c>
      <c r="M18" s="7">
        <v>11992370</v>
      </c>
    </row>
    <row r="19" spans="1:13" ht="12.75">
      <c r="A19" s="220" t="s">
        <v>55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5901957</v>
      </c>
      <c r="K19" s="7">
        <v>5901957</v>
      </c>
      <c r="L19" s="7">
        <v>5801572</v>
      </c>
      <c r="M19" s="7">
        <v>5801572</v>
      </c>
    </row>
    <row r="20" spans="1:13" ht="12.75">
      <c r="A20" s="209" t="s">
        <v>96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9599649</v>
      </c>
      <c r="K20" s="7">
        <v>9599649</v>
      </c>
      <c r="L20" s="7">
        <v>9247501</v>
      </c>
      <c r="M20" s="7">
        <v>9247501</v>
      </c>
    </row>
    <row r="21" spans="1:13" ht="12.75">
      <c r="A21" s="209" t="s">
        <v>97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9791804</v>
      </c>
      <c r="K21" s="7">
        <v>9791804</v>
      </c>
      <c r="L21" s="7">
        <v>6664213</v>
      </c>
      <c r="M21" s="7">
        <v>6664213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1415505</v>
      </c>
      <c r="K22" s="53">
        <f>SUM(K23:K24)</f>
        <v>1415505</v>
      </c>
      <c r="L22" s="53">
        <f>SUM(L23:L24)</f>
        <v>7299</v>
      </c>
      <c r="M22" s="53">
        <f>SUM(M23:M24)</f>
        <v>7299</v>
      </c>
    </row>
    <row r="23" spans="1:13" ht="12.75">
      <c r="A23" s="220" t="s">
        <v>113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114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1415505</v>
      </c>
      <c r="K24" s="7">
        <v>1415505</v>
      </c>
      <c r="L24" s="7">
        <v>7299</v>
      </c>
      <c r="M24" s="7">
        <v>7299</v>
      </c>
    </row>
    <row r="25" spans="1:13" ht="12.75">
      <c r="A25" s="209" t="s">
        <v>98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41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827694</v>
      </c>
      <c r="K26" s="7">
        <v>827694</v>
      </c>
      <c r="L26" s="7">
        <v>226241</v>
      </c>
      <c r="M26" s="7">
        <v>226241</v>
      </c>
    </row>
    <row r="27" spans="1:13" ht="12.75">
      <c r="A27" s="209" t="s">
        <v>179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756972</v>
      </c>
      <c r="K27" s="53">
        <f>SUM(K28:K32)</f>
        <v>756972</v>
      </c>
      <c r="L27" s="53">
        <f>SUM(L28:L32)</f>
        <v>521251</v>
      </c>
      <c r="M27" s="53">
        <f>SUM(M28:M32)</f>
        <v>521251</v>
      </c>
    </row>
    <row r="28" spans="1:13" ht="12.75">
      <c r="A28" s="209" t="s">
        <v>193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165549</v>
      </c>
      <c r="K28" s="7">
        <v>165549</v>
      </c>
      <c r="L28" s="7">
        <v>125291</v>
      </c>
      <c r="M28" s="7">
        <v>125291</v>
      </c>
    </row>
    <row r="29" spans="1:13" ht="12.75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546768</v>
      </c>
      <c r="K29" s="7">
        <v>546768</v>
      </c>
      <c r="L29" s="7">
        <v>362205</v>
      </c>
      <c r="M29" s="7">
        <v>362205</v>
      </c>
    </row>
    <row r="30" spans="1:13" ht="12.75">
      <c r="A30" s="209" t="s">
        <v>115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189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116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44655</v>
      </c>
      <c r="K32" s="7">
        <v>44655</v>
      </c>
      <c r="L32" s="7">
        <v>33755</v>
      </c>
      <c r="M32" s="7">
        <v>33755</v>
      </c>
    </row>
    <row r="33" spans="1:13" ht="12.75">
      <c r="A33" s="209" t="s">
        <v>180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3344067</v>
      </c>
      <c r="K33" s="53">
        <f>SUM(K34:K37)</f>
        <v>3344067</v>
      </c>
      <c r="L33" s="53">
        <f>SUM(L34:L37)</f>
        <v>3004026</v>
      </c>
      <c r="M33" s="53">
        <f>SUM(M34:M37)</f>
        <v>3004026</v>
      </c>
    </row>
    <row r="34" spans="1:13" ht="12.75">
      <c r="A34" s="209" t="s">
        <v>57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56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3326641</v>
      </c>
      <c r="K35" s="7">
        <v>3326641</v>
      </c>
      <c r="L35" s="7">
        <v>3003981</v>
      </c>
      <c r="M35" s="7">
        <v>3003981</v>
      </c>
    </row>
    <row r="36" spans="1:13" ht="12.75">
      <c r="A36" s="209" t="s">
        <v>190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58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17426</v>
      </c>
      <c r="K37" s="7">
        <v>17426</v>
      </c>
      <c r="L37" s="7">
        <v>45</v>
      </c>
      <c r="M37" s="7">
        <v>45</v>
      </c>
    </row>
    <row r="38" spans="1:13" ht="12.75">
      <c r="A38" s="209" t="s">
        <v>164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165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191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192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181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176660347</v>
      </c>
      <c r="K42" s="53">
        <f>K7+K27+K38+K40</f>
        <v>176660347</v>
      </c>
      <c r="L42" s="53">
        <f>L7+L27+L38+L40</f>
        <v>162633557</v>
      </c>
      <c r="M42" s="53">
        <f>M7+M27+M38+M40</f>
        <v>162633557</v>
      </c>
    </row>
    <row r="43" spans="1:13" ht="12.75">
      <c r="A43" s="209" t="s">
        <v>182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174257165</v>
      </c>
      <c r="K43" s="53">
        <f>K10+K33+K39+K41</f>
        <v>174257165</v>
      </c>
      <c r="L43" s="53">
        <f>L10+L33+L39+L41</f>
        <v>161494554</v>
      </c>
      <c r="M43" s="53">
        <f>M10+M33+M39+M41</f>
        <v>161494554</v>
      </c>
    </row>
    <row r="44" spans="1:13" ht="12.75">
      <c r="A44" s="209" t="s">
        <v>202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2403182</v>
      </c>
      <c r="K44" s="53">
        <f>K42-K43</f>
        <v>2403182</v>
      </c>
      <c r="L44" s="53">
        <f>L42-L43</f>
        <v>1139003</v>
      </c>
      <c r="M44" s="53">
        <f>M42-M43</f>
        <v>1139003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2403182</v>
      </c>
      <c r="K45" s="53">
        <f>IF(K42&gt;K43,K42-K43,0)</f>
        <v>2403182</v>
      </c>
      <c r="L45" s="53">
        <f>IF(L42&gt;L43,L42-L43,0)</f>
        <v>1139003</v>
      </c>
      <c r="M45" s="53">
        <f>IF(M42&gt;M43,M42-M43,0)</f>
        <v>1139003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183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772526</v>
      </c>
      <c r="K47" s="7">
        <v>772526</v>
      </c>
      <c r="L47" s="7">
        <v>476251</v>
      </c>
      <c r="M47" s="7">
        <v>476251</v>
      </c>
    </row>
    <row r="48" spans="1:13" ht="12.75">
      <c r="A48" s="209" t="s">
        <v>203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1630656</v>
      </c>
      <c r="K48" s="53">
        <f>K44-K47</f>
        <v>1630656</v>
      </c>
      <c r="L48" s="53">
        <f>L44-L47</f>
        <v>662752</v>
      </c>
      <c r="M48" s="53">
        <f>M44-M47</f>
        <v>662752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1630656</v>
      </c>
      <c r="K49" s="53">
        <f>IF(K48&gt;0,K48,0)</f>
        <v>1630656</v>
      </c>
      <c r="L49" s="53">
        <f>IF(L48&gt;0,L48,0)</f>
        <v>662752</v>
      </c>
      <c r="M49" s="53">
        <f>IF(M48&gt;0,M48,0)</f>
        <v>662752</v>
      </c>
    </row>
    <row r="50" spans="1:13" ht="12.75">
      <c r="A50" s="253" t="s">
        <v>186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/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6" t="s">
        <v>278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156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50" t="s">
        <v>200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50" t="s">
        <v>201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26" t="s">
        <v>158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170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1630656</v>
      </c>
      <c r="K56" s="6">
        <v>1630656</v>
      </c>
      <c r="L56" s="6">
        <v>662752</v>
      </c>
      <c r="M56" s="6">
        <v>662752</v>
      </c>
    </row>
    <row r="57" spans="1:13" ht="12.75">
      <c r="A57" s="209" t="s">
        <v>187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506986</v>
      </c>
      <c r="M57" s="53">
        <f>SUM(M58:M64)</f>
        <v>506986</v>
      </c>
    </row>
    <row r="58" spans="1:13" ht="12.75">
      <c r="A58" s="209" t="s">
        <v>194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506986</v>
      </c>
      <c r="M58" s="7">
        <v>506986</v>
      </c>
    </row>
    <row r="59" spans="1:13" ht="12.75">
      <c r="A59" s="209" t="s">
        <v>195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39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196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197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198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199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188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101398</v>
      </c>
      <c r="M65" s="7">
        <v>101398</v>
      </c>
    </row>
    <row r="66" spans="1:13" ht="12.75">
      <c r="A66" s="209" t="s">
        <v>162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405588</v>
      </c>
      <c r="M66" s="53">
        <f>M57-M65</f>
        <v>405588</v>
      </c>
    </row>
    <row r="67" spans="1:13" ht="12.75">
      <c r="A67" s="209" t="s">
        <v>163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1630656</v>
      </c>
      <c r="K67" s="61">
        <f>K56+K66</f>
        <v>1630656</v>
      </c>
      <c r="L67" s="61">
        <f>L56+L66</f>
        <v>1068340</v>
      </c>
      <c r="M67" s="61">
        <f>M56+M66</f>
        <v>1068340</v>
      </c>
    </row>
    <row r="68" spans="1:13" ht="12.75" customHeight="1">
      <c r="A68" s="260" t="s">
        <v>279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157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200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201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C37">
      <selection activeCell="L33" sqref="L33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67" t="s">
        <v>136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300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245</v>
      </c>
      <c r="J4" s="67" t="s">
        <v>284</v>
      </c>
      <c r="K4" s="67" t="s">
        <v>285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249</v>
      </c>
      <c r="K5" s="69" t="s">
        <v>250</v>
      </c>
    </row>
    <row r="6" spans="1:11" ht="12.75">
      <c r="A6" s="226" t="s">
        <v>130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34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2403183</v>
      </c>
      <c r="K7" s="7">
        <v>1139003</v>
      </c>
    </row>
    <row r="8" spans="1:11" ht="12.75">
      <c r="A8" s="220" t="s">
        <v>35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9599649</v>
      </c>
      <c r="K8" s="7">
        <v>9247501</v>
      </c>
    </row>
    <row r="9" spans="1:11" ht="12.75">
      <c r="A9" s="220" t="s">
        <v>36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0</v>
      </c>
      <c r="K9" s="7">
        <v>0</v>
      </c>
    </row>
    <row r="10" spans="1:11" ht="12.75">
      <c r="A10" s="220" t="s">
        <v>37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63735868</v>
      </c>
      <c r="K10" s="7">
        <v>46511017</v>
      </c>
    </row>
    <row r="11" spans="1:11" ht="12.75">
      <c r="A11" s="220" t="s">
        <v>38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0</v>
      </c>
      <c r="K11" s="7">
        <v>0</v>
      </c>
    </row>
    <row r="12" spans="1:11" ht="12.75">
      <c r="A12" s="220" t="s">
        <v>42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214437</v>
      </c>
      <c r="K12" s="7">
        <v>0</v>
      </c>
    </row>
    <row r="13" spans="1:11" ht="12.75">
      <c r="A13" s="209" t="s">
        <v>131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75953137</v>
      </c>
      <c r="K13" s="53">
        <f>SUM(K7:K12)</f>
        <v>56897521</v>
      </c>
    </row>
    <row r="14" spans="1:11" ht="12.75">
      <c r="A14" s="220" t="s">
        <v>43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64164351</v>
      </c>
      <c r="K14" s="7">
        <v>45428278</v>
      </c>
    </row>
    <row r="15" spans="1:11" ht="12.75">
      <c r="A15" s="220" t="s">
        <v>44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0</v>
      </c>
      <c r="K15" s="7">
        <v>0</v>
      </c>
    </row>
    <row r="16" spans="1:11" ht="12.75">
      <c r="A16" s="220" t="s">
        <v>45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4154716</v>
      </c>
      <c r="K16" s="7">
        <v>24632528</v>
      </c>
    </row>
    <row r="17" spans="1:11" ht="12.75">
      <c r="A17" s="220" t="s">
        <v>46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776918</v>
      </c>
      <c r="K17" s="7">
        <v>3136864</v>
      </c>
    </row>
    <row r="18" spans="1:11" ht="12.75">
      <c r="A18" s="209" t="s">
        <v>132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69095985</v>
      </c>
      <c r="K18" s="53">
        <f>SUM(K14:K17)</f>
        <v>73197670</v>
      </c>
    </row>
    <row r="19" spans="1:11" ht="12.75">
      <c r="A19" s="209" t="s">
        <v>30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6857152</v>
      </c>
      <c r="K19" s="53">
        <f>IF(K13&gt;K18,K13-K18,0)</f>
        <v>0</v>
      </c>
    </row>
    <row r="20" spans="1:11" ht="12.75">
      <c r="A20" s="209" t="s">
        <v>31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16300149</v>
      </c>
    </row>
    <row r="21" spans="1:11" ht="12.75">
      <c r="A21" s="226" t="s">
        <v>133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147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21358</v>
      </c>
      <c r="K22" s="7">
        <v>24020</v>
      </c>
    </row>
    <row r="23" spans="1:11" ht="12.75">
      <c r="A23" s="220" t="s">
        <v>148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0</v>
      </c>
      <c r="K23" s="7">
        <v>0</v>
      </c>
    </row>
    <row r="24" spans="1:11" ht="12.75">
      <c r="A24" s="220" t="s">
        <v>149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0</v>
      </c>
      <c r="K24" s="7">
        <v>0</v>
      </c>
    </row>
    <row r="25" spans="1:11" ht="12.75">
      <c r="A25" s="220" t="s">
        <v>150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0</v>
      </c>
      <c r="K25" s="7">
        <v>0</v>
      </c>
    </row>
    <row r="26" spans="1:11" ht="12.75">
      <c r="A26" s="220" t="s">
        <v>151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16893200</v>
      </c>
      <c r="K26" s="7">
        <v>19283386</v>
      </c>
    </row>
    <row r="27" spans="1:11" ht="12.75">
      <c r="A27" s="209" t="s">
        <v>137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16914558</v>
      </c>
      <c r="K27" s="53">
        <f>SUM(K22:K26)</f>
        <v>19307406</v>
      </c>
    </row>
    <row r="28" spans="1:11" ht="12.75">
      <c r="A28" s="220" t="s">
        <v>101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2771072</v>
      </c>
      <c r="K28" s="7">
        <v>2603352</v>
      </c>
    </row>
    <row r="29" spans="1:11" ht="12.75">
      <c r="A29" s="220" t="s">
        <v>102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>
        <v>0</v>
      </c>
      <c r="K29" s="7">
        <v>0</v>
      </c>
    </row>
    <row r="30" spans="1:11" ht="12.75">
      <c r="A30" s="220" t="s">
        <v>10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173</v>
      </c>
      <c r="K30" s="7">
        <v>728</v>
      </c>
    </row>
    <row r="31" spans="1:11" ht="12.75">
      <c r="A31" s="209" t="s">
        <v>2</v>
      </c>
      <c r="B31" s="210"/>
      <c r="C31" s="210"/>
      <c r="D31" s="210"/>
      <c r="E31" s="210"/>
      <c r="F31" s="210"/>
      <c r="G31" s="210"/>
      <c r="H31" s="210"/>
      <c r="I31" s="1">
        <v>24</v>
      </c>
      <c r="J31" s="53">
        <f>SUM(J28:J30)</f>
        <v>2771245</v>
      </c>
      <c r="K31" s="53">
        <f>SUM(K28:K30)</f>
        <v>2604080</v>
      </c>
    </row>
    <row r="32" spans="1:11" ht="12.75">
      <c r="A32" s="209" t="s">
        <v>32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14143313</v>
      </c>
      <c r="K32" s="53">
        <f>IF(K27&gt;K31,K27-K31,0)</f>
        <v>16703326</v>
      </c>
    </row>
    <row r="33" spans="1:11" ht="12.75">
      <c r="A33" s="209" t="s">
        <v>33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26" t="s">
        <v>134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143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0</v>
      </c>
      <c r="K35" s="7">
        <v>0</v>
      </c>
    </row>
    <row r="36" spans="1:11" ht="12.75">
      <c r="A36" s="220" t="s">
        <v>23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7153225</v>
      </c>
      <c r="K36" s="7">
        <v>15901703</v>
      </c>
    </row>
    <row r="37" spans="1:11" ht="12.75">
      <c r="A37" s="220" t="s">
        <v>24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866330</v>
      </c>
      <c r="K37" s="7">
        <v>6256391</v>
      </c>
    </row>
    <row r="38" spans="1:11" ht="12.75">
      <c r="A38" s="209" t="s">
        <v>59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8019555</v>
      </c>
      <c r="K38" s="53">
        <f>SUM(K35:K37)</f>
        <v>22158094</v>
      </c>
    </row>
    <row r="39" spans="1:11" ht="12.75">
      <c r="A39" s="220" t="s">
        <v>25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11097271</v>
      </c>
      <c r="K39" s="7">
        <v>17617664</v>
      </c>
    </row>
    <row r="40" spans="1:11" ht="12.75">
      <c r="A40" s="220" t="s">
        <v>26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0</v>
      </c>
      <c r="K40" s="7">
        <v>0</v>
      </c>
    </row>
    <row r="41" spans="1:11" ht="12.75">
      <c r="A41" s="220" t="s">
        <v>27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>
        <v>0</v>
      </c>
      <c r="K41" s="7">
        <v>0</v>
      </c>
    </row>
    <row r="42" spans="1:11" ht="12.75">
      <c r="A42" s="220" t="s">
        <v>28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>
        <v>17335842</v>
      </c>
      <c r="K42" s="7">
        <v>15972608</v>
      </c>
    </row>
    <row r="43" spans="1:11" ht="12.75">
      <c r="A43" s="220" t="s">
        <v>29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0</v>
      </c>
      <c r="K43" s="7">
        <v>33636</v>
      </c>
    </row>
    <row r="44" spans="1:11" ht="12.75">
      <c r="A44" s="209" t="s">
        <v>60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28433113</v>
      </c>
      <c r="K44" s="53">
        <f>SUM(K39:K43)</f>
        <v>33623908</v>
      </c>
    </row>
    <row r="45" spans="1:11" ht="12.75">
      <c r="A45" s="209" t="s">
        <v>11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20413558</v>
      </c>
      <c r="K46" s="53">
        <f>IF(K44&gt;K38,K44-K38,0)</f>
        <v>11465814</v>
      </c>
    </row>
    <row r="47" spans="1:11" ht="12.75">
      <c r="A47" s="220" t="s">
        <v>61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IF(J19-J20+J32-J33+J45-J46&gt;0,J19-J20+J32-J33+J45-J46,0)</f>
        <v>586907</v>
      </c>
      <c r="K47" s="53">
        <f>IF(K19-K20+K32-K33+K45-K46&gt;0,K19-K20+K32-K33+K45-K46,0)</f>
        <v>0</v>
      </c>
    </row>
    <row r="48" spans="1:11" ht="12.75">
      <c r="A48" s="220" t="s">
        <v>62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11062637</v>
      </c>
    </row>
    <row r="49" spans="1:11" ht="12.75">
      <c r="A49" s="220" t="s">
        <v>135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36658724</v>
      </c>
      <c r="K49" s="7">
        <v>28886532</v>
      </c>
    </row>
    <row r="50" spans="1:11" ht="12.75">
      <c r="A50" s="220" t="s">
        <v>144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v>586907</v>
      </c>
      <c r="K50" s="7">
        <v>0</v>
      </c>
    </row>
    <row r="51" spans="1:11" ht="12.75">
      <c r="A51" s="220" t="s">
        <v>145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>
        <v>0</v>
      </c>
      <c r="K51" s="7">
        <v>11062637</v>
      </c>
    </row>
    <row r="52" spans="1:11" ht="12.75">
      <c r="A52" s="242" t="s">
        <v>146</v>
      </c>
      <c r="B52" s="243"/>
      <c r="C52" s="243"/>
      <c r="D52" s="243"/>
      <c r="E52" s="243"/>
      <c r="F52" s="243"/>
      <c r="G52" s="243"/>
      <c r="H52" s="243"/>
      <c r="I52" s="4">
        <v>44</v>
      </c>
      <c r="J52" s="65">
        <f>J49+J50-J51</f>
        <v>37245631</v>
      </c>
      <c r="K52" s="61">
        <f>K49+K50-K51</f>
        <v>17823895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C2">
      <selection activeCell="K2" sqref="K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3.140625" style="73" customWidth="1"/>
    <col min="9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9" t="s">
        <v>247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2"/>
    </row>
    <row r="2" spans="1:12" ht="15.75">
      <c r="A2" s="42"/>
      <c r="B2" s="71"/>
      <c r="C2" s="289" t="s">
        <v>248</v>
      </c>
      <c r="D2" s="289"/>
      <c r="E2" s="74">
        <v>41275</v>
      </c>
      <c r="F2" s="43" t="s">
        <v>216</v>
      </c>
      <c r="G2" s="290">
        <v>41729</v>
      </c>
      <c r="H2" s="291"/>
      <c r="I2" s="71"/>
      <c r="J2" s="71"/>
      <c r="K2" s="71"/>
      <c r="L2" s="75"/>
    </row>
    <row r="3" spans="1:11" ht="23.25">
      <c r="A3" s="292" t="s">
        <v>50</v>
      </c>
      <c r="B3" s="292"/>
      <c r="C3" s="292"/>
      <c r="D3" s="292"/>
      <c r="E3" s="292"/>
      <c r="F3" s="292"/>
      <c r="G3" s="292"/>
      <c r="H3" s="292"/>
      <c r="I3" s="78" t="s">
        <v>271</v>
      </c>
      <c r="J3" s="79" t="s">
        <v>124</v>
      </c>
      <c r="K3" s="79" t="s">
        <v>125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1">
        <v>2</v>
      </c>
      <c r="J4" s="80" t="s">
        <v>249</v>
      </c>
      <c r="K4" s="80" t="s">
        <v>250</v>
      </c>
    </row>
    <row r="5" spans="1:11" ht="12.75">
      <c r="A5" s="281" t="s">
        <v>251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549448400</v>
      </c>
      <c r="K5" s="45">
        <v>549448400</v>
      </c>
    </row>
    <row r="6" spans="1:11" ht="12.75">
      <c r="A6" s="281" t="s">
        <v>252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-13266567</v>
      </c>
      <c r="K6" s="46">
        <v>-19846885</v>
      </c>
    </row>
    <row r="7" spans="1:11" ht="12.75">
      <c r="A7" s="281" t="s">
        <v>253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25025014</v>
      </c>
      <c r="K7" s="46">
        <v>25429576</v>
      </c>
    </row>
    <row r="8" spans="1:11" ht="12.75">
      <c r="A8" s="281" t="s">
        <v>254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41363949</v>
      </c>
      <c r="K8" s="46">
        <v>11447328</v>
      </c>
    </row>
    <row r="9" spans="1:11" ht="12.75">
      <c r="A9" s="281" t="s">
        <v>255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1630657</v>
      </c>
      <c r="K9" s="46">
        <v>662752</v>
      </c>
    </row>
    <row r="10" spans="1:11" ht="12.75">
      <c r="A10" s="281" t="s">
        <v>256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0</v>
      </c>
      <c r="K10" s="46">
        <v>0</v>
      </c>
    </row>
    <row r="11" spans="1:11" ht="12.75">
      <c r="A11" s="281" t="s">
        <v>257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>
        <v>0</v>
      </c>
      <c r="K11" s="46">
        <v>0</v>
      </c>
    </row>
    <row r="12" spans="1:11" ht="12.75">
      <c r="A12" s="281" t="s">
        <v>258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-16051617</v>
      </c>
      <c r="K12" s="46">
        <v>-11950301</v>
      </c>
    </row>
    <row r="13" spans="1:11" ht="12.75">
      <c r="A13" s="281" t="s">
        <v>259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>
        <v>0</v>
      </c>
      <c r="K13" s="46">
        <v>0</v>
      </c>
    </row>
    <row r="14" spans="1:11" ht="12.75">
      <c r="A14" s="283" t="s">
        <v>260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6">
        <f>SUM(J5:J13)</f>
        <v>588149836</v>
      </c>
      <c r="K14" s="76">
        <f>SUM(K5:K13)</f>
        <v>555190870</v>
      </c>
    </row>
    <row r="15" spans="1:11" ht="12.75">
      <c r="A15" s="281" t="s">
        <v>261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>
        <v>0</v>
      </c>
      <c r="K15" s="46">
        <v>506986</v>
      </c>
    </row>
    <row r="16" spans="1:11" ht="12.75">
      <c r="A16" s="281" t="s">
        <v>262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>
        <v>0</v>
      </c>
      <c r="K16" s="46">
        <v>0</v>
      </c>
    </row>
    <row r="17" spans="1:11" ht="12.75">
      <c r="A17" s="281" t="s">
        <v>263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>
        <v>0</v>
      </c>
      <c r="K17" s="46">
        <v>0</v>
      </c>
    </row>
    <row r="18" spans="1:11" ht="12.75">
      <c r="A18" s="281" t="s">
        <v>264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>
        <v>0</v>
      </c>
      <c r="K18" s="46">
        <v>0</v>
      </c>
    </row>
    <row r="19" spans="1:11" ht="12.75">
      <c r="A19" s="281" t="s">
        <v>265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>
        <v>0</v>
      </c>
      <c r="K19" s="46">
        <v>0</v>
      </c>
    </row>
    <row r="20" spans="1:11" ht="12.75">
      <c r="A20" s="281" t="s">
        <v>266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>
        <v>0</v>
      </c>
      <c r="K20" s="46">
        <v>0</v>
      </c>
    </row>
    <row r="21" spans="1:11" ht="12.75">
      <c r="A21" s="283" t="s">
        <v>267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7">
        <f>SUM(J15:J20)</f>
        <v>0</v>
      </c>
      <c r="K21" s="77">
        <f>SUM(K15:K20)</f>
        <v>506986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268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>
        <v>0</v>
      </c>
      <c r="K23" s="45">
        <v>0</v>
      </c>
    </row>
    <row r="24" spans="1:11" ht="17.25" customHeight="1">
      <c r="A24" s="275" t="s">
        <v>269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7">
        <v>0</v>
      </c>
      <c r="K24" s="77">
        <v>0</v>
      </c>
    </row>
    <row r="25" spans="1:11" ht="30" customHeight="1">
      <c r="A25" s="277" t="s">
        <v>270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21" sqref="I2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305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29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6" spans="1:8" ht="12.75">
      <c r="A6" s="134" t="s">
        <v>307</v>
      </c>
      <c r="B6" s="135"/>
      <c r="C6" s="135"/>
      <c r="D6" s="135"/>
      <c r="E6" s="135"/>
      <c r="F6" s="135"/>
      <c r="G6" s="135"/>
      <c r="H6" s="135"/>
    </row>
    <row r="7" spans="1:8" ht="12.75">
      <c r="A7" s="134" t="s">
        <v>308</v>
      </c>
      <c r="B7" s="135"/>
      <c r="C7" s="135"/>
      <c r="D7" s="135"/>
      <c r="E7" s="135"/>
      <c r="F7" s="135"/>
      <c r="G7" s="135"/>
      <c r="H7" s="135"/>
    </row>
    <row r="8" spans="1:8" ht="12.75">
      <c r="A8" s="135"/>
      <c r="B8" s="135"/>
      <c r="C8" s="135"/>
      <c r="D8" s="135"/>
      <c r="E8" s="135"/>
      <c r="F8" s="135"/>
      <c r="G8" s="135"/>
      <c r="H8" s="135"/>
    </row>
    <row r="9" spans="1:8" ht="12.75">
      <c r="A9" s="135"/>
      <c r="B9" s="135"/>
      <c r="C9" s="135"/>
      <c r="D9" s="135"/>
      <c r="E9" s="135"/>
      <c r="F9" s="136" t="s">
        <v>309</v>
      </c>
      <c r="G9" s="135"/>
      <c r="H9" s="135"/>
    </row>
    <row r="10" spans="1:8" ht="12.75">
      <c r="A10" s="135"/>
      <c r="B10" s="135"/>
      <c r="C10" s="135"/>
      <c r="D10" s="135"/>
      <c r="E10" s="135"/>
      <c r="F10" s="135"/>
      <c r="G10" s="135"/>
      <c r="H10" s="135"/>
    </row>
    <row r="11" spans="1:8" ht="15">
      <c r="A11" s="137" t="s">
        <v>363</v>
      </c>
      <c r="B11" s="137"/>
      <c r="C11" s="137"/>
      <c r="D11" s="137"/>
      <c r="E11" s="137"/>
      <c r="F11" s="137"/>
      <c r="G11" s="137"/>
      <c r="H11" s="137"/>
    </row>
    <row r="12" spans="1:8" ht="15">
      <c r="A12" s="137" t="s">
        <v>364</v>
      </c>
      <c r="B12" s="137"/>
      <c r="C12" s="137"/>
      <c r="D12" s="137"/>
      <c r="E12" s="137"/>
      <c r="F12" s="137"/>
      <c r="G12" s="137"/>
      <c r="H12" s="137"/>
    </row>
    <row r="13" spans="1:8" ht="15">
      <c r="A13" s="137" t="s">
        <v>365</v>
      </c>
      <c r="B13" s="137"/>
      <c r="C13" s="137"/>
      <c r="D13" s="137"/>
      <c r="E13" s="135"/>
      <c r="F13" s="135"/>
      <c r="G13" s="135"/>
      <c r="H13" s="135"/>
    </row>
    <row r="14" spans="1:8" ht="12.75">
      <c r="A14" s="135"/>
      <c r="B14" s="135"/>
      <c r="C14" s="135" t="s">
        <v>366</v>
      </c>
      <c r="D14" s="135"/>
      <c r="E14" s="135"/>
      <c r="F14" s="135"/>
      <c r="G14" s="135"/>
      <c r="H14" s="135"/>
    </row>
    <row r="15" spans="1:8" ht="12.75">
      <c r="A15" s="135"/>
      <c r="B15" s="135"/>
      <c r="C15" s="135"/>
      <c r="D15" s="135"/>
      <c r="E15" s="135"/>
      <c r="F15" s="135"/>
      <c r="G15" s="135"/>
      <c r="H15" s="135"/>
    </row>
    <row r="16" spans="1:8" ht="12.75">
      <c r="A16" s="138" t="s">
        <v>367</v>
      </c>
      <c r="B16" s="138"/>
      <c r="C16" s="138"/>
      <c r="D16" s="138"/>
      <c r="E16" s="138"/>
      <c r="F16" s="135"/>
      <c r="G16" s="135"/>
      <c r="H16" s="135"/>
    </row>
    <row r="17" spans="1:8" ht="12.75">
      <c r="A17" s="130" t="s">
        <v>368</v>
      </c>
      <c r="B17" s="138"/>
      <c r="C17" s="138"/>
      <c r="D17" s="138"/>
      <c r="E17" s="138"/>
      <c r="F17" s="135"/>
      <c r="G17" s="135"/>
      <c r="H17" s="135"/>
    </row>
    <row r="18" spans="1:8" ht="12.75">
      <c r="A18" s="130" t="s">
        <v>369</v>
      </c>
      <c r="B18" s="138"/>
      <c r="C18" s="138"/>
      <c r="D18" s="138"/>
      <c r="E18" s="138"/>
      <c r="F18" s="135"/>
      <c r="G18" s="135"/>
      <c r="H18" s="135"/>
    </row>
    <row r="19" spans="1:8" ht="12.75">
      <c r="A19" s="130" t="s">
        <v>370</v>
      </c>
      <c r="B19" s="135"/>
      <c r="C19" s="135"/>
      <c r="D19" s="135"/>
      <c r="E19" s="135"/>
      <c r="F19" s="135"/>
      <c r="G19" s="135"/>
      <c r="H19" s="135"/>
    </row>
    <row r="20" spans="1:8" ht="12.75">
      <c r="A20" s="130" t="s">
        <v>371</v>
      </c>
      <c r="B20" s="135"/>
      <c r="C20" s="135"/>
      <c r="D20" s="135"/>
      <c r="E20" s="135"/>
      <c r="F20" s="135"/>
      <c r="G20" s="135"/>
      <c r="H20" s="135"/>
    </row>
    <row r="21" spans="1:8" ht="12.75">
      <c r="A21" s="135" t="s">
        <v>372</v>
      </c>
      <c r="B21" s="135"/>
      <c r="C21" s="135"/>
      <c r="D21" s="135"/>
      <c r="E21" s="135"/>
      <c r="F21" s="135"/>
      <c r="G21" s="135"/>
      <c r="H21" s="135"/>
    </row>
    <row r="22" spans="1:8" ht="12.75">
      <c r="A22" s="130" t="s">
        <v>373</v>
      </c>
      <c r="B22" s="135"/>
      <c r="C22" s="135"/>
      <c r="D22" s="135"/>
      <c r="E22" s="135"/>
      <c r="F22" s="135"/>
      <c r="G22" s="135"/>
      <c r="H22" s="135"/>
    </row>
    <row r="23" spans="1:8" ht="12.75">
      <c r="A23" s="135" t="s">
        <v>374</v>
      </c>
      <c r="B23" s="135"/>
      <c r="C23" s="135"/>
      <c r="D23" s="135"/>
      <c r="E23" s="135"/>
      <c r="F23" s="135"/>
      <c r="G23" s="135"/>
      <c r="H23" s="135"/>
    </row>
    <row r="24" spans="1:8" ht="12.75">
      <c r="A24" s="135"/>
      <c r="B24" s="135"/>
      <c r="C24" s="135"/>
      <c r="D24" s="135"/>
      <c r="E24" s="135"/>
      <c r="F24" s="135"/>
      <c r="G24" s="135"/>
      <c r="H24" s="135"/>
    </row>
    <row r="25" spans="1:8" ht="12.75">
      <c r="A25" s="135"/>
      <c r="B25" s="135"/>
      <c r="C25" s="135"/>
      <c r="D25" s="135"/>
      <c r="E25" s="135"/>
      <c r="F25" s="135"/>
      <c r="G25" s="135"/>
      <c r="H25" s="135"/>
    </row>
    <row r="26" spans="1:8" ht="12.75">
      <c r="A26" s="134" t="s">
        <v>375</v>
      </c>
      <c r="B26" s="135"/>
      <c r="C26" s="135"/>
      <c r="D26" s="135"/>
      <c r="E26" s="135"/>
      <c r="F26" s="135"/>
      <c r="G26" s="135"/>
      <c r="H26" s="135"/>
    </row>
    <row r="27" spans="1:8" ht="12.75">
      <c r="A27" s="135"/>
      <c r="B27" s="135"/>
      <c r="C27" s="135"/>
      <c r="D27" s="135"/>
      <c r="E27" s="134" t="s">
        <v>376</v>
      </c>
      <c r="F27" s="135"/>
      <c r="G27" s="135"/>
      <c r="H27" s="135"/>
    </row>
    <row r="28" spans="1:8" ht="12.75">
      <c r="A28" s="135"/>
      <c r="B28" s="135"/>
      <c r="C28" s="135"/>
      <c r="D28" s="135"/>
      <c r="E28" s="130" t="s">
        <v>377</v>
      </c>
      <c r="F28" s="135"/>
      <c r="G28" s="135"/>
      <c r="H28" s="135"/>
    </row>
    <row r="29" spans="1:8" ht="12.75">
      <c r="A29" s="134"/>
      <c r="B29" s="135"/>
      <c r="C29" s="135"/>
      <c r="D29" s="135"/>
      <c r="E29" s="135" t="s">
        <v>378</v>
      </c>
      <c r="F29" s="135"/>
      <c r="G29" s="135"/>
      <c r="H29" s="135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2014-04-29T12:12:50Z</cp:lastPrinted>
  <dcterms:created xsi:type="dcterms:W3CDTF">2008-10-17T11:51:54Z</dcterms:created>
  <dcterms:modified xsi:type="dcterms:W3CDTF">2014-04-29T12:13:22Z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