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<sst xmlns="http://schemas.openxmlformats.org/spreadsheetml/2006/main" count="363" uniqueCount="332">
  <si>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</si>
  <si>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</si>
  <si>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</si>
  <si>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</si>
  <si>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</si>
  <si>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</si>
  <si>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</si>
  <si>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</si>
  <si>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</si>
  <si>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</si>
  <si>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</si>
  <si>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</si>
  <si>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</si>
  <si>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</si>
  <si>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</si>
  <si>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</si>
  <si>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</si>
  <si>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</si>
  <si>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</si>
  <si>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</si>
  <si>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</si>
  <si>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</si>
  <si>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</si>
  <si>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</si>
  <si>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</si>
  <si>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</si>
  <si>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</si>
  <si>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</si>
  <si>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</si>
  <si>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</si>
  <si>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</si>
  <si>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</si>
  <si>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</si>
  <si>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</si>
  <si>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</si>
  <si>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</si>
  <si>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</si>
  <si>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</si>
  <si>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</si>
  <si>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</si>
  <si>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</si>
  <si>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</si>
  <si>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</si>
  <si>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</si>
  <si>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</si>
  <si>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</si>
  <si>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</si>
  <si>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</si>
  <si>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</si>
  <si>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</si>
  <si>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</si>
  <si>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</si>
  <si>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</si>
  <si>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</si>
  <si>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</si>
  <si>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</si>
  <si>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</si>
  <si>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</si>
  <si>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</si>
  <si>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</si>
  <si>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</si>
  <si>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</si>
  <si>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</si>
  <si>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</si>
  <si>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</si>
  <si>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</si>
  <si>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</si>
  <si>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</si>
  <si>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</si>
  <si>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</si>
  <si>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</si>
  <si>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</si>
  <si>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</si>
  <si>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</si>
  <si>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</si>
  <si>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</si>
  <si>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</si>
  <si>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</si>
  <si>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</si>
  <si>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</si>
  <si>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</si>
  <si>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</si>
  <si>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</si>
  <si>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</si>
  <si>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</si>
  <si>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</si>
  <si>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</si>
  <si>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</si>
  <si>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</si>
  <si>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</si>
  <si>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</si>
  <si>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</si>
  <si>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</si>
  <si>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</si>
  <si>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</si>
  <si>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</si>
  <si>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</si>
  <si>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</si>
  <si>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</si>
  <si>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</si>
  <si>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</si>
  <si>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</si>
  <si>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</si>
  <si>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</si>
  <si>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</si>
  <si>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</si>
  <si>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</si>
  <si>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</si>
  <si>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</si>
  <si>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</si>
  <si>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</si>
  <si>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</si>
  <si>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</si>
  <si>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</si>
  <si>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</si>
  <si>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</si>
  <si>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</si>
  <si>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</si>
  <si>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</si>
  <si>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</si>
  <si>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</si>
  <si>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</si>
  <si>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</si>
  <si>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</si>
  <si>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</si>
  <si>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</si>
  <si>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</si>
  <si>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</si>
  <si>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</si>
  <si>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</si>
  <si>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</si>
  <si>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</si>
  <si>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</si>
  <si>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</si>
  <si>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</si>
  <si>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</si>
  <si>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</si>
  <si>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</si>
  <si>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</si>
  <si>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</si>
  <si>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</si>
  <si>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</si>
  <si>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</si>
  <si>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</si>
  <si>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</si>
  <si>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</si>
  <si>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</si>
  <si>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</si>
  <si>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</si>
  <si>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</si>
  <si>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</si>
  <si>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</si>
  <si>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</si>
  <si>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</si>
  <si>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</si>
  <si>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</si>
  <si>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</si>
  <si>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</si>
  <si>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</si>
  <si>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</si>
  <si>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</si>
  <si>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</si>
  <si>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</si>
  <si>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</si>
  <si>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</si>
  <si>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</si>
  <si>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</si>
  <si>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</si>
  <si>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</si>
  <si>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</si>
  <si>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</si>
  <si>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</si>
  <si>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</si>
  <si>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</si>
  <si>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</si>
  <si>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</si>
  <si>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</si>
  <si>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</si>
  <si>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</si>
  <si>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</si>
  <si>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</si>
  <si>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</si>
  <si>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</si>
  <si>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</si>
  <si>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</si>
  <si>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</si>
  <si>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</si>
  <si>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</si>
  <si>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</si>
  <si>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</si>
  <si>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</si>
  <si>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</si>
  <si>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</si>
  <si>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</si>
  <si>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</si>
  <si>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</si>
  <si>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</si>
  <si>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</si>
  <si>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</si>
  <si>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</si>
  <si>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</si>
  <si>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</si>
  <si>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</si>
  <si>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</si>
  <si>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</si>
  <si>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</si>
  <si>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</si>
  <si>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</si>
  <si>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</si>
  <si>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</si>
  <si>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</si>
  <si>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</si>
  <si>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</si>
  <si>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</si>
  <si>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</si>
  <si>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</si>
  <si>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</si>
  <si>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</si>
  <si>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</si>
  <si>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</si>
  <si>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</si>
  <si>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</si>
  <si>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</si>
  <si>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</si>
  <si>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</si>
  <si>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</si>
  <si>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</si>
  <si>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</si>
  <si>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</si>
  <si>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</si>
  <si>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</si>
  <si>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</si>
  <si>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</si>
  <si>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</si>
  <si>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</si>
  <si>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</si>
  <si>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</si>
  <si>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</si>
  <si>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</si>
  <si>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</si>
  <si>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</si>
  <si>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</si>
  <si>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</si>
  <si>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</si>
  <si>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</si>
  <si>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</si>
  <si>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</si>
  <si>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</si>
  <si>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</si>
  <si>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</si>
  <si>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</si>
  <si>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</si>
  <si>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</si>
  <si>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</si>
  <si>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</si>
  <si>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</si>
  <si>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</si>
  <si>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</si>
  <si>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</si>
  <si>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</si>
  <si>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</si>
  <si>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</si>
  <si>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</si>
  <si>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</si>
  <si>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</si>
  <si>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</si>
  <si>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</si>
  <si>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</si>
  <si>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</si>
  <si>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</si>
  <si>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</si>
  <si>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</si>
  <si>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</si>
  <si>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</si>
  <si>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</si>
  <si>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</si>
  <si>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</si>
  <si>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</si>
  <si>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</si>
  <si>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</si>
  <si>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</si>
  <si>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</si>
  <si>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</si>
  <si>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</si>
  <si>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</si>
  <si>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</si>
  <si>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</si>
  <si>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</si>
  <si>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</si>
  <si>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</si>
  <si>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</si>
  <si>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</si>
  <si>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</si>
  <si>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</si>
  <si>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1082</t>
  </si>
  <si>
    <t>DA</t>
  </si>
  <si>
    <t>Zagreb, Ravnice 48</t>
  </si>
  <si>
    <t>Prijedor, Kralja Aleksandra 3, BiH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</si>
  <si>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</si>
  <si>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</si>
  <si>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</si>
  <si>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</si>
  <si>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</si>
  <si>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</si>
  <si>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</si>
  <si>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</si>
  <si>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</si>
  <si>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012396433</t>
  </si>
  <si>
    <t>012396579</t>
  </si>
  <si>
    <t>igranic@kras.hr</t>
  </si>
  <si>
    <t>Bulić Damir</t>
  </si>
  <si>
    <t>Široki Brijeg, Visoka Glavica 15, BiH</t>
  </si>
  <si>
    <t>Obveznik: KRAŠ,d.d. Zagreb_____________________________________________________________</t>
  </si>
  <si>
    <t>Skopje, Dame Gruev 3., Makedonija</t>
  </si>
  <si>
    <t>Obveznik: KRAŠ, d.d. Zagreb_____________________________________________________________</t>
  </si>
  <si>
    <t>Kraš-trgovina, d.o.o. Zagreb</t>
  </si>
  <si>
    <t>KRAŠ trgovina, d.o.o. Široki Brijeg</t>
  </si>
  <si>
    <t>MIRA, a.d. Prijedor</t>
  </si>
  <si>
    <t>Kraškomerc KRAŠ, dooel, Skopje</t>
  </si>
  <si>
    <t>Krašcommerce, d.o.o. Ljubljana</t>
  </si>
  <si>
    <t>KAROLINA, d.o.o. Osijek</t>
  </si>
  <si>
    <t>stanje na dan 30.06.2013.</t>
  </si>
  <si>
    <t>u razdoblju 01.01.2013. do 30.06.2013.</t>
  </si>
  <si>
    <t>U prvih šest mjeseci 2013. godine ukupni prihodi su zabilježili pad od 6,7% u odnosu na isto razdoblje protekle godine, dok su ukupni rashodi pali za 7,1%. Ostvarena je neto dobit u iznosu od 3,6 mil. kuna. Fiksne obveze prema dospjelim anuiteima podmirene su na vrijeme, a obveze prema dobavljačima usklađene su s tekućim priljevom. U promatranom razdoblju nije bilo promjena računovodstvenih politika.</t>
  </si>
  <si>
    <t>Kraš Commerce, d.o.o. Beograd</t>
  </si>
  <si>
    <t>Kraš Slovakia, s r.o. Bratislava</t>
  </si>
  <si>
    <t>Kraš CZ, spol. s r.o. Prag</t>
  </si>
  <si>
    <t>17320955</t>
  </si>
  <si>
    <t>Palmira Toljatija 5, Beograd, Srbija</t>
  </si>
  <si>
    <t>25773651</t>
  </si>
  <si>
    <t>Stara Vajnorska 17, Bratislava, Slovačka</t>
  </si>
  <si>
    <t>K. sokolovne 37, Prague 10, Češka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</si>
</sst>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Border="1" applyAlignment="1" applyProtection="1">
      <alignment horizontal="right" vertical="top"/>
      <protection hidden="1"/>
    </xf>
    <xf numFmtId="0" fontId="2" fillId="0" borderId="28" xfId="57" applyFont="1" applyBorder="1" applyAlignment="1" applyProtection="1">
      <alignment horizontal="right" vertical="top"/>
      <protection hidden="1"/>
    </xf>
    <xf numFmtId="0" fontId="2" fillId="0" borderId="29" xfId="57" applyFont="1" applyBorder="1" applyAlignment="1" applyProtection="1">
      <alignment horizontal="right" vertical="top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right"/>
      <protection hidden="1"/>
    </xf>
    <xf numFmtId="0" fontId="2" fillId="0" borderId="29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center"/>
      <protection hidden="1"/>
    </xf>
    <xf numFmtId="0" fontId="2" fillId="0" borderId="29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25">
      <selection activeCell="E45" sqref="E4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214</v>
      </c>
      <c r="B1" s="173"/>
      <c r="C1" s="173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1" t="s">
        <v>215</v>
      </c>
      <c r="B2" s="202"/>
      <c r="C2" s="202"/>
      <c r="D2" s="203"/>
      <c r="E2" s="116">
        <v>41275</v>
      </c>
      <c r="F2" s="12"/>
      <c r="G2" s="13" t="s">
        <v>216</v>
      </c>
      <c r="H2" s="116">
        <v>41455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04" t="s">
        <v>282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5" t="s">
        <v>217</v>
      </c>
      <c r="B6" s="156"/>
      <c r="C6" s="168" t="s">
        <v>286</v>
      </c>
      <c r="D6" s="13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7" t="s">
        <v>218</v>
      </c>
      <c r="B8" s="208"/>
      <c r="C8" s="168" t="s">
        <v>287</v>
      </c>
      <c r="D8" s="13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50" t="s">
        <v>219</v>
      </c>
      <c r="B10" s="199"/>
      <c r="C10" s="168" t="s">
        <v>288</v>
      </c>
      <c r="D10" s="13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5" t="s">
        <v>220</v>
      </c>
      <c r="B12" s="156"/>
      <c r="C12" s="169" t="s">
        <v>289</v>
      </c>
      <c r="D12" s="196"/>
      <c r="E12" s="196"/>
      <c r="F12" s="196"/>
      <c r="G12" s="196"/>
      <c r="H12" s="196"/>
      <c r="I12" s="158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5" t="s">
        <v>221</v>
      </c>
      <c r="B14" s="156"/>
      <c r="C14" s="197">
        <v>10000</v>
      </c>
      <c r="D14" s="198"/>
      <c r="E14" s="16"/>
      <c r="F14" s="169" t="s">
        <v>290</v>
      </c>
      <c r="G14" s="196"/>
      <c r="H14" s="196"/>
      <c r="I14" s="158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5" t="s">
        <v>222</v>
      </c>
      <c r="B16" s="156"/>
      <c r="C16" s="169" t="s">
        <v>291</v>
      </c>
      <c r="D16" s="196"/>
      <c r="E16" s="196"/>
      <c r="F16" s="196"/>
      <c r="G16" s="196"/>
      <c r="H16" s="196"/>
      <c r="I16" s="158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5" t="s">
        <v>223</v>
      </c>
      <c r="B18" s="156"/>
      <c r="C18" s="191"/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5" t="s">
        <v>224</v>
      </c>
      <c r="B20" s="156"/>
      <c r="C20" s="194" t="s">
        <v>292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5" t="s">
        <v>225</v>
      </c>
      <c r="B22" s="156"/>
      <c r="C22" s="117">
        <v>133</v>
      </c>
      <c r="D22" s="169" t="s">
        <v>290</v>
      </c>
      <c r="E22" s="181"/>
      <c r="F22" s="182"/>
      <c r="G22" s="155"/>
      <c r="H22" s="195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5" t="s">
        <v>226</v>
      </c>
      <c r="B24" s="156"/>
      <c r="C24" s="117">
        <v>21</v>
      </c>
      <c r="D24" s="169" t="s">
        <v>293</v>
      </c>
      <c r="E24" s="181"/>
      <c r="F24" s="181"/>
      <c r="G24" s="182"/>
      <c r="H24" s="51" t="s">
        <v>227</v>
      </c>
      <c r="I24" s="118">
        <v>2492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55" t="s">
        <v>228</v>
      </c>
      <c r="B26" s="156"/>
      <c r="C26" s="119" t="s">
        <v>295</v>
      </c>
      <c r="D26" s="25"/>
      <c r="E26" s="33"/>
      <c r="F26" s="24"/>
      <c r="G26" s="183" t="s">
        <v>229</v>
      </c>
      <c r="H26" s="156"/>
      <c r="I26" s="120" t="s">
        <v>294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4" t="s">
        <v>230</v>
      </c>
      <c r="B28" s="185"/>
      <c r="C28" s="186"/>
      <c r="D28" s="186"/>
      <c r="E28" s="187" t="s">
        <v>231</v>
      </c>
      <c r="F28" s="188"/>
      <c r="G28" s="188"/>
      <c r="H28" s="189" t="s">
        <v>232</v>
      </c>
      <c r="I28" s="190"/>
      <c r="J28" s="10"/>
      <c r="K28" s="10"/>
      <c r="L28" s="10"/>
    </row>
    <row r="29" spans="1:12" ht="10.5" customHeight="1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0.5" customHeight="1">
      <c r="A30" s="132" t="s">
        <v>315</v>
      </c>
      <c r="B30" s="170"/>
      <c r="C30" s="170"/>
      <c r="D30" s="171"/>
      <c r="E30" s="132" t="s">
        <v>296</v>
      </c>
      <c r="F30" s="170"/>
      <c r="G30" s="170"/>
      <c r="H30" s="168" t="s">
        <v>300</v>
      </c>
      <c r="I30" s="139"/>
      <c r="J30" s="10"/>
      <c r="K30" s="10"/>
      <c r="L30" s="10"/>
    </row>
    <row r="31" spans="1:12" ht="10.5" customHeight="1">
      <c r="A31" s="90"/>
      <c r="B31" s="22"/>
      <c r="C31" s="21"/>
      <c r="D31" s="179"/>
      <c r="E31" s="179"/>
      <c r="F31" s="179"/>
      <c r="G31" s="180"/>
      <c r="H31" s="16"/>
      <c r="I31" s="97"/>
      <c r="J31" s="10"/>
      <c r="K31" s="10"/>
      <c r="L31" s="10"/>
    </row>
    <row r="32" spans="1:12" ht="10.5" customHeight="1">
      <c r="A32" s="132" t="s">
        <v>316</v>
      </c>
      <c r="B32" s="170"/>
      <c r="C32" s="170"/>
      <c r="D32" s="171"/>
      <c r="E32" s="132" t="s">
        <v>311</v>
      </c>
      <c r="F32" s="170"/>
      <c r="G32" s="170"/>
      <c r="H32" s="168" t="s">
        <v>301</v>
      </c>
      <c r="I32" s="139"/>
      <c r="J32" s="10"/>
      <c r="K32" s="10"/>
      <c r="L32" s="10"/>
    </row>
    <row r="33" spans="1:12" ht="10.5" customHeight="1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0.5" customHeight="1">
      <c r="A34" s="132" t="s">
        <v>317</v>
      </c>
      <c r="B34" s="170"/>
      <c r="C34" s="170"/>
      <c r="D34" s="171"/>
      <c r="E34" s="132" t="s">
        <v>297</v>
      </c>
      <c r="F34" s="170"/>
      <c r="G34" s="170"/>
      <c r="H34" s="168" t="s">
        <v>302</v>
      </c>
      <c r="I34" s="139"/>
      <c r="J34" s="10"/>
      <c r="K34" s="10"/>
      <c r="L34" s="10"/>
    </row>
    <row r="35" spans="1:12" ht="10.5" customHeight="1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0.5" customHeight="1">
      <c r="A36" s="132" t="s">
        <v>318</v>
      </c>
      <c r="B36" s="170"/>
      <c r="C36" s="170"/>
      <c r="D36" s="171"/>
      <c r="E36" s="132" t="s">
        <v>313</v>
      </c>
      <c r="F36" s="170"/>
      <c r="G36" s="170"/>
      <c r="H36" s="168" t="s">
        <v>303</v>
      </c>
      <c r="I36" s="139"/>
      <c r="J36" s="10"/>
      <c r="K36" s="10"/>
      <c r="L36" s="10"/>
    </row>
    <row r="37" spans="1:12" ht="10.5" customHeight="1">
      <c r="A37" s="99"/>
      <c r="B37" s="30"/>
      <c r="C37" s="174"/>
      <c r="D37" s="175"/>
      <c r="E37" s="16"/>
      <c r="F37" s="174"/>
      <c r="G37" s="175"/>
      <c r="H37" s="16"/>
      <c r="I37" s="91"/>
      <c r="J37" s="10"/>
      <c r="K37" s="10"/>
      <c r="L37" s="10"/>
    </row>
    <row r="38" spans="1:12" ht="10.5" customHeight="1">
      <c r="A38" s="132" t="s">
        <v>319</v>
      </c>
      <c r="B38" s="170"/>
      <c r="C38" s="170"/>
      <c r="D38" s="171"/>
      <c r="E38" s="132" t="s">
        <v>298</v>
      </c>
      <c r="F38" s="170"/>
      <c r="G38" s="170"/>
      <c r="H38" s="168" t="s">
        <v>304</v>
      </c>
      <c r="I38" s="139"/>
      <c r="J38" s="10"/>
      <c r="K38" s="10"/>
      <c r="L38" s="10"/>
    </row>
    <row r="39" spans="1:12" ht="10.5" customHeight="1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0.5" customHeight="1">
      <c r="A40" s="132" t="s">
        <v>320</v>
      </c>
      <c r="B40" s="133"/>
      <c r="C40" s="133"/>
      <c r="D40" s="134"/>
      <c r="E40" s="132" t="s">
        <v>299</v>
      </c>
      <c r="F40" s="170"/>
      <c r="G40" s="170"/>
      <c r="H40" s="168" t="s">
        <v>305</v>
      </c>
      <c r="I40" s="139"/>
      <c r="J40" s="10"/>
      <c r="K40" s="10"/>
      <c r="L40" s="10"/>
    </row>
    <row r="41" spans="1:12" ht="10.5" customHeight="1">
      <c r="A41" s="121"/>
      <c r="B41" s="125"/>
      <c r="C41" s="125"/>
      <c r="D41" s="125"/>
      <c r="E41" s="126"/>
      <c r="F41" s="125"/>
      <c r="G41" s="125"/>
      <c r="H41" s="127"/>
      <c r="I41" s="128"/>
      <c r="J41" s="10"/>
      <c r="K41" s="10"/>
      <c r="L41" s="10"/>
    </row>
    <row r="42" spans="1:12" ht="10.5" customHeight="1">
      <c r="A42" s="132" t="s">
        <v>324</v>
      </c>
      <c r="B42" s="133"/>
      <c r="C42" s="133"/>
      <c r="D42" s="134"/>
      <c r="E42" s="140" t="s">
        <v>328</v>
      </c>
      <c r="F42" s="141"/>
      <c r="G42" s="142"/>
      <c r="H42" s="138" t="s">
        <v>327</v>
      </c>
      <c r="I42" s="139"/>
      <c r="J42" s="10"/>
      <c r="K42" s="10"/>
      <c r="L42" s="10"/>
    </row>
    <row r="43" spans="1:12" ht="10.5" customHeight="1">
      <c r="A43" s="121"/>
      <c r="B43" s="122"/>
      <c r="C43" s="122"/>
      <c r="D43" s="122"/>
      <c r="E43" s="23"/>
      <c r="F43" s="122"/>
      <c r="G43" s="122"/>
      <c r="H43" s="123"/>
      <c r="I43" s="124"/>
      <c r="J43" s="10"/>
      <c r="K43" s="10"/>
      <c r="L43" s="10"/>
    </row>
    <row r="44" spans="1:12" ht="10.5" customHeight="1">
      <c r="A44" s="132" t="s">
        <v>326</v>
      </c>
      <c r="B44" s="133"/>
      <c r="C44" s="133"/>
      <c r="D44" s="134"/>
      <c r="E44" s="132" t="s">
        <v>331</v>
      </c>
      <c r="F44" s="133"/>
      <c r="G44" s="134"/>
      <c r="H44" s="138" t="s">
        <v>329</v>
      </c>
      <c r="I44" s="139"/>
      <c r="J44" s="10"/>
      <c r="K44" s="10"/>
      <c r="L44" s="10"/>
    </row>
    <row r="45" spans="1:12" ht="10.5" customHeight="1">
      <c r="A45" s="121"/>
      <c r="B45" s="33"/>
      <c r="C45" s="33"/>
      <c r="D45" s="33"/>
      <c r="E45" s="23"/>
      <c r="F45" s="122"/>
      <c r="G45" s="122"/>
      <c r="H45" s="123"/>
      <c r="I45" s="100"/>
      <c r="J45" s="10"/>
      <c r="K45" s="10"/>
      <c r="L45" s="10"/>
    </row>
    <row r="46" spans="1:12" ht="10.5" customHeight="1">
      <c r="A46" s="135" t="s">
        <v>325</v>
      </c>
      <c r="B46" s="136"/>
      <c r="C46" s="136"/>
      <c r="D46" s="137"/>
      <c r="E46" s="143" t="s">
        <v>330</v>
      </c>
      <c r="F46" s="144"/>
      <c r="G46" s="145"/>
      <c r="H46" s="146">
        <v>36033634</v>
      </c>
      <c r="I46" s="147"/>
      <c r="J46" s="10"/>
      <c r="K46" s="10"/>
      <c r="L46" s="10"/>
    </row>
    <row r="47" spans="1:12" ht="10.5" customHeight="1">
      <c r="A47" s="129"/>
      <c r="B47" s="130"/>
      <c r="C47" s="130"/>
      <c r="D47" s="130"/>
      <c r="E47" s="22"/>
      <c r="F47" s="22"/>
      <c r="G47" s="22"/>
      <c r="H47" s="32"/>
      <c r="I47" s="131"/>
      <c r="J47" s="10"/>
      <c r="K47" s="10"/>
      <c r="L47" s="10"/>
    </row>
    <row r="48" spans="1:12" ht="15" customHeight="1">
      <c r="A48" s="101"/>
      <c r="B48" s="34"/>
      <c r="C48" s="34"/>
      <c r="D48" s="20"/>
      <c r="E48" s="20"/>
      <c r="F48" s="34"/>
      <c r="G48" s="20"/>
      <c r="H48" s="20"/>
      <c r="I48" s="102"/>
      <c r="J48" s="10"/>
      <c r="K48" s="10"/>
      <c r="L48" s="10"/>
    </row>
    <row r="49" spans="1:12" ht="12.75">
      <c r="A49" s="150" t="s">
        <v>233</v>
      </c>
      <c r="B49" s="151"/>
      <c r="C49" s="168"/>
      <c r="D49" s="139"/>
      <c r="E49" s="26"/>
      <c r="F49" s="169"/>
      <c r="G49" s="170"/>
      <c r="H49" s="170"/>
      <c r="I49" s="171"/>
      <c r="J49" s="10"/>
      <c r="K49" s="10"/>
      <c r="L49" s="10"/>
    </row>
    <row r="50" spans="1:12" ht="12.75">
      <c r="A50" s="99"/>
      <c r="B50" s="30"/>
      <c r="C50" s="174"/>
      <c r="D50" s="175"/>
      <c r="E50" s="16"/>
      <c r="F50" s="174"/>
      <c r="G50" s="176"/>
      <c r="H50" s="35"/>
      <c r="I50" s="103"/>
      <c r="J50" s="10"/>
      <c r="K50" s="10"/>
      <c r="L50" s="10"/>
    </row>
    <row r="51" spans="1:12" ht="12.75">
      <c r="A51" s="150" t="s">
        <v>234</v>
      </c>
      <c r="B51" s="151"/>
      <c r="C51" s="169" t="s">
        <v>306</v>
      </c>
      <c r="D51" s="177"/>
      <c r="E51" s="177"/>
      <c r="F51" s="177"/>
      <c r="G51" s="177"/>
      <c r="H51" s="177"/>
      <c r="I51" s="178"/>
      <c r="J51" s="10"/>
      <c r="K51" s="10"/>
      <c r="L51" s="10"/>
    </row>
    <row r="52" spans="1:12" ht="12.75">
      <c r="A52" s="90"/>
      <c r="B52" s="22"/>
      <c r="C52" s="21" t="s">
        <v>235</v>
      </c>
      <c r="D52" s="16"/>
      <c r="E52" s="16"/>
      <c r="F52" s="16"/>
      <c r="G52" s="16"/>
      <c r="H52" s="16"/>
      <c r="I52" s="91"/>
      <c r="J52" s="10"/>
      <c r="K52" s="10"/>
      <c r="L52" s="10"/>
    </row>
    <row r="53" spans="1:12" ht="12.75">
      <c r="A53" s="150" t="s">
        <v>236</v>
      </c>
      <c r="B53" s="151"/>
      <c r="C53" s="157" t="s">
        <v>307</v>
      </c>
      <c r="D53" s="153"/>
      <c r="E53" s="154"/>
      <c r="F53" s="16"/>
      <c r="G53" s="51" t="s">
        <v>237</v>
      </c>
      <c r="H53" s="157" t="s">
        <v>308</v>
      </c>
      <c r="I53" s="154"/>
      <c r="J53" s="10"/>
      <c r="K53" s="10"/>
      <c r="L53" s="10"/>
    </row>
    <row r="54" spans="1:12" ht="12.75">
      <c r="A54" s="90"/>
      <c r="B54" s="22"/>
      <c r="C54" s="21"/>
      <c r="D54" s="16"/>
      <c r="E54" s="16"/>
      <c r="F54" s="16"/>
      <c r="G54" s="16"/>
      <c r="H54" s="16"/>
      <c r="I54" s="91"/>
      <c r="J54" s="10"/>
      <c r="K54" s="10"/>
      <c r="L54" s="10"/>
    </row>
    <row r="55" spans="1:12" ht="12.75">
      <c r="A55" s="150" t="s">
        <v>223</v>
      </c>
      <c r="B55" s="151"/>
      <c r="C55" s="152" t="s">
        <v>309</v>
      </c>
      <c r="D55" s="153"/>
      <c r="E55" s="153"/>
      <c r="F55" s="153"/>
      <c r="G55" s="153"/>
      <c r="H55" s="153"/>
      <c r="I55" s="154"/>
      <c r="J55" s="10"/>
      <c r="K55" s="10"/>
      <c r="L55" s="10"/>
    </row>
    <row r="56" spans="1:12" ht="12.75">
      <c r="A56" s="90"/>
      <c r="B56" s="22"/>
      <c r="C56" s="16"/>
      <c r="D56" s="16"/>
      <c r="E56" s="16"/>
      <c r="F56" s="16"/>
      <c r="G56" s="16"/>
      <c r="H56" s="16"/>
      <c r="I56" s="91"/>
      <c r="J56" s="10"/>
      <c r="K56" s="10"/>
      <c r="L56" s="10"/>
    </row>
    <row r="57" spans="1:12" ht="12.75">
      <c r="A57" s="155" t="s">
        <v>238</v>
      </c>
      <c r="B57" s="156"/>
      <c r="C57" s="157" t="s">
        <v>310</v>
      </c>
      <c r="D57" s="153"/>
      <c r="E57" s="153"/>
      <c r="F57" s="153"/>
      <c r="G57" s="153"/>
      <c r="H57" s="153"/>
      <c r="I57" s="158"/>
      <c r="J57" s="10"/>
      <c r="K57" s="10"/>
      <c r="L57" s="10"/>
    </row>
    <row r="58" spans="1:12" ht="12.75">
      <c r="A58" s="104"/>
      <c r="B58" s="20"/>
      <c r="C58" s="164" t="s">
        <v>239</v>
      </c>
      <c r="D58" s="164"/>
      <c r="E58" s="164"/>
      <c r="F58" s="164"/>
      <c r="G58" s="164"/>
      <c r="H58" s="164"/>
      <c r="I58" s="105"/>
      <c r="J58" s="10"/>
      <c r="K58" s="10"/>
      <c r="L58" s="10"/>
    </row>
    <row r="59" spans="1:12" ht="12.75">
      <c r="A59" s="104"/>
      <c r="B59" s="20"/>
      <c r="C59" s="36"/>
      <c r="D59" s="36"/>
      <c r="E59" s="36"/>
      <c r="F59" s="36"/>
      <c r="G59" s="36"/>
      <c r="H59" s="36"/>
      <c r="I59" s="105"/>
      <c r="J59" s="10"/>
      <c r="K59" s="10"/>
      <c r="L59" s="10"/>
    </row>
    <row r="60" spans="1:12" ht="12.75">
      <c r="A60" s="104"/>
      <c r="B60" s="159" t="s">
        <v>240</v>
      </c>
      <c r="C60" s="160"/>
      <c r="D60" s="160"/>
      <c r="E60" s="160"/>
      <c r="F60" s="49"/>
      <c r="G60" s="49"/>
      <c r="H60" s="49"/>
      <c r="I60" s="106"/>
      <c r="J60" s="10"/>
      <c r="K60" s="10"/>
      <c r="L60" s="10"/>
    </row>
    <row r="61" spans="1:12" ht="12.75">
      <c r="A61" s="104"/>
      <c r="B61" s="161" t="s">
        <v>272</v>
      </c>
      <c r="C61" s="162"/>
      <c r="D61" s="162"/>
      <c r="E61" s="162"/>
      <c r="F61" s="162"/>
      <c r="G61" s="162"/>
      <c r="H61" s="162"/>
      <c r="I61" s="163"/>
      <c r="J61" s="10"/>
      <c r="K61" s="10"/>
      <c r="L61" s="10"/>
    </row>
    <row r="62" spans="1:12" ht="12.75">
      <c r="A62" s="104"/>
      <c r="B62" s="161" t="s">
        <v>273</v>
      </c>
      <c r="C62" s="162"/>
      <c r="D62" s="162"/>
      <c r="E62" s="162"/>
      <c r="F62" s="162"/>
      <c r="G62" s="162"/>
      <c r="H62" s="162"/>
      <c r="I62" s="106"/>
      <c r="J62" s="10"/>
      <c r="K62" s="10"/>
      <c r="L62" s="10"/>
    </row>
    <row r="63" spans="1:12" ht="12.75">
      <c r="A63" s="104"/>
      <c r="B63" s="161" t="s">
        <v>274</v>
      </c>
      <c r="C63" s="162"/>
      <c r="D63" s="162"/>
      <c r="E63" s="162"/>
      <c r="F63" s="162"/>
      <c r="G63" s="162"/>
      <c r="H63" s="162"/>
      <c r="I63" s="163"/>
      <c r="J63" s="10"/>
      <c r="K63" s="10"/>
      <c r="L63" s="10"/>
    </row>
    <row r="64" spans="1:12" ht="12.75">
      <c r="A64" s="104"/>
      <c r="B64" s="161" t="s">
        <v>275</v>
      </c>
      <c r="C64" s="162"/>
      <c r="D64" s="162"/>
      <c r="E64" s="162"/>
      <c r="F64" s="162"/>
      <c r="G64" s="162"/>
      <c r="H64" s="162"/>
      <c r="I64" s="163"/>
      <c r="J64" s="10"/>
      <c r="K64" s="10"/>
      <c r="L64" s="10"/>
    </row>
    <row r="65" spans="1:12" ht="12.75">
      <c r="A65" s="104"/>
      <c r="B65" s="107"/>
      <c r="C65" s="108"/>
      <c r="D65" s="108"/>
      <c r="E65" s="108"/>
      <c r="F65" s="108"/>
      <c r="G65" s="108"/>
      <c r="H65" s="108"/>
      <c r="I65" s="109"/>
      <c r="J65" s="10"/>
      <c r="K65" s="10"/>
      <c r="L65" s="10"/>
    </row>
    <row r="66" spans="1:12" ht="13.5" thickBot="1">
      <c r="A66" s="110" t="s">
        <v>241</v>
      </c>
      <c r="B66" s="16"/>
      <c r="C66" s="16"/>
      <c r="D66" s="16"/>
      <c r="E66" s="16"/>
      <c r="F66" s="16"/>
      <c r="G66" s="37"/>
      <c r="H66" s="38"/>
      <c r="I66" s="111"/>
      <c r="J66" s="10"/>
      <c r="K66" s="10"/>
      <c r="L66" s="10"/>
    </row>
    <row r="67" spans="1:12" ht="12.75">
      <c r="A67" s="86"/>
      <c r="B67" s="16"/>
      <c r="C67" s="16"/>
      <c r="D67" s="16"/>
      <c r="E67" s="20" t="s">
        <v>242</v>
      </c>
      <c r="F67" s="33"/>
      <c r="G67" s="165" t="s">
        <v>243</v>
      </c>
      <c r="H67" s="166"/>
      <c r="I67" s="167"/>
      <c r="J67" s="10"/>
      <c r="K67" s="10"/>
      <c r="L67" s="10"/>
    </row>
    <row r="68" spans="1:12" ht="12.75">
      <c r="A68" s="112"/>
      <c r="B68" s="113"/>
      <c r="C68" s="114"/>
      <c r="D68" s="114"/>
      <c r="E68" s="114"/>
      <c r="F68" s="114"/>
      <c r="G68" s="148"/>
      <c r="H68" s="149"/>
      <c r="I68" s="115"/>
      <c r="J68" s="10"/>
      <c r="K68" s="10"/>
      <c r="L68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0:D50"/>
    <mergeCell ref="F50:G50"/>
    <mergeCell ref="C51:I51"/>
    <mergeCell ref="C37:D37"/>
    <mergeCell ref="F37:G37"/>
    <mergeCell ref="A38:D38"/>
    <mergeCell ref="E38:G38"/>
    <mergeCell ref="H38:I38"/>
    <mergeCell ref="A40:D40"/>
    <mergeCell ref="C58:H58"/>
    <mergeCell ref="G67:I67"/>
    <mergeCell ref="A51:B51"/>
    <mergeCell ref="A49:B49"/>
    <mergeCell ref="C49:D49"/>
    <mergeCell ref="F49:I49"/>
    <mergeCell ref="A53:B53"/>
    <mergeCell ref="C53:E53"/>
    <mergeCell ref="H53:I53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A42:D42"/>
    <mergeCell ref="A44:D44"/>
    <mergeCell ref="A46:D46"/>
    <mergeCell ref="H42:I42"/>
    <mergeCell ref="E42:G42"/>
    <mergeCell ref="E44:G44"/>
    <mergeCell ref="H44:I44"/>
    <mergeCell ref="E46:G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5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57421875" style="52" customWidth="1"/>
    <col min="12" max="16384" width="9.140625" style="52" customWidth="1"/>
  </cols>
  <sheetData>
    <row r="1" spans="1:11" ht="12.75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321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312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50</v>
      </c>
      <c r="B4" s="225"/>
      <c r="C4" s="225"/>
      <c r="D4" s="225"/>
      <c r="E4" s="225"/>
      <c r="F4" s="225"/>
      <c r="G4" s="225"/>
      <c r="H4" s="226"/>
      <c r="I4" s="58" t="s">
        <v>244</v>
      </c>
      <c r="J4" s="59" t="s">
        <v>284</v>
      </c>
      <c r="K4" s="60" t="s">
        <v>285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51</v>
      </c>
      <c r="B7" s="214"/>
      <c r="C7" s="214"/>
      <c r="D7" s="214"/>
      <c r="E7" s="214"/>
      <c r="F7" s="214"/>
      <c r="G7" s="214"/>
      <c r="H7" s="215"/>
      <c r="I7" s="3">
        <v>1</v>
      </c>
      <c r="J7" s="6">
        <v>0</v>
      </c>
      <c r="K7" s="6">
        <v>0</v>
      </c>
    </row>
    <row r="8" spans="1:11" ht="12.75">
      <c r="A8" s="216" t="s">
        <v>8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699564727</v>
      </c>
      <c r="K8" s="53">
        <f>K9+K16+K26+K35+K39</f>
        <v>671445894</v>
      </c>
    </row>
    <row r="9" spans="1:11" ht="12.75">
      <c r="A9" s="227" t="s">
        <v>171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f>SUM(J10:J15)</f>
        <v>2161550</v>
      </c>
      <c r="K9" s="53">
        <f>SUM(K10:K15)</f>
        <v>2098180</v>
      </c>
    </row>
    <row r="10" spans="1:11" ht="12.75">
      <c r="A10" s="227" t="s">
        <v>99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11679</v>
      </c>
      <c r="K10" s="7">
        <v>0</v>
      </c>
    </row>
    <row r="11" spans="1:11" ht="12.75">
      <c r="A11" s="227" t="s">
        <v>9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1561058</v>
      </c>
      <c r="K11" s="7">
        <v>1498311</v>
      </c>
    </row>
    <row r="12" spans="1:11" ht="12.75">
      <c r="A12" s="227" t="s">
        <v>100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.75">
      <c r="A13" s="227" t="s">
        <v>174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.75">
      <c r="A14" s="227" t="s">
        <v>175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503903</v>
      </c>
      <c r="K14" s="7">
        <v>493690</v>
      </c>
    </row>
    <row r="15" spans="1:11" ht="12.75">
      <c r="A15" s="227" t="s">
        <v>176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84910</v>
      </c>
      <c r="K15" s="7">
        <v>106179</v>
      </c>
    </row>
    <row r="16" spans="1:11" ht="12.75">
      <c r="A16" s="227" t="s">
        <v>172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f>SUM(J17:J25)</f>
        <v>583408058</v>
      </c>
      <c r="K16" s="53">
        <f>SUM(K17:K25)</f>
        <v>570169070</v>
      </c>
    </row>
    <row r="17" spans="1:11" ht="12.75">
      <c r="A17" s="227" t="s">
        <v>177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105355790</v>
      </c>
      <c r="K17" s="7">
        <v>105313337</v>
      </c>
    </row>
    <row r="18" spans="1:11" ht="12.75">
      <c r="A18" s="227" t="s">
        <v>213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275820195</v>
      </c>
      <c r="K18" s="7">
        <v>269140731</v>
      </c>
    </row>
    <row r="19" spans="1:11" ht="12.75">
      <c r="A19" s="227" t="s">
        <v>178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108815027</v>
      </c>
      <c r="K19" s="7">
        <v>101538537</v>
      </c>
    </row>
    <row r="20" spans="1:11" ht="12.75">
      <c r="A20" s="227" t="s">
        <v>21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26129155</v>
      </c>
      <c r="K20" s="7">
        <v>23810146</v>
      </c>
    </row>
    <row r="21" spans="1:11" ht="12.75">
      <c r="A21" s="227" t="s">
        <v>22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2824821</v>
      </c>
      <c r="K21" s="7">
        <v>2801998</v>
      </c>
    </row>
    <row r="22" spans="1:11" ht="12.75">
      <c r="A22" s="227" t="s">
        <v>63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266371</v>
      </c>
      <c r="K22" s="7">
        <v>2957366</v>
      </c>
    </row>
    <row r="23" spans="1:11" ht="12.75">
      <c r="A23" s="227" t="s">
        <v>64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51914370</v>
      </c>
      <c r="K23" s="7">
        <v>52747181</v>
      </c>
    </row>
    <row r="24" spans="1:11" ht="12.75">
      <c r="A24" s="227" t="s">
        <v>65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3197901</v>
      </c>
      <c r="K24" s="7">
        <v>2950946</v>
      </c>
    </row>
    <row r="25" spans="1:11" ht="12.75">
      <c r="A25" s="227" t="s">
        <v>66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9084428</v>
      </c>
      <c r="K25" s="7">
        <v>8908828</v>
      </c>
    </row>
    <row r="26" spans="1:11" ht="12.75">
      <c r="A26" s="227" t="s">
        <v>159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f>SUM(J27:J34)</f>
        <v>113985522</v>
      </c>
      <c r="K26" s="53">
        <f>SUM(K27:K34)</f>
        <v>99169163</v>
      </c>
    </row>
    <row r="27" spans="1:11" ht="12.75">
      <c r="A27" s="227" t="s">
        <v>67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.75">
      <c r="A28" s="227" t="s">
        <v>68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.75">
      <c r="A29" s="227" t="s">
        <v>69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8956623</v>
      </c>
      <c r="K29" s="7">
        <v>8956623</v>
      </c>
    </row>
    <row r="30" spans="1:11" ht="12.75">
      <c r="A30" s="227" t="s">
        <v>74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.75">
      <c r="A31" s="227" t="s">
        <v>75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289112</v>
      </c>
      <c r="K31" s="7">
        <v>289112</v>
      </c>
    </row>
    <row r="32" spans="1:11" ht="12.75">
      <c r="A32" s="227" t="s">
        <v>76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104397771</v>
      </c>
      <c r="K32" s="7">
        <v>89581412</v>
      </c>
    </row>
    <row r="33" spans="1:11" ht="12.75">
      <c r="A33" s="227" t="s">
        <v>70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342016</v>
      </c>
      <c r="K33" s="7">
        <v>342016</v>
      </c>
    </row>
    <row r="34" spans="1:11" ht="12.75">
      <c r="A34" s="227" t="s">
        <v>152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.75">
      <c r="A35" s="227" t="s">
        <v>153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7" t="s">
        <v>71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.75">
      <c r="A37" s="227" t="s">
        <v>72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0</v>
      </c>
      <c r="K37" s="7">
        <v>0</v>
      </c>
    </row>
    <row r="38" spans="1:11" ht="12.75">
      <c r="A38" s="227" t="s">
        <v>73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.75">
      <c r="A39" s="227" t="s">
        <v>154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9597</v>
      </c>
      <c r="K39" s="7">
        <v>9481</v>
      </c>
    </row>
    <row r="40" spans="1:11" ht="12.75">
      <c r="A40" s="216" t="s">
        <v>206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505226059</v>
      </c>
      <c r="K40" s="53">
        <f>K41+K49+K56+K64</f>
        <v>469298062</v>
      </c>
    </row>
    <row r="41" spans="1:11" ht="12.75">
      <c r="A41" s="227" t="s">
        <v>91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f>SUM(J42:J48)</f>
        <v>145459869</v>
      </c>
      <c r="K41" s="53">
        <f>SUM(K42:K48)</f>
        <v>149118305</v>
      </c>
    </row>
    <row r="42" spans="1:11" ht="12.75">
      <c r="A42" s="227" t="s">
        <v>103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70731490</v>
      </c>
      <c r="K42" s="7">
        <v>51860813</v>
      </c>
    </row>
    <row r="43" spans="1:11" ht="12.75">
      <c r="A43" s="227" t="s">
        <v>104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514469</v>
      </c>
      <c r="K43" s="7">
        <v>17141216</v>
      </c>
    </row>
    <row r="44" spans="1:11" ht="12.75">
      <c r="A44" s="227" t="s">
        <v>77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34602000</v>
      </c>
      <c r="K44" s="7">
        <v>40784137</v>
      </c>
    </row>
    <row r="45" spans="1:11" ht="12.75">
      <c r="A45" s="227" t="s">
        <v>78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37624187</v>
      </c>
      <c r="K45" s="7">
        <v>37739111</v>
      </c>
    </row>
    <row r="46" spans="1:11" ht="12.75">
      <c r="A46" s="227" t="s">
        <v>79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984762</v>
      </c>
      <c r="K46" s="7">
        <v>463952</v>
      </c>
    </row>
    <row r="47" spans="1:11" ht="12.75">
      <c r="A47" s="227" t="s">
        <v>80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.75">
      <c r="A48" s="227" t="s">
        <v>81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1002961</v>
      </c>
      <c r="K48" s="7">
        <v>1129076</v>
      </c>
    </row>
    <row r="49" spans="1:11" ht="12.75">
      <c r="A49" s="227" t="s">
        <v>92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f>SUM(J50:J55)</f>
        <v>303480740</v>
      </c>
      <c r="K49" s="53">
        <f>SUM(K50:K55)</f>
        <v>280345010</v>
      </c>
    </row>
    <row r="50" spans="1:11" ht="12.75">
      <c r="A50" s="227" t="s">
        <v>166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>
      <c r="A51" s="227" t="s">
        <v>167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273188289</v>
      </c>
      <c r="K51" s="7">
        <v>251185418</v>
      </c>
    </row>
    <row r="52" spans="1:11" ht="12.75">
      <c r="A52" s="227" t="s">
        <v>168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79700</v>
      </c>
      <c r="K52" s="7">
        <v>0</v>
      </c>
    </row>
    <row r="53" spans="1:11" ht="12.75">
      <c r="A53" s="227" t="s">
        <v>169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2984053</v>
      </c>
      <c r="K53" s="7">
        <v>908084</v>
      </c>
    </row>
    <row r="54" spans="1:11" ht="12.75">
      <c r="A54" s="227" t="s">
        <v>5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6628147</v>
      </c>
      <c r="K54" s="7">
        <v>8844954</v>
      </c>
    </row>
    <row r="55" spans="1:11" ht="12.75">
      <c r="A55" s="227" t="s">
        <v>6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20600551</v>
      </c>
      <c r="K55" s="7">
        <v>19406554</v>
      </c>
    </row>
    <row r="56" spans="1:11" ht="12.75">
      <c r="A56" s="227" t="s">
        <v>93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f>SUM(J57:J63)</f>
        <v>13594366</v>
      </c>
      <c r="K56" s="53">
        <f>SUM(K57:K63)</f>
        <v>22242013</v>
      </c>
    </row>
    <row r="57" spans="1:11" ht="12.75">
      <c r="A57" s="227" t="s">
        <v>67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.75">
      <c r="A58" s="227" t="s">
        <v>68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.75">
      <c r="A59" s="227" t="s">
        <v>208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.75">
      <c r="A60" s="227" t="s">
        <v>74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.75">
      <c r="A61" s="227" t="s">
        <v>75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1600000</v>
      </c>
      <c r="K61" s="7">
        <v>15095772</v>
      </c>
    </row>
    <row r="62" spans="1:11" ht="12.75">
      <c r="A62" s="227" t="s">
        <v>76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11911955</v>
      </c>
      <c r="K62" s="7">
        <v>7063269</v>
      </c>
    </row>
    <row r="63" spans="1:11" ht="12.75">
      <c r="A63" s="227" t="s">
        <v>40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82411</v>
      </c>
      <c r="K63" s="7">
        <v>82972</v>
      </c>
    </row>
    <row r="64" spans="1:11" ht="12.75">
      <c r="A64" s="227" t="s">
        <v>173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42691084</v>
      </c>
      <c r="K64" s="7">
        <v>17592734</v>
      </c>
    </row>
    <row r="65" spans="1:11" ht="12.75">
      <c r="A65" s="216" t="s">
        <v>47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1145646</v>
      </c>
      <c r="K65" s="7">
        <v>2033253</v>
      </c>
    </row>
    <row r="66" spans="1:11" ht="12.75">
      <c r="A66" s="216" t="s">
        <v>207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1205936432</v>
      </c>
      <c r="K66" s="53">
        <f>K7+K8+K40+K65</f>
        <v>1142777209</v>
      </c>
    </row>
    <row r="67" spans="1:11" ht="12.75">
      <c r="A67" s="230" t="s">
        <v>82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26921987</v>
      </c>
      <c r="K67" s="8">
        <v>26403368</v>
      </c>
    </row>
    <row r="68" spans="1:11" ht="12.75">
      <c r="A68" s="233" t="s">
        <v>49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160</v>
      </c>
      <c r="B69" s="214"/>
      <c r="C69" s="214"/>
      <c r="D69" s="214"/>
      <c r="E69" s="214"/>
      <c r="F69" s="214"/>
      <c r="G69" s="214"/>
      <c r="H69" s="215"/>
      <c r="I69" s="3">
        <v>62</v>
      </c>
      <c r="J69" s="54">
        <f>J70+J71+J72+J78+J79+J82+J85</f>
        <v>636469100</v>
      </c>
      <c r="K69" s="54">
        <f>K70+K71+K72+K78+K79+K82+K85</f>
        <v>620869893</v>
      </c>
    </row>
    <row r="70" spans="1:11" ht="12.75">
      <c r="A70" s="227" t="s">
        <v>117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549448400</v>
      </c>
      <c r="K70" s="7">
        <v>549448400</v>
      </c>
    </row>
    <row r="71" spans="1:11" ht="12.75">
      <c r="A71" s="227" t="s">
        <v>118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-10769310</v>
      </c>
      <c r="K71" s="7">
        <v>-13274565</v>
      </c>
    </row>
    <row r="72" spans="1:11" ht="12.75">
      <c r="A72" s="227" t="s">
        <v>119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f>J73+J74-J75+J76+J77</f>
        <v>26513388</v>
      </c>
      <c r="K72" s="53">
        <f>K73+K74-K75+K76+K77</f>
        <v>26658313</v>
      </c>
    </row>
    <row r="73" spans="1:11" ht="12.75">
      <c r="A73" s="227" t="s">
        <v>120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26426835</v>
      </c>
      <c r="K73" s="7">
        <v>26622858</v>
      </c>
    </row>
    <row r="74" spans="1:11" ht="12.75">
      <c r="A74" s="227" t="s">
        <v>121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2379963</v>
      </c>
      <c r="K74" s="7">
        <v>19494127</v>
      </c>
    </row>
    <row r="75" spans="1:11" ht="12.75">
      <c r="A75" s="227" t="s">
        <v>109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2379963</v>
      </c>
      <c r="K75" s="7">
        <v>19494127</v>
      </c>
    </row>
    <row r="76" spans="1:11" ht="12.75">
      <c r="A76" s="227" t="s">
        <v>110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.75">
      <c r="A77" s="227" t="s">
        <v>111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86553</v>
      </c>
      <c r="K77" s="7">
        <v>35455</v>
      </c>
    </row>
    <row r="78" spans="1:11" ht="12.75">
      <c r="A78" s="227" t="s">
        <v>112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-15939927</v>
      </c>
      <c r="K78" s="7">
        <v>-15940583</v>
      </c>
    </row>
    <row r="79" spans="1:11" ht="12.75">
      <c r="A79" s="227" t="s">
        <v>204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f>J80-J81</f>
        <v>67188864</v>
      </c>
      <c r="K79" s="53">
        <f>K80-K81</f>
        <v>51541394</v>
      </c>
    </row>
    <row r="80" spans="1:11" ht="12.75">
      <c r="A80" s="236" t="s">
        <v>138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67188864</v>
      </c>
      <c r="K80" s="7">
        <v>51541394</v>
      </c>
    </row>
    <row r="81" spans="1:11" ht="12.75">
      <c r="A81" s="236" t="s">
        <v>139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7">
        <v>0</v>
      </c>
    </row>
    <row r="82" spans="1:11" ht="12.75">
      <c r="A82" s="227" t="s">
        <v>205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f>J83-J84</f>
        <v>1097502</v>
      </c>
      <c r="K82" s="53">
        <f>K83-K84</f>
        <v>2666741</v>
      </c>
    </row>
    <row r="83" spans="1:11" ht="12.75">
      <c r="A83" s="236" t="s">
        <v>140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1097502</v>
      </c>
      <c r="K83" s="7">
        <v>2666741</v>
      </c>
    </row>
    <row r="84" spans="1:11" ht="12.75">
      <c r="A84" s="236" t="s">
        <v>141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7">
        <v>0</v>
      </c>
    </row>
    <row r="85" spans="1:11" ht="12.75">
      <c r="A85" s="227" t="s">
        <v>142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18930183</v>
      </c>
      <c r="K85" s="7">
        <v>19770193</v>
      </c>
    </row>
    <row r="86" spans="1:11" ht="12.75">
      <c r="A86" s="216" t="s">
        <v>13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7" t="s">
        <v>105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.75">
      <c r="A88" s="227" t="s">
        <v>106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107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.75">
      <c r="A90" s="216" t="s">
        <v>14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187629021</v>
      </c>
      <c r="K90" s="53">
        <f>SUM(K91:K99)</f>
        <v>192394910</v>
      </c>
    </row>
    <row r="91" spans="1:11" ht="12.75">
      <c r="A91" s="227" t="s">
        <v>108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209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118246068</v>
      </c>
      <c r="K93" s="7">
        <v>123875769</v>
      </c>
    </row>
    <row r="94" spans="1:11" ht="12.75">
      <c r="A94" s="227" t="s">
        <v>210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>
      <c r="A95" s="227" t="s">
        <v>211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ht="12.75">
      <c r="A96" s="227" t="s">
        <v>212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ht="12.75">
      <c r="A97" s="227" t="s">
        <v>85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67033706</v>
      </c>
      <c r="K97" s="7">
        <v>66196143</v>
      </c>
    </row>
    <row r="98" spans="1:11" ht="12.75">
      <c r="A98" s="227" t="s">
        <v>83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2349247</v>
      </c>
      <c r="K98" s="7">
        <v>2322998</v>
      </c>
    </row>
    <row r="99" spans="1:11" ht="12.75">
      <c r="A99" s="227" t="s">
        <v>84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>
        <v>0</v>
      </c>
    </row>
    <row r="100" spans="1:11" ht="12.75">
      <c r="A100" s="216" t="s">
        <v>15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361467038</v>
      </c>
      <c r="K100" s="53">
        <f>SUM(K101:K112)</f>
        <v>310755059</v>
      </c>
    </row>
    <row r="101" spans="1:11" ht="12.75">
      <c r="A101" s="227" t="s">
        <v>108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209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1600000</v>
      </c>
      <c r="K102" s="7">
        <v>1540000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137436354</v>
      </c>
      <c r="K103" s="7">
        <v>114174455</v>
      </c>
    </row>
    <row r="104" spans="1:11" ht="12.75">
      <c r="A104" s="227" t="s">
        <v>210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250311</v>
      </c>
      <c r="K104" s="7">
        <v>102082</v>
      </c>
    </row>
    <row r="105" spans="1:11" ht="12.75">
      <c r="A105" s="227" t="s">
        <v>211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142880703</v>
      </c>
      <c r="K105" s="7">
        <v>114827864</v>
      </c>
    </row>
    <row r="106" spans="1:11" ht="12.75">
      <c r="A106" s="227" t="s">
        <v>212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1728116</v>
      </c>
      <c r="K106" s="7">
        <v>0</v>
      </c>
    </row>
    <row r="107" spans="1:11" ht="12.75">
      <c r="A107" s="227" t="s">
        <v>85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34845717</v>
      </c>
      <c r="K107" s="7">
        <v>43453400</v>
      </c>
    </row>
    <row r="108" spans="1:11" ht="12.75">
      <c r="A108" s="227" t="s">
        <v>86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12146639</v>
      </c>
      <c r="K108" s="7">
        <v>10738774</v>
      </c>
    </row>
    <row r="109" spans="1:11" ht="12.75">
      <c r="A109" s="227" t="s">
        <v>87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14943965</v>
      </c>
      <c r="K109" s="7">
        <v>12270802</v>
      </c>
    </row>
    <row r="110" spans="1:11" ht="12.75">
      <c r="A110" s="227" t="s">
        <v>90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1341550</v>
      </c>
      <c r="K110" s="7">
        <v>1096439</v>
      </c>
    </row>
    <row r="111" spans="1:11" ht="12.75">
      <c r="A111" s="227" t="s">
        <v>88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.75">
      <c r="A112" s="227" t="s">
        <v>89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14293683</v>
      </c>
      <c r="K112" s="7">
        <v>12551243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20371273</v>
      </c>
      <c r="K113" s="7">
        <v>18757347</v>
      </c>
    </row>
    <row r="114" spans="1:11" ht="12.75">
      <c r="A114" s="216" t="s">
        <v>19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1205936432</v>
      </c>
      <c r="K114" s="53">
        <f>K69+K86+K90+K100+K113</f>
        <v>1142777209</v>
      </c>
    </row>
    <row r="115" spans="1:11" ht="12.75">
      <c r="A115" s="241" t="s">
        <v>48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26921987</v>
      </c>
      <c r="K115" s="8">
        <v>26403368</v>
      </c>
    </row>
    <row r="116" spans="1:11" ht="12.75">
      <c r="A116" s="233" t="s">
        <v>276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155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3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617538917</v>
      </c>
      <c r="K118" s="7">
        <v>601099700</v>
      </c>
    </row>
    <row r="119" spans="1:11" ht="12.75">
      <c r="A119" s="249" t="s">
        <v>4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18930183</v>
      </c>
      <c r="K119" s="8">
        <v>19770193</v>
      </c>
    </row>
    <row r="120" spans="1:11" ht="12.75">
      <c r="A120" s="252" t="s">
        <v>277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9448818897637796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I60" sqref="I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314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50</v>
      </c>
      <c r="B4" s="255"/>
      <c r="C4" s="255"/>
      <c r="D4" s="255"/>
      <c r="E4" s="255"/>
      <c r="F4" s="255"/>
      <c r="G4" s="255"/>
      <c r="H4" s="255"/>
      <c r="I4" s="58" t="s">
        <v>245</v>
      </c>
      <c r="J4" s="256" t="s">
        <v>284</v>
      </c>
      <c r="K4" s="256"/>
      <c r="L4" s="256" t="s">
        <v>285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20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481806078</v>
      </c>
      <c r="K7" s="54">
        <f>SUM(K8:K9)</f>
        <v>267307804</v>
      </c>
      <c r="L7" s="54">
        <f>SUM(L8:L9)</f>
        <v>448902357</v>
      </c>
      <c r="M7" s="54">
        <f>SUM(M8:M9)</f>
        <v>246157883</v>
      </c>
    </row>
    <row r="8" spans="1:13" ht="12.75">
      <c r="A8" s="216" t="s">
        <v>126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474322424</v>
      </c>
      <c r="K8" s="7">
        <v>266079909</v>
      </c>
      <c r="L8" s="7">
        <v>443164291</v>
      </c>
      <c r="M8" s="7">
        <v>242540860</v>
      </c>
    </row>
    <row r="9" spans="1:13" ht="12.75">
      <c r="A9" s="216" t="s">
        <v>94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7483654</v>
      </c>
      <c r="K9" s="7">
        <v>1227895</v>
      </c>
      <c r="L9" s="7">
        <v>5738066</v>
      </c>
      <c r="M9" s="7">
        <v>3617023</v>
      </c>
    </row>
    <row r="10" spans="1:13" ht="12.75">
      <c r="A10" s="216" t="s">
        <v>7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467493110</v>
      </c>
      <c r="K10" s="53">
        <f>K11+K12+K16+K20+K21+K22+K25+K26</f>
        <v>261043966</v>
      </c>
      <c r="L10" s="53">
        <f>L11+L12+L16+L20+L21+L22+L25+L26</f>
        <v>436538808</v>
      </c>
      <c r="M10" s="53">
        <f>M11+M12+M16+M20+M21+M22+M25+M26</f>
        <v>237022893</v>
      </c>
    </row>
    <row r="11" spans="1:13" ht="12.75">
      <c r="A11" s="216" t="s">
        <v>95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-21964611</v>
      </c>
      <c r="K11" s="7">
        <v>14346460</v>
      </c>
      <c r="L11" s="7">
        <v>-22964582</v>
      </c>
      <c r="M11" s="7">
        <v>95106</v>
      </c>
    </row>
    <row r="12" spans="1:13" ht="12.75">
      <c r="A12" s="216" t="s">
        <v>16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305416620</v>
      </c>
      <c r="K12" s="53">
        <f>SUM(K13:K15)</f>
        <v>154941067</v>
      </c>
      <c r="L12" s="53">
        <f>SUM(L13:L15)</f>
        <v>283619407</v>
      </c>
      <c r="M12" s="53">
        <f>SUM(M13:M15)</f>
        <v>151716613</v>
      </c>
    </row>
    <row r="13" spans="1:13" ht="12.75">
      <c r="A13" s="227" t="s">
        <v>122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231256059</v>
      </c>
      <c r="K13" s="7">
        <v>106102172</v>
      </c>
      <c r="L13" s="7">
        <v>220941870</v>
      </c>
      <c r="M13" s="7">
        <v>110014168</v>
      </c>
    </row>
    <row r="14" spans="1:13" ht="12.75">
      <c r="A14" s="227" t="s">
        <v>123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24063141</v>
      </c>
      <c r="K14" s="7">
        <v>17602235</v>
      </c>
      <c r="L14" s="7">
        <v>15581299</v>
      </c>
      <c r="M14" s="7">
        <v>10514651</v>
      </c>
    </row>
    <row r="15" spans="1:13" ht="12.75">
      <c r="A15" s="227" t="s">
        <v>52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50097420</v>
      </c>
      <c r="K15" s="7">
        <v>31236660</v>
      </c>
      <c r="L15" s="7">
        <v>47096238</v>
      </c>
      <c r="M15" s="7">
        <v>31187794</v>
      </c>
    </row>
    <row r="16" spans="1:13" ht="12.75">
      <c r="A16" s="216" t="s">
        <v>17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132593553</v>
      </c>
      <c r="K16" s="53">
        <f>SUM(K17:K19)</f>
        <v>64833300</v>
      </c>
      <c r="L16" s="53">
        <f>SUM(L17:L19)</f>
        <v>123486010</v>
      </c>
      <c r="M16" s="53">
        <f>SUM(M17:M19)</f>
        <v>61445221</v>
      </c>
    </row>
    <row r="17" spans="1:13" ht="12.75">
      <c r="A17" s="227" t="s">
        <v>53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79037703</v>
      </c>
      <c r="K17" s="7">
        <v>38866029</v>
      </c>
      <c r="L17" s="7">
        <v>74104429</v>
      </c>
      <c r="M17" s="7">
        <v>36671938</v>
      </c>
    </row>
    <row r="18" spans="1:13" ht="12.75">
      <c r="A18" s="227" t="s">
        <v>54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36514570</v>
      </c>
      <c r="K18" s="7">
        <v>18065310</v>
      </c>
      <c r="L18" s="7">
        <v>34711888</v>
      </c>
      <c r="M18" s="7">
        <v>17475394</v>
      </c>
    </row>
    <row r="19" spans="1:13" ht="12.75">
      <c r="A19" s="227" t="s">
        <v>55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17041280</v>
      </c>
      <c r="K19" s="7">
        <v>7901961</v>
      </c>
      <c r="L19" s="7">
        <v>14669693</v>
      </c>
      <c r="M19" s="7">
        <v>7297889</v>
      </c>
    </row>
    <row r="20" spans="1:13" ht="12.75">
      <c r="A20" s="216" t="s">
        <v>96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26692516</v>
      </c>
      <c r="K20" s="7">
        <v>13259540</v>
      </c>
      <c r="L20" s="7">
        <v>24033102</v>
      </c>
      <c r="M20" s="7">
        <v>11628189</v>
      </c>
    </row>
    <row r="21" spans="1:13" ht="12.75">
      <c r="A21" s="216" t="s">
        <v>97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23479985</v>
      </c>
      <c r="K21" s="7">
        <v>13199893</v>
      </c>
      <c r="L21" s="7">
        <v>25313480</v>
      </c>
      <c r="M21" s="7">
        <v>11353506</v>
      </c>
    </row>
    <row r="22" spans="1:13" ht="12.75">
      <c r="A22" s="216" t="s">
        <v>18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299185</v>
      </c>
      <c r="K22" s="53">
        <f>SUM(K23:K24)</f>
        <v>285865</v>
      </c>
      <c r="L22" s="53">
        <f>SUM(L23:L24)</f>
        <v>1415575</v>
      </c>
      <c r="M22" s="53">
        <f>SUM(M23:M24)</f>
        <v>70</v>
      </c>
    </row>
    <row r="23" spans="1:13" ht="12.75">
      <c r="A23" s="227" t="s">
        <v>113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7" t="s">
        <v>114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299185</v>
      </c>
      <c r="K24" s="7">
        <v>285865</v>
      </c>
      <c r="L24" s="7">
        <v>1415575</v>
      </c>
      <c r="M24" s="7">
        <v>70</v>
      </c>
    </row>
    <row r="25" spans="1:13" ht="12.75">
      <c r="A25" s="216" t="s">
        <v>98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41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975862</v>
      </c>
      <c r="K26" s="7">
        <v>177841</v>
      </c>
      <c r="L26" s="7">
        <v>1635816</v>
      </c>
      <c r="M26" s="7">
        <v>784188</v>
      </c>
    </row>
    <row r="27" spans="1:13" ht="12.75">
      <c r="A27" s="216" t="s">
        <v>179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7496394</v>
      </c>
      <c r="K27" s="53">
        <f>SUM(K28:K32)</f>
        <v>3039572</v>
      </c>
      <c r="L27" s="53">
        <f>SUM(L28:L32)</f>
        <v>7580493</v>
      </c>
      <c r="M27" s="53">
        <f>SUM(M28:M32)</f>
        <v>4534762</v>
      </c>
    </row>
    <row r="28" spans="1:13" ht="12.75">
      <c r="A28" s="216" t="s">
        <v>193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2131362</v>
      </c>
      <c r="K28" s="7">
        <v>0</v>
      </c>
      <c r="L28" s="7">
        <v>2174811</v>
      </c>
      <c r="M28" s="7"/>
    </row>
    <row r="29" spans="1:13" ht="12.75">
      <c r="A29" s="216" t="s">
        <v>129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4952988</v>
      </c>
      <c r="K29" s="7">
        <v>2806704</v>
      </c>
      <c r="L29" s="7">
        <v>5288627</v>
      </c>
      <c r="M29" s="7">
        <v>775703</v>
      </c>
    </row>
    <row r="30" spans="1:13" ht="12.75">
      <c r="A30" s="216" t="s">
        <v>115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3697639</v>
      </c>
    </row>
    <row r="31" spans="1:13" ht="12.75">
      <c r="A31" s="216" t="s">
        <v>189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116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412044</v>
      </c>
      <c r="K32" s="7">
        <v>232868</v>
      </c>
      <c r="L32" s="7">
        <v>117055</v>
      </c>
      <c r="M32" s="7">
        <v>61420</v>
      </c>
    </row>
    <row r="33" spans="1:13" ht="12.75">
      <c r="A33" s="216" t="s">
        <v>180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16844351</v>
      </c>
      <c r="K33" s="53">
        <f>SUM(K34:K37)</f>
        <v>7742367</v>
      </c>
      <c r="L33" s="53">
        <f>SUM(L34:L37)</f>
        <v>13866629</v>
      </c>
      <c r="M33" s="53">
        <f>SUM(M34:M37)</f>
        <v>7887019</v>
      </c>
    </row>
    <row r="34" spans="1:13" ht="12.75">
      <c r="A34" s="216" t="s">
        <v>57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4967497</v>
      </c>
      <c r="K34" s="7">
        <v>2260199</v>
      </c>
      <c r="L34" s="7">
        <v>3757885</v>
      </c>
      <c r="M34" s="7">
        <v>3278604</v>
      </c>
    </row>
    <row r="35" spans="1:13" ht="12.75">
      <c r="A35" s="216" t="s">
        <v>56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11669832</v>
      </c>
      <c r="K35" s="7">
        <v>5389360</v>
      </c>
      <c r="L35" s="7">
        <v>10082526</v>
      </c>
      <c r="M35" s="7">
        <v>4604721</v>
      </c>
    </row>
    <row r="36" spans="1:13" ht="12.75">
      <c r="A36" s="216" t="s">
        <v>190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58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207022</v>
      </c>
      <c r="K37" s="7">
        <v>92808</v>
      </c>
      <c r="L37" s="7">
        <v>26218</v>
      </c>
      <c r="M37" s="7">
        <v>3694</v>
      </c>
    </row>
    <row r="38" spans="1:13" ht="12.75">
      <c r="A38" s="216" t="s">
        <v>164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165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191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192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181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489302472</v>
      </c>
      <c r="K42" s="53">
        <f>K7+K27+K38+K40</f>
        <v>270347376</v>
      </c>
      <c r="L42" s="53">
        <f>L7+L27+L38+L40</f>
        <v>456482850</v>
      </c>
      <c r="M42" s="53">
        <f>M7+M27+M38+M40</f>
        <v>250692645</v>
      </c>
    </row>
    <row r="43" spans="1:13" ht="12.75">
      <c r="A43" s="216" t="s">
        <v>182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484337461</v>
      </c>
      <c r="K43" s="53">
        <f>K10+K33+K39+K41</f>
        <v>268786333</v>
      </c>
      <c r="L43" s="53">
        <f>L10+L33+L39+L41</f>
        <v>450405437</v>
      </c>
      <c r="M43" s="53">
        <f>M10+M33+M39+M41</f>
        <v>244909912</v>
      </c>
    </row>
    <row r="44" spans="1:13" ht="12.75">
      <c r="A44" s="216" t="s">
        <v>202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4965011</v>
      </c>
      <c r="K44" s="53">
        <f>K42-K43</f>
        <v>1561043</v>
      </c>
      <c r="L44" s="53">
        <f>L42-L43</f>
        <v>6077413</v>
      </c>
      <c r="M44" s="53">
        <f>M42-M43</f>
        <v>5782733</v>
      </c>
    </row>
    <row r="45" spans="1:13" ht="12.75">
      <c r="A45" s="236" t="s">
        <v>184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4965011</v>
      </c>
      <c r="K45" s="53">
        <f>IF(K42&gt;K43,K42-K43,0)</f>
        <v>1561043</v>
      </c>
      <c r="L45" s="53">
        <f>IF(L42&gt;L43,L42-L43,0)</f>
        <v>6077413</v>
      </c>
      <c r="M45" s="53">
        <f>IF(M42&gt;M43,M42-M43,0)</f>
        <v>5782733</v>
      </c>
    </row>
    <row r="46" spans="1:13" ht="12.75">
      <c r="A46" s="236" t="s">
        <v>185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183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3353753</v>
      </c>
      <c r="K47" s="7">
        <v>1717004</v>
      </c>
      <c r="L47" s="7">
        <v>2432105</v>
      </c>
      <c r="M47" s="7">
        <v>1471314</v>
      </c>
    </row>
    <row r="48" spans="1:13" ht="12.75">
      <c r="A48" s="216" t="s">
        <v>203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1611258</v>
      </c>
      <c r="K48" s="53">
        <f>K44-K47</f>
        <v>-155961</v>
      </c>
      <c r="L48" s="53">
        <f>L44-L47</f>
        <v>3645308</v>
      </c>
      <c r="M48" s="53">
        <f>M44-M47</f>
        <v>4311419</v>
      </c>
    </row>
    <row r="49" spans="1:13" ht="12.75">
      <c r="A49" s="236" t="s">
        <v>161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1611258</v>
      </c>
      <c r="K49" s="53">
        <f>IF(K48&gt;0,K48,0)</f>
        <v>0</v>
      </c>
      <c r="L49" s="53">
        <f>IF(L48&gt;0,L48,0)</f>
        <v>3645308</v>
      </c>
      <c r="M49" s="53">
        <f>IF(M48&gt;0,M48,0)</f>
        <v>4311419</v>
      </c>
    </row>
    <row r="50" spans="1:13" ht="12.75">
      <c r="A50" s="260" t="s">
        <v>186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155961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3" t="s">
        <v>278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156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200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1137435</v>
      </c>
      <c r="K53" s="7">
        <v>-463665</v>
      </c>
      <c r="L53" s="7">
        <v>2666741</v>
      </c>
      <c r="M53" s="7">
        <v>3730682</v>
      </c>
    </row>
    <row r="54" spans="1:13" ht="12.75">
      <c r="A54" s="257" t="s">
        <v>201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473823</v>
      </c>
      <c r="K54" s="8">
        <v>307704</v>
      </c>
      <c r="L54" s="8">
        <v>978567</v>
      </c>
      <c r="M54" s="8">
        <v>580737</v>
      </c>
    </row>
    <row r="55" spans="1:13" ht="12.75" customHeight="1">
      <c r="A55" s="233" t="s">
        <v>158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170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1611258</v>
      </c>
      <c r="K56" s="6">
        <v>-155961</v>
      </c>
      <c r="L56" s="6">
        <v>3645308</v>
      </c>
      <c r="M56" s="6">
        <v>4311419</v>
      </c>
    </row>
    <row r="57" spans="1:13" ht="12.75">
      <c r="A57" s="216" t="s">
        <v>187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6" t="s">
        <v>194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6" t="s">
        <v>195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6" t="s">
        <v>39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6" t="s">
        <v>196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6" t="s">
        <v>197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6" t="s">
        <v>198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6" t="s">
        <v>199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6" t="s">
        <v>188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6" t="s">
        <v>162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6" t="s">
        <v>163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1611258</v>
      </c>
      <c r="K67" s="61">
        <f>K56+K66</f>
        <v>-155961</v>
      </c>
      <c r="L67" s="61">
        <f>L56+L66</f>
        <v>3645308</v>
      </c>
      <c r="M67" s="61">
        <f>M56+M66</f>
        <v>4311419</v>
      </c>
    </row>
    <row r="68" spans="1:13" ht="12.75" customHeight="1">
      <c r="A68" s="267" t="s">
        <v>279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157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200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1137435</v>
      </c>
      <c r="K70" s="7">
        <v>-463665</v>
      </c>
      <c r="L70" s="7">
        <v>2666741</v>
      </c>
      <c r="M70" s="7">
        <v>3730682</v>
      </c>
    </row>
    <row r="71" spans="1:13" ht="12.75">
      <c r="A71" s="264" t="s">
        <v>201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473823</v>
      </c>
      <c r="K71" s="8">
        <v>307704</v>
      </c>
      <c r="L71" s="8">
        <v>978567</v>
      </c>
      <c r="M71" s="8">
        <v>580737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6" sqref="A46:H46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322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312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50</v>
      </c>
      <c r="B4" s="276"/>
      <c r="C4" s="276"/>
      <c r="D4" s="276"/>
      <c r="E4" s="276"/>
      <c r="F4" s="276"/>
      <c r="G4" s="276"/>
      <c r="H4" s="276"/>
      <c r="I4" s="66" t="s">
        <v>245</v>
      </c>
      <c r="J4" s="67" t="s">
        <v>284</v>
      </c>
      <c r="K4" s="67" t="s">
        <v>285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249</v>
      </c>
      <c r="K5" s="69" t="s">
        <v>250</v>
      </c>
    </row>
    <row r="6" spans="1:11" ht="12.75">
      <c r="A6" s="233" t="s">
        <v>130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34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4965011</v>
      </c>
      <c r="K7" s="7">
        <v>6077414</v>
      </c>
    </row>
    <row r="8" spans="1:11" ht="12.75">
      <c r="A8" s="227" t="s">
        <v>35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26692516</v>
      </c>
      <c r="K8" s="7">
        <v>24033102</v>
      </c>
    </row>
    <row r="9" spans="1:11" ht="12.75">
      <c r="A9" s="227" t="s">
        <v>36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0</v>
      </c>
      <c r="K9" s="7">
        <v>0</v>
      </c>
    </row>
    <row r="10" spans="1:11" ht="12.75">
      <c r="A10" s="227" t="s">
        <v>37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30409083</v>
      </c>
      <c r="K10" s="7">
        <v>23135731</v>
      </c>
    </row>
    <row r="11" spans="1:11" ht="12.75">
      <c r="A11" s="227" t="s">
        <v>38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3723136</v>
      </c>
      <c r="K11" s="7">
        <v>0</v>
      </c>
    </row>
    <row r="12" spans="1:11" ht="12.75">
      <c r="A12" s="227" t="s">
        <v>42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5175095</v>
      </c>
      <c r="K12" s="7">
        <v>0</v>
      </c>
    </row>
    <row r="13" spans="1:11" ht="12.75">
      <c r="A13" s="216" t="s">
        <v>131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70964841</v>
      </c>
      <c r="K13" s="53">
        <f>SUM(K7:K12)</f>
        <v>53246247</v>
      </c>
    </row>
    <row r="14" spans="1:11" ht="12.75">
      <c r="A14" s="227" t="s">
        <v>43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56882236</v>
      </c>
      <c r="K14" s="7">
        <v>36601062</v>
      </c>
    </row>
    <row r="15" spans="1:11" ht="12.75">
      <c r="A15" s="227" t="s">
        <v>44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0</v>
      </c>
      <c r="K15" s="7">
        <v>0</v>
      </c>
    </row>
    <row r="16" spans="1:11" ht="12.75">
      <c r="A16" s="227" t="s">
        <v>45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0</v>
      </c>
      <c r="K16" s="7">
        <v>3658436</v>
      </c>
    </row>
    <row r="17" spans="1:11" ht="12.75">
      <c r="A17" s="227" t="s">
        <v>46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6448657</v>
      </c>
      <c r="K17" s="7">
        <v>7063990</v>
      </c>
    </row>
    <row r="18" spans="1:11" ht="12.75">
      <c r="A18" s="216" t="s">
        <v>132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63330893</v>
      </c>
      <c r="K18" s="53">
        <f>SUM(K14:K17)</f>
        <v>47323488</v>
      </c>
    </row>
    <row r="19" spans="1:11" ht="12.75">
      <c r="A19" s="216" t="s">
        <v>30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7633948</v>
      </c>
      <c r="K19" s="53">
        <f>IF(K13&gt;K18,K13-K18,0)</f>
        <v>5922759</v>
      </c>
    </row>
    <row r="20" spans="1:11" ht="12.75">
      <c r="A20" s="216" t="s">
        <v>31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33" t="s">
        <v>133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147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1535310</v>
      </c>
      <c r="K22" s="7">
        <v>70308</v>
      </c>
    </row>
    <row r="23" spans="1:11" ht="12.75">
      <c r="A23" s="227" t="s">
        <v>148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.75">
      <c r="A24" s="227" t="s">
        <v>149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.75">
      <c r="A25" s="227" t="s">
        <v>150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.75">
      <c r="A26" s="227" t="s">
        <v>151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8863965</v>
      </c>
      <c r="K26" s="7">
        <v>19824051</v>
      </c>
    </row>
    <row r="27" spans="1:11" ht="12.75">
      <c r="A27" s="216" t="s">
        <v>137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10399275</v>
      </c>
      <c r="K27" s="53">
        <f>SUM(K22:K26)</f>
        <v>19894359</v>
      </c>
    </row>
    <row r="28" spans="1:11" ht="12.75">
      <c r="A28" s="227" t="s">
        <v>101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15031844</v>
      </c>
      <c r="K28" s="7">
        <v>10754191</v>
      </c>
    </row>
    <row r="29" spans="1:11" ht="12.75">
      <c r="A29" s="227" t="s">
        <v>102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0</v>
      </c>
    </row>
    <row r="30" spans="1:11" ht="12.75">
      <c r="A30" s="227" t="s">
        <v>10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0</v>
      </c>
      <c r="K30" s="7">
        <v>206312</v>
      </c>
    </row>
    <row r="31" spans="1:11" ht="12.75">
      <c r="A31" s="216" t="s">
        <v>2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15031844</v>
      </c>
      <c r="K31" s="53">
        <f>SUM(K28:K30)</f>
        <v>10960503</v>
      </c>
    </row>
    <row r="32" spans="1:11" ht="12.75">
      <c r="A32" s="216" t="s">
        <v>32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8933856</v>
      </c>
    </row>
    <row r="33" spans="1:11" ht="12.75">
      <c r="A33" s="216" t="s">
        <v>33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4632569</v>
      </c>
      <c r="K33" s="53">
        <f>IF(K31&gt;K27,K31-K27,0)</f>
        <v>0</v>
      </c>
    </row>
    <row r="34" spans="1:11" ht="12.75">
      <c r="A34" s="233" t="s">
        <v>134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143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.75">
      <c r="A36" s="227" t="s">
        <v>23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3060218</v>
      </c>
      <c r="K36" s="7">
        <v>14840685</v>
      </c>
    </row>
    <row r="37" spans="1:11" ht="12.75">
      <c r="A37" s="227" t="s">
        <v>24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0</v>
      </c>
      <c r="K37" s="7">
        <v>0</v>
      </c>
    </row>
    <row r="38" spans="1:11" ht="12.75">
      <c r="A38" s="216" t="s">
        <v>59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3060218</v>
      </c>
      <c r="K38" s="53">
        <f>SUM(K35:K37)</f>
        <v>14840685</v>
      </c>
    </row>
    <row r="39" spans="1:11" ht="12.75">
      <c r="A39" s="227" t="s">
        <v>25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30045326</v>
      </c>
      <c r="K39" s="7">
        <v>23321900</v>
      </c>
    </row>
    <row r="40" spans="1:11" ht="12.75">
      <c r="A40" s="227" t="s">
        <v>26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0</v>
      </c>
      <c r="K40" s="7">
        <v>0</v>
      </c>
    </row>
    <row r="41" spans="1:11" ht="12.75">
      <c r="A41" s="227" t="s">
        <v>27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0</v>
      </c>
      <c r="K41" s="7">
        <v>0</v>
      </c>
    </row>
    <row r="42" spans="1:11" ht="12.75">
      <c r="A42" s="227" t="s">
        <v>28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>
        <v>17114164</v>
      </c>
    </row>
    <row r="43" spans="1:11" ht="12.75">
      <c r="A43" s="227" t="s">
        <v>29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0</v>
      </c>
      <c r="K43" s="7">
        <v>863812</v>
      </c>
    </row>
    <row r="44" spans="1:11" ht="12.75">
      <c r="A44" s="216" t="s">
        <v>60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30045326</v>
      </c>
      <c r="K44" s="53">
        <f>SUM(K39:K43)</f>
        <v>41299876</v>
      </c>
    </row>
    <row r="45" spans="1:11" ht="12.75">
      <c r="A45" s="216" t="s">
        <v>11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6" t="s">
        <v>12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26985108</v>
      </c>
      <c r="K46" s="53">
        <f>IF(K44&gt;K38,K44-K38,0)</f>
        <v>26459191</v>
      </c>
    </row>
    <row r="47" spans="1:11" ht="12.75">
      <c r="A47" s="227" t="s">
        <v>61</v>
      </c>
      <c r="B47" s="228"/>
      <c r="C47" s="228"/>
      <c r="D47" s="228"/>
      <c r="E47" s="228"/>
      <c r="F47" s="228"/>
      <c r="G47" s="228"/>
      <c r="H47" s="22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7" t="s">
        <v>62</v>
      </c>
      <c r="B48" s="228"/>
      <c r="C48" s="228"/>
      <c r="D48" s="228"/>
      <c r="E48" s="228"/>
      <c r="F48" s="228"/>
      <c r="G48" s="228"/>
      <c r="H48" s="228"/>
      <c r="I48" s="1">
        <v>40</v>
      </c>
      <c r="J48" s="64">
        <f>IF(J20-J19+J33-J32+J46-J45&gt;0,J20-J19+J33-J32+J46-J45,0)</f>
        <v>23983729</v>
      </c>
      <c r="K48" s="53">
        <f>IF(K20-K19+K33-K32+K46-K45&gt;0,K20-K19+K33-K32+K46-K45,0)</f>
        <v>11602576</v>
      </c>
    </row>
    <row r="49" spans="1:11" ht="12.75">
      <c r="A49" s="227" t="s">
        <v>135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46508399</v>
      </c>
      <c r="K49" s="7">
        <v>44291084</v>
      </c>
    </row>
    <row r="50" spans="1:11" ht="12.75">
      <c r="A50" s="227" t="s">
        <v>144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0</v>
      </c>
      <c r="K50" s="7">
        <v>0</v>
      </c>
    </row>
    <row r="51" spans="1:11" ht="12.75">
      <c r="A51" s="227" t="s">
        <v>145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v>23983729</v>
      </c>
      <c r="K51" s="7">
        <v>11602578</v>
      </c>
    </row>
    <row r="52" spans="1:11" ht="12.75">
      <c r="A52" s="249" t="s">
        <v>146</v>
      </c>
      <c r="B52" s="250"/>
      <c r="C52" s="250"/>
      <c r="D52" s="250"/>
      <c r="E52" s="250"/>
      <c r="F52" s="250"/>
      <c r="G52" s="250"/>
      <c r="H52" s="250"/>
      <c r="I52" s="4">
        <v>44</v>
      </c>
      <c r="J52" s="65">
        <f>+J49+J50-J51</f>
        <v>22524670</v>
      </c>
      <c r="K52" s="65">
        <f>+K49+K50-K51</f>
        <v>32688506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F26" sqref="F26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9.57421875" style="72" bestFit="1" customWidth="1"/>
    <col min="11" max="11" width="11.140625" style="72" customWidth="1"/>
    <col min="12" max="16384" width="9.140625" style="72" customWidth="1"/>
  </cols>
  <sheetData>
    <row r="1" spans="1:12" ht="12.75">
      <c r="A1" s="286" t="s">
        <v>247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1"/>
    </row>
    <row r="2" spans="1:12" ht="15.75">
      <c r="A2" s="42"/>
      <c r="B2" s="70"/>
      <c r="C2" s="296" t="s">
        <v>248</v>
      </c>
      <c r="D2" s="296"/>
      <c r="E2" s="73">
        <v>41275</v>
      </c>
      <c r="F2" s="43" t="s">
        <v>216</v>
      </c>
      <c r="G2" s="297">
        <v>41455</v>
      </c>
      <c r="H2" s="298"/>
      <c r="I2" s="70"/>
      <c r="J2" s="70"/>
      <c r="K2" s="70"/>
      <c r="L2" s="74"/>
    </row>
    <row r="3" spans="1:11" ht="23.25">
      <c r="A3" s="299" t="s">
        <v>50</v>
      </c>
      <c r="B3" s="299"/>
      <c r="C3" s="299"/>
      <c r="D3" s="299"/>
      <c r="E3" s="299"/>
      <c r="F3" s="299"/>
      <c r="G3" s="299"/>
      <c r="H3" s="299"/>
      <c r="I3" s="77" t="s">
        <v>271</v>
      </c>
      <c r="J3" s="78" t="s">
        <v>124</v>
      </c>
      <c r="K3" s="78" t="s">
        <v>125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0">
        <v>2</v>
      </c>
      <c r="J4" s="79" t="s">
        <v>249</v>
      </c>
      <c r="K4" s="79" t="s">
        <v>250</v>
      </c>
    </row>
    <row r="5" spans="1:11" ht="12.75">
      <c r="A5" s="288" t="s">
        <v>251</v>
      </c>
      <c r="B5" s="289"/>
      <c r="C5" s="289"/>
      <c r="D5" s="289"/>
      <c r="E5" s="289"/>
      <c r="F5" s="289"/>
      <c r="G5" s="289"/>
      <c r="H5" s="289"/>
      <c r="I5" s="44">
        <v>1</v>
      </c>
      <c r="J5" s="45">
        <v>549448400</v>
      </c>
      <c r="K5" s="45">
        <v>54948400</v>
      </c>
    </row>
    <row r="6" spans="1:11" ht="12.75">
      <c r="A6" s="288" t="s">
        <v>252</v>
      </c>
      <c r="B6" s="289"/>
      <c r="C6" s="289"/>
      <c r="D6" s="289"/>
      <c r="E6" s="289"/>
      <c r="F6" s="289"/>
      <c r="G6" s="289"/>
      <c r="H6" s="289"/>
      <c r="I6" s="44">
        <v>2</v>
      </c>
      <c r="J6" s="46">
        <v>-10255346</v>
      </c>
      <c r="K6" s="46">
        <v>-13274565</v>
      </c>
    </row>
    <row r="7" spans="1:11" ht="12.75">
      <c r="A7" s="288" t="s">
        <v>253</v>
      </c>
      <c r="B7" s="289"/>
      <c r="C7" s="289"/>
      <c r="D7" s="289"/>
      <c r="E7" s="289"/>
      <c r="F7" s="289"/>
      <c r="G7" s="289"/>
      <c r="H7" s="289"/>
      <c r="I7" s="44">
        <v>3</v>
      </c>
      <c r="J7" s="46">
        <v>25816386</v>
      </c>
      <c r="K7" s="46">
        <v>26658313</v>
      </c>
    </row>
    <row r="8" spans="1:11" ht="12.75">
      <c r="A8" s="288" t="s">
        <v>254</v>
      </c>
      <c r="B8" s="289"/>
      <c r="C8" s="289"/>
      <c r="D8" s="289"/>
      <c r="E8" s="289"/>
      <c r="F8" s="289"/>
      <c r="G8" s="289"/>
      <c r="H8" s="289"/>
      <c r="I8" s="44">
        <v>4</v>
      </c>
      <c r="J8" s="46">
        <v>91114979</v>
      </c>
      <c r="K8" s="46">
        <v>51541394</v>
      </c>
    </row>
    <row r="9" spans="1:11" ht="12.75">
      <c r="A9" s="288" t="s">
        <v>255</v>
      </c>
      <c r="B9" s="289"/>
      <c r="C9" s="289"/>
      <c r="D9" s="289"/>
      <c r="E9" s="289"/>
      <c r="F9" s="289"/>
      <c r="G9" s="289"/>
      <c r="H9" s="289"/>
      <c r="I9" s="44">
        <v>5</v>
      </c>
      <c r="J9" s="46">
        <v>1137435</v>
      </c>
      <c r="K9" s="46">
        <v>2666741</v>
      </c>
    </row>
    <row r="10" spans="1:11" ht="12.75">
      <c r="A10" s="288" t="s">
        <v>256</v>
      </c>
      <c r="B10" s="289"/>
      <c r="C10" s="289"/>
      <c r="D10" s="289"/>
      <c r="E10" s="289"/>
      <c r="F10" s="289"/>
      <c r="G10" s="289"/>
      <c r="H10" s="289"/>
      <c r="I10" s="44">
        <v>6</v>
      </c>
      <c r="J10" s="46">
        <v>111741</v>
      </c>
      <c r="K10" s="46">
        <v>111034</v>
      </c>
    </row>
    <row r="11" spans="1:11" ht="12.75">
      <c r="A11" s="288" t="s">
        <v>257</v>
      </c>
      <c r="B11" s="289"/>
      <c r="C11" s="289"/>
      <c r="D11" s="289"/>
      <c r="E11" s="289"/>
      <c r="F11" s="289"/>
      <c r="G11" s="289"/>
      <c r="H11" s="289"/>
      <c r="I11" s="44">
        <v>7</v>
      </c>
      <c r="J11" s="46">
        <v>0</v>
      </c>
      <c r="K11" s="46">
        <v>0</v>
      </c>
    </row>
    <row r="12" spans="1:11" ht="12.75">
      <c r="A12" s="288" t="s">
        <v>258</v>
      </c>
      <c r="B12" s="289"/>
      <c r="C12" s="289"/>
      <c r="D12" s="289"/>
      <c r="E12" s="289"/>
      <c r="F12" s="289"/>
      <c r="G12" s="289"/>
      <c r="H12" s="289"/>
      <c r="I12" s="44">
        <v>8</v>
      </c>
      <c r="J12" s="46">
        <v>-19274863</v>
      </c>
      <c r="K12" s="46">
        <v>-16051617</v>
      </c>
    </row>
    <row r="13" spans="1:11" ht="12.75">
      <c r="A13" s="288" t="s">
        <v>259</v>
      </c>
      <c r="B13" s="289"/>
      <c r="C13" s="289"/>
      <c r="D13" s="289"/>
      <c r="E13" s="289"/>
      <c r="F13" s="289"/>
      <c r="G13" s="289"/>
      <c r="H13" s="289"/>
      <c r="I13" s="44">
        <v>9</v>
      </c>
      <c r="J13" s="46">
        <v>0</v>
      </c>
      <c r="K13" s="46">
        <v>0</v>
      </c>
    </row>
    <row r="14" spans="1:11" ht="12.75">
      <c r="A14" s="290" t="s">
        <v>260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5">
        <f>SUM(J5:J13)</f>
        <v>638098732</v>
      </c>
      <c r="K14" s="75">
        <f>SUM(K5:K13)</f>
        <v>106599700</v>
      </c>
    </row>
    <row r="15" spans="1:11" ht="12.75">
      <c r="A15" s="288" t="s">
        <v>261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>
        <v>0</v>
      </c>
      <c r="K15" s="46">
        <v>0</v>
      </c>
    </row>
    <row r="16" spans="1:11" ht="12.75">
      <c r="A16" s="288" t="s">
        <v>262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>
        <v>0</v>
      </c>
      <c r="K16" s="46">
        <v>0</v>
      </c>
    </row>
    <row r="17" spans="1:11" ht="12.75">
      <c r="A17" s="288" t="s">
        <v>263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>
        <v>0</v>
      </c>
      <c r="K17" s="46">
        <v>0</v>
      </c>
    </row>
    <row r="18" spans="1:11" ht="12.75">
      <c r="A18" s="288" t="s">
        <v>264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>
        <v>0</v>
      </c>
      <c r="K18" s="46">
        <v>0</v>
      </c>
    </row>
    <row r="19" spans="1:11" ht="12.75">
      <c r="A19" s="288" t="s">
        <v>265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>
        <v>0</v>
      </c>
      <c r="K19" s="46">
        <v>0</v>
      </c>
    </row>
    <row r="20" spans="1:11" ht="12.75">
      <c r="A20" s="288" t="s">
        <v>266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>
        <v>18748663</v>
      </c>
      <c r="K20" s="46">
        <v>19770193</v>
      </c>
    </row>
    <row r="21" spans="1:11" ht="12.75">
      <c r="A21" s="290" t="s">
        <v>267</v>
      </c>
      <c r="B21" s="291"/>
      <c r="C21" s="291"/>
      <c r="D21" s="291"/>
      <c r="E21" s="291"/>
      <c r="F21" s="291"/>
      <c r="G21" s="291"/>
      <c r="H21" s="291"/>
      <c r="I21" s="44">
        <v>17</v>
      </c>
      <c r="J21" s="76">
        <f>SUM(J15:J20)</f>
        <v>18748663</v>
      </c>
      <c r="K21" s="76">
        <f>SUM(K15:K20)</f>
        <v>19770193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268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>
        <v>638098732</v>
      </c>
      <c r="K23" s="45">
        <v>601099770</v>
      </c>
    </row>
    <row r="24" spans="1:11" ht="17.25" customHeight="1">
      <c r="A24" s="282" t="s">
        <v>269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6">
        <v>18748663</v>
      </c>
      <c r="K24" s="76">
        <v>19770193</v>
      </c>
    </row>
    <row r="25" spans="1:11" ht="30" customHeight="1">
      <c r="A25" s="284" t="s">
        <v>270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35433070866141736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M20" sqref="M2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246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323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2013-07-25T09:44:19Z</cp:lastPrinted>
  <dcterms:created xsi:type="dcterms:W3CDTF">2008-10-17T11:51:54Z</dcterms:created>
  <dcterms:modified xsi:type="dcterms:W3CDTF">2013-07-25T12:20:54Z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