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0"/>
  </bookViews>
  <sheets>
    <sheet name="Naslovnica" sheetId="1" r:id="rId1"/>
    <sheet name="Međuizvještaj poslovodstva" sheetId="2" r:id="rId2"/>
    <sheet name="OPĆI PODACI" sheetId="3" r:id="rId3"/>
    <sheet name="Bilanca" sheetId="4" r:id="rId4"/>
    <sheet name="RDG" sheetId="5" r:id="rId5"/>
    <sheet name="NT_I" sheetId="6" r:id="rId6"/>
    <sheet name="PK" sheetId="7" r:id="rId7"/>
    <sheet name="Bilješke" sheetId="8" r:id="rId8"/>
    <sheet name="Izjava odgovorne osobe" sheetId="9" r:id="rId9"/>
  </sheets>
  <definedNames>
    <definedName name="_xlnm.Print_Area" localSheetId="7">'Bilješke'!$A$1:$J$53</definedName>
    <definedName name="_xlnm.Print_Area" localSheetId="2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<sst xmlns="http://schemas.openxmlformats.org/spreadsheetml/2006/main" count="410" uniqueCount="373">
  <si>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</si>
  <si>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</si>
  <si>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</si>
  <si>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</si>
  <si>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</si>
  <si>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</si>
  <si>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</si>
  <si>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</si>
  <si>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</si>
  <si>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</si>
  <si>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</si>
  <si>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</si>
  <si>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</si>
  <si>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</si>
  <si>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</si>
  <si>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</si>
  <si>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</si>
  <si>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</si>
  <si>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</si>
  <si>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</si>
  <si>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</si>
  <si>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</si>
  <si>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</si>
  <si>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</si>
  <si>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</si>
  <si>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</si>
  <si>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</si>
  <si>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</si>
  <si>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</si>
  <si>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</si>
  <si>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</si>
  <si>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</si>
  <si>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</si>
  <si>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</si>
  <si>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</si>
  <si>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</si>
  <si>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</si>
  <si>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</si>
  <si>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</si>
  <si>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</si>
  <si>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</si>
  <si>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</si>
  <si>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</si>
  <si>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</si>
  <si>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</si>
  <si>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</si>
  <si>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</si>
  <si>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</si>
  <si>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</si>
  <si>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</si>
  <si>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</si>
  <si>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</si>
  <si>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</si>
  <si>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</si>
  <si>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</si>
  <si>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</si>
  <si>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</si>
  <si>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</si>
  <si>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</si>
  <si>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</si>
  <si>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</si>
  <si>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</si>
  <si>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</si>
  <si>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</si>
  <si>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</si>
  <si>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</si>
  <si>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</si>
  <si>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</si>
  <si>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</si>
  <si>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</si>
  <si>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</si>
  <si>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</si>
  <si>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</si>
  <si>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</si>
  <si>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</si>
  <si>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</si>
  <si>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</si>
  <si>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</si>
  <si>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</si>
  <si>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</si>
  <si>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</si>
  <si>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</si>
  <si>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</si>
  <si>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</si>
  <si>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</si>
  <si>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</si>
  <si>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</si>
  <si>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</si>
  <si>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</si>
  <si>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</si>
  <si>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</si>
  <si>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</si>
  <si>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</si>
  <si>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</si>
  <si>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</si>
  <si>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</si>
  <si>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</si>
  <si>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</si>
  <si>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</si>
  <si>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</si>
  <si>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</si>
  <si>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</si>
  <si>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</si>
  <si>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</si>
  <si>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</si>
  <si>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</si>
  <si>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</si>
  <si>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</si>
  <si>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</si>
  <si>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</si>
  <si>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</si>
  <si>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</si>
  <si>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</si>
  <si>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</si>
  <si>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</si>
  <si>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</si>
  <si>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</si>
  <si>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</si>
  <si>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</si>
  <si>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</si>
  <si>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</si>
  <si>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</si>
  <si>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</si>
  <si>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</si>
  <si>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</si>
  <si>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</si>
  <si>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</si>
  <si>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</si>
  <si>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</si>
  <si>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</si>
  <si>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</si>
  <si>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</si>
  <si>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</si>
  <si>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</si>
  <si>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</si>
  <si>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</si>
  <si>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</si>
  <si>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</si>
  <si>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</si>
  <si>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</si>
  <si>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</si>
  <si>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</si>
  <si>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</si>
  <si>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</si>
  <si>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</si>
  <si>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</si>
  <si>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</si>
  <si>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</si>
  <si>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</si>
  <si>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</si>
  <si>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</si>
  <si>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</si>
  <si>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</si>
  <si>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</si>
  <si>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</si>
  <si>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</si>
  <si>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</si>
  <si>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</si>
  <si>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</si>
  <si>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</si>
  <si>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</si>
  <si>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</si>
  <si>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</si>
  <si>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</si>
  <si>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</si>
  <si>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</si>
  <si>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</si>
  <si>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</si>
  <si>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</si>
  <si>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</si>
  <si>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</si>
  <si>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</si>
  <si>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</si>
  <si>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</si>
  <si>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</si>
  <si>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</si>
  <si>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</si>
  <si>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</si>
  <si>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</si>
  <si>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</si>
  <si>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</si>
  <si>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</si>
  <si>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</si>
  <si>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</si>
  <si>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</si>
  <si>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</si>
  <si>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</si>
  <si>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</si>
  <si>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</si>
  <si>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</si>
  <si>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</si>
  <si>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</si>
  <si>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</si>
  <si>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</si>
  <si>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</si>
  <si>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</si>
  <si>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</si>
  <si>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</si>
  <si>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</si>
  <si>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</si>
  <si>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</si>
  <si>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</si>
  <si>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</si>
  <si>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</si>
  <si>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</si>
  <si>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</si>
  <si>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</si>
  <si>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</si>
  <si>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</si>
  <si>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</si>
  <si>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</si>
  <si>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</si>
  <si>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</si>
  <si>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</si>
  <si>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</si>
  <si>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</si>
  <si>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</si>
  <si>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</si>
  <si>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</si>
  <si>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</si>
  <si>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</si>
  <si>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</si>
  <si>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</si>
  <si>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</si>
  <si>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</si>
  <si>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</si>
  <si>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</si>
  <si>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</si>
  <si>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</si>
  <si>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</si>
  <si>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</si>
  <si>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</si>
  <si>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</si>
  <si>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</si>
  <si>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</si>
  <si>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</si>
  <si>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</si>
  <si>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</si>
  <si>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</si>
  <si>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</si>
  <si>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</si>
  <si>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</si>
  <si>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</si>
  <si>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</si>
  <si>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</si>
  <si>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</si>
  <si>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</si>
  <si>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</si>
  <si>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</si>
  <si>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</si>
  <si>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</si>
  <si>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</si>
  <si>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</si>
  <si>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</si>
  <si>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</si>
  <si>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</si>
  <si>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</si>
  <si>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</si>
  <si>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</si>
  <si>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</si>
  <si>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</si>
  <si>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</si>
  <si>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</si>
  <si>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</si>
  <si>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</si>
  <si>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</si>
  <si>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</si>
  <si>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</si>
  <si>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</si>
  <si>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</si>
  <si>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</si>
  <si>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</si>
  <si>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</si>
  <si>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</si>
  <si>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</si>
  <si>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</si>
  <si>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</si>
  <si>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</si>
  <si>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</si>
  <si>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</si>
  <si>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</si>
  <si>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</si>
  <si>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</si>
  <si>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</si>
  <si>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</si>
  <si>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</si>
  <si>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</si>
  <si>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</si>
  <si>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</si>
  <si>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</si>
  <si>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</si>
  <si>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</si>
  <si>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</si>
  <si>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</si>
  <si>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</si>
  <si>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</si>
  <si>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</si>
  <si>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012396433</t>
  </si>
  <si>
    <t>012396579</t>
  </si>
  <si>
    <t>igranic@kras.hr</t>
  </si>
  <si>
    <t>Bulić Damir</t>
  </si>
  <si>
    <t>Obveznik: KRAŠ,d.d. Zagreb_____________________________________________________________</t>
  </si>
  <si>
    <t>stanje na dan 30.09.2012.</t>
  </si>
  <si>
    <t>u razdoblju 01.01.2012. do 30.09.2012.</t>
  </si>
  <si>
    <t>Obveznik: KRAŠ, d.d. Zagreb_____________________________________________________________</t>
  </si>
  <si>
    <t xml:space="preserve"> U devet mjeseci 2012. godine ukupni prihodi su porasli za 1% u odnosu na isto razdoblje protekle godine, dok su ukupni rashodi zabilježili pad od 1%. U promatranom razdoblju ostvarena je dobit od 12,1 mil.kuna. Fiksne obveze i obveze prema dospjelim anuitetima po kreditima podmirene su na vrijeme, a obveze prema dobavljačima usklađene su s tekućim priljevom. Nije bilo promjena računovodstvenih politika.</t>
  </si>
  <si>
    <t>Kraš d.d., Zagreb</t>
  </si>
  <si>
    <t>OIB: :94989605030</t>
  </si>
  <si>
    <t>Priopćenje za javnost i medije</t>
  </si>
  <si>
    <t>Za objavu odmah</t>
  </si>
  <si>
    <t>REZULTATI POSLOVANJA KRAŠ GRUPE ZA TREĆE  TROMJESEČJE  2012.GODINE</t>
  </si>
  <si>
    <t>NEREVIDIRANO,KONSOLIDIRANO</t>
  </si>
  <si>
    <t>(Zagreb, 30.10.2012.) Temeljem članka 440. stavka 4. , Zakona o tržištu kapitala,</t>
  </si>
  <si>
    <t>obavještavamo da je SET FINANCIJSKIH IZVJEŠTAJA za treće tromjesečje   2012.godine</t>
  </si>
  <si>
    <t xml:space="preserve">(KRAŠ, d.d. MATICA i KRAŠ GRUPA), Međuizvještaj Uprave Društva i Izjava osobe </t>
  </si>
  <si>
    <t xml:space="preserve">odgovorne za sastavljanje  financijskih izvještaja (KRAŠ, d.d. MATICA i KRAŠ GRUPA) </t>
  </si>
  <si>
    <t xml:space="preserve">za treće tromjesečje 2012. godine  objavljen na internetskim stranicama Društva www.kras.hr, </t>
  </si>
  <si>
    <t xml:space="preserve"> na internetskim  Zagrebačke burze d.d. Zagreb i  na internetskim stranicama  Službenog </t>
  </si>
  <si>
    <t xml:space="preserve">registra propisanih informacija.  Međuizvještaj Uprave Društva  dostavljen je HINA-i  putem </t>
  </si>
  <si>
    <t>sustava HinaOTS  s napomenom gdje se u cijelosti može pročitati.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</si>
  <si>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</si>
  <si>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</si>
  <si>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</si>
  <si>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</si>
  <si>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</si>
  <si>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</si>
  <si>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</si>
  <si>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</si>
  <si>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</si>
  <si>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MEĐUIZVJEŠTAJ UPRAVE DRUŠTVA</t>
  </si>
  <si>
    <t xml:space="preserve"> NEREVIDIRANI  REZULTATI POSLOVANJA KRAŠ GRUPE </t>
  </si>
  <si>
    <t>ZA RAZDOBLJE I-IX 2012. GODINE</t>
  </si>
  <si>
    <t xml:space="preserve">KRAŠ GRUPA je u razdoblju I-IX  2012. godine ostvarila  konsolidirane ukupne prihode u iznosu od </t>
  </si>
  <si>
    <t>717,2 milijuna kuna.</t>
  </si>
  <si>
    <t xml:space="preserve">Ukupni konsolidirani rashodi u razdoblju I-IX 2012. godine ostvareni su u iznosu od  711,5 milijuna </t>
  </si>
  <si>
    <t>kuna.</t>
  </si>
  <si>
    <t xml:space="preserve">KRAŠ GRUPA je u razdoblju I-IX  2012. godine nakon pokrića ukupnih rashoda poslovanja ostvarila </t>
  </si>
  <si>
    <t xml:space="preserve"> dobit prije porezivanja u iznosu od 5,7 milijuna kuna, dok neto dobit razdoblja iznosi 1,3 milijuna kuna.</t>
  </si>
  <si>
    <t>Neto dobit pripisana imateljima kapitala MATICE  ostvarena je u iznosu od 0,5 milijuna kuna.</t>
  </si>
  <si>
    <t>Zarada po dionici za razdoblje siječanj-rujan  2012. godine iznosi 0,38 kune.</t>
  </si>
  <si>
    <t>U odnosu na isto razdoblje prošle godine bilježimo pad ukupnih prihoda  za 9,1% i pad ukupnih rashoda</t>
  </si>
  <si>
    <t xml:space="preserve"> za 7,1%, što je rezultiralo smanjenjem dobiti KRAŠ GRUPE.</t>
  </si>
  <si>
    <t xml:space="preserve">Na domaćem tržištu ostvareni su prihodi od prodaje u visini  od 396,4  milijuna kuna, dok su </t>
  </si>
  <si>
    <t xml:space="preserve"> prihodi  od prodaje u inozemstvu ostvareni u visini od 284,2 milijuna kuna.</t>
  </si>
  <si>
    <t>Na obujam prodaje na domaćem tržištu kao i na tržištima zemalja u regiji i dalje utječe nastavak</t>
  </si>
  <si>
    <t xml:space="preserve">pada potrošnje izazvan padom kupovne moći potrošača. U takvim okolnostima dodatno je povećan uvoz </t>
  </si>
  <si>
    <t>konditorskih proizvoda. U promatranom razdoblju Kraš je povećao  izvoz na  tržišta Saudijske Arabije,</t>
  </si>
  <si>
    <t>Njemačke, Velike Britanije i Kosova.</t>
  </si>
  <si>
    <t>Nepovoljan utjecaj na kretanje rashoda  u promatranom razdoblju imalo je povećanje cijena sirovina,</t>
  </si>
  <si>
    <t xml:space="preserve">naročito šećera, brašna, biljnih masnoća i koštuničavog voća. Dodatno na kretanje rashoda </t>
  </si>
  <si>
    <t>negativno su se odrazili povećani financijski izdaci za kamate kao i veća ulaganja u tržište.</t>
  </si>
  <si>
    <t>Obzirom da se u zadnjem tromjesečju 2012. godine ne očekuje značajnije poboljšanje uvjeta poslovanja,</t>
  </si>
  <si>
    <t xml:space="preserve">poslovna politika i ciljevi usmjereni su na maksimalno prilagođavanje promjenama u poslovnom okruženju </t>
  </si>
  <si>
    <t>i tržišnim trendovima, s fokusom na osiguranje tekuće likvidnosti i financijske stabilnosti.</t>
  </si>
  <si>
    <t xml:space="preserve"> Kraš,  d.d. Zagreb</t>
  </si>
  <si>
    <t>Zagreb, listopad 2012. godine</t>
  </si>
  <si>
    <t>Uprava Društva</t>
  </si>
  <si>
    <t xml:space="preserve">Izjava osobe odgovorne za sastavljanje  financijskih izvještaja za </t>
  </si>
  <si>
    <t xml:space="preserve">treće tromjesečje  2012. godine  </t>
  </si>
  <si>
    <t>KRAŠ MATICA i KRAŠ GRUPA</t>
  </si>
  <si>
    <t>(sukladno članku 407. stavku 2. Zakona o tržištu kapitala)</t>
  </si>
  <si>
    <t>Prema mojem najboljem saznanju:</t>
  </si>
  <si>
    <t xml:space="preserve">1. set financijskih izvještaja KRAŠ  MATICA i KRAŠ GRUPA za treće tromjesečje </t>
  </si>
  <si>
    <t xml:space="preserve">2012. godine sastavljeni su u skladu s Međunarodnim standardima financijskog </t>
  </si>
  <si>
    <t xml:space="preserve">izvještavanja odobrenih za primjenu u Republici Hrvatskoj, te daju cjelovit, fer i istinit </t>
  </si>
  <si>
    <t xml:space="preserve">prikaz imovine  i obveza, dobitaka, financijskog položaja i poslovanja Kraš, d.d. Zagreb </t>
  </si>
  <si>
    <t xml:space="preserve"> i ovisnih društava  uključenih u konsolidaciju kao cjelinu;</t>
  </si>
  <si>
    <t xml:space="preserve">2. izvještaj Uprave Društva sadrži istinit prikaz razvoja i rezultata poslovanja i položaja </t>
  </si>
  <si>
    <t>Kraš, d.d. Zagreb i ovisnih društava uključenih u konsolidaciju.</t>
  </si>
  <si>
    <t>U Zagrebu, listopad  2012. godine</t>
  </si>
  <si>
    <t>Za Kraš,  d.d. Zagreb</t>
  </si>
  <si>
    <t>Ivanka Granić, dipl.oec.</t>
  </si>
  <si>
    <t>direktorica računovodstva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</si>
</sst>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zoomScalePageLayoutView="0" workbookViewId="0" topLeftCell="A1">
      <selection activeCell="I29" sqref="I29"/>
    </sheetView>
  </sheetViews>
  <sheetFormatPr defaultColWidth="9.140625" defaultRowHeight="12.75"/>
  <sheetData>
    <row r="6" spans="1:9" ht="12.75">
      <c r="A6" s="282" t="s">
        <v>306</v>
      </c>
      <c r="B6" s="283"/>
      <c r="C6" s="283"/>
      <c r="D6" s="283"/>
      <c r="E6" s="283"/>
      <c r="F6" s="283"/>
      <c r="G6" s="283"/>
      <c r="H6" s="283"/>
      <c r="I6" s="283"/>
    </row>
    <row r="7" spans="1:9" ht="12.75">
      <c r="A7" s="282" t="s">
        <v>307</v>
      </c>
      <c r="B7" s="283"/>
      <c r="C7" s="283"/>
      <c r="D7" s="283"/>
      <c r="E7" s="283"/>
      <c r="F7" s="283"/>
      <c r="G7" s="283"/>
      <c r="H7" s="283"/>
      <c r="I7" s="283"/>
    </row>
    <row r="8" spans="1:9" ht="12.75">
      <c r="A8" s="283"/>
      <c r="B8" s="283"/>
      <c r="C8" s="283"/>
      <c r="D8" s="283"/>
      <c r="E8" s="283"/>
      <c r="F8" s="283"/>
      <c r="G8" s="283"/>
      <c r="H8" s="283"/>
      <c r="I8" s="283"/>
    </row>
    <row r="9" spans="1:9" ht="12.75">
      <c r="A9" s="284" t="s">
        <v>308</v>
      </c>
      <c r="B9" s="283"/>
      <c r="C9" s="283"/>
      <c r="D9" s="283"/>
      <c r="E9" s="283"/>
      <c r="F9" s="284" t="s">
        <v>309</v>
      </c>
      <c r="G9" s="283"/>
      <c r="H9" s="283"/>
      <c r="I9" s="283"/>
    </row>
    <row r="10" spans="1:9" ht="12.75">
      <c r="A10" s="283"/>
      <c r="B10" s="283"/>
      <c r="C10" s="283"/>
      <c r="D10" s="283"/>
      <c r="E10" s="283"/>
      <c r="F10" s="283"/>
      <c r="G10" s="283"/>
      <c r="H10" s="283"/>
      <c r="I10" s="283"/>
    </row>
    <row r="11" spans="1:9" ht="15">
      <c r="A11" s="285" t="s">
        <v>310</v>
      </c>
      <c r="B11" s="285"/>
      <c r="C11" s="285"/>
      <c r="D11" s="285"/>
      <c r="E11" s="285"/>
      <c r="F11" s="285"/>
      <c r="G11" s="285"/>
      <c r="H11" s="285"/>
      <c r="I11" s="283"/>
    </row>
    <row r="12" spans="1:9" ht="15">
      <c r="A12" s="285" t="s">
        <v>311</v>
      </c>
      <c r="B12" s="285"/>
      <c r="C12" s="285"/>
      <c r="D12" s="285"/>
      <c r="E12" s="285"/>
      <c r="F12" s="285"/>
      <c r="G12" s="285"/>
      <c r="H12" s="285"/>
      <c r="I12" s="283"/>
    </row>
    <row r="13" spans="1:9" ht="12.75">
      <c r="A13" s="283"/>
      <c r="B13" s="283"/>
      <c r="C13" s="283"/>
      <c r="D13" s="283"/>
      <c r="E13" s="283"/>
      <c r="F13" s="283"/>
      <c r="G13" s="283"/>
      <c r="H13" s="283"/>
      <c r="I13" s="283"/>
    </row>
    <row r="14" spans="1:9" ht="12.75">
      <c r="A14" s="283" t="s">
        <v>312</v>
      </c>
      <c r="B14" s="283"/>
      <c r="C14" s="283"/>
      <c r="D14" s="283"/>
      <c r="E14" s="283"/>
      <c r="F14" s="283"/>
      <c r="G14" s="283"/>
      <c r="H14" s="283"/>
      <c r="I14" s="283"/>
    </row>
    <row r="15" spans="1:9" ht="12.75">
      <c r="A15" s="283" t="s">
        <v>313</v>
      </c>
      <c r="B15" s="283"/>
      <c r="C15" s="283"/>
      <c r="D15" s="283"/>
      <c r="E15" s="283"/>
      <c r="F15" s="283"/>
      <c r="G15" s="283"/>
      <c r="H15" s="283"/>
      <c r="I15" s="283"/>
    </row>
    <row r="16" spans="1:9" ht="12.75">
      <c r="A16" s="283" t="s">
        <v>314</v>
      </c>
      <c r="B16" s="283"/>
      <c r="C16" s="283"/>
      <c r="D16" s="283"/>
      <c r="E16" s="283"/>
      <c r="F16" s="283"/>
      <c r="G16" s="283"/>
      <c r="H16" s="283"/>
      <c r="I16" s="283"/>
    </row>
    <row r="17" spans="1:9" ht="12.75">
      <c r="A17" s="283" t="s">
        <v>315</v>
      </c>
      <c r="B17" s="283"/>
      <c r="C17" s="283"/>
      <c r="D17" s="283"/>
      <c r="E17" s="283"/>
      <c r="F17" s="283"/>
      <c r="G17" s="283"/>
      <c r="H17" s="283"/>
      <c r="I17" s="283"/>
    </row>
    <row r="18" spans="1:9" ht="12.75">
      <c r="A18" s="283" t="s">
        <v>316</v>
      </c>
      <c r="B18" s="283"/>
      <c r="C18" s="283"/>
      <c r="D18" s="283"/>
      <c r="E18" s="283"/>
      <c r="F18" s="283"/>
      <c r="G18" s="283"/>
      <c r="H18" s="283"/>
      <c r="I18" s="283"/>
    </row>
    <row r="19" spans="1:9" ht="12.75">
      <c r="A19" s="283" t="s">
        <v>317</v>
      </c>
      <c r="B19" s="283"/>
      <c r="C19" s="283"/>
      <c r="D19" s="283"/>
      <c r="E19" s="283"/>
      <c r="F19" s="283"/>
      <c r="G19" s="283"/>
      <c r="H19" s="283"/>
      <c r="I19" s="283"/>
    </row>
    <row r="20" spans="1:9" ht="12.75">
      <c r="A20" s="283" t="s">
        <v>318</v>
      </c>
      <c r="B20" s="283"/>
      <c r="C20" s="283"/>
      <c r="D20" s="283"/>
      <c r="E20" s="283"/>
      <c r="F20" s="283"/>
      <c r="G20" s="283"/>
      <c r="H20" s="283"/>
      <c r="I20" s="283"/>
    </row>
    <row r="21" spans="1:9" ht="12.75">
      <c r="A21" s="283" t="s">
        <v>319</v>
      </c>
      <c r="B21" s="283"/>
      <c r="C21" s="283"/>
      <c r="D21" s="283"/>
      <c r="E21" s="283"/>
      <c r="F21" s="283"/>
      <c r="G21" s="283"/>
      <c r="H21" s="283"/>
      <c r="I21" s="283"/>
    </row>
    <row r="22" spans="6:9" ht="12.75">
      <c r="F22" s="283"/>
      <c r="G22" s="283"/>
      <c r="H22" s="283"/>
      <c r="I22" s="283"/>
    </row>
    <row r="23" spans="1:9" ht="12.75">
      <c r="A23" s="282" t="s">
        <v>320</v>
      </c>
      <c r="B23" s="283"/>
      <c r="C23" s="283"/>
      <c r="D23" s="283"/>
      <c r="E23" s="283"/>
      <c r="F23" s="283"/>
      <c r="G23" s="283"/>
      <c r="H23" s="283"/>
      <c r="I23" s="283"/>
    </row>
    <row r="24" spans="1:9" ht="12.75">
      <c r="A24" s="282" t="s">
        <v>321</v>
      </c>
      <c r="B24" s="283"/>
      <c r="C24" s="283"/>
      <c r="D24" s="283"/>
      <c r="E24" s="283"/>
      <c r="F24" s="283"/>
      <c r="G24" s="283"/>
      <c r="H24" s="283"/>
      <c r="I24" s="283"/>
    </row>
    <row r="25" spans="1:9" ht="12.75">
      <c r="A25" s="282" t="s">
        <v>291</v>
      </c>
      <c r="B25" s="283"/>
      <c r="C25" s="283"/>
      <c r="D25" s="283"/>
      <c r="E25" s="283"/>
      <c r="F25" s="283"/>
      <c r="G25" s="283"/>
      <c r="H25" s="283"/>
      <c r="I25" s="283"/>
    </row>
    <row r="26" spans="1:9" ht="12.75">
      <c r="A26" s="282" t="s">
        <v>322</v>
      </c>
      <c r="B26" s="283"/>
      <c r="C26" s="283"/>
      <c r="D26" s="283"/>
      <c r="E26" s="283"/>
      <c r="F26" s="283"/>
      <c r="G26" s="283"/>
      <c r="H26" s="283"/>
      <c r="I26" s="283"/>
    </row>
    <row r="27" spans="1:9" ht="12.75">
      <c r="A27" s="282" t="s">
        <v>323</v>
      </c>
      <c r="B27" s="283"/>
      <c r="C27" s="283"/>
      <c r="D27" s="283"/>
      <c r="E27" s="283"/>
      <c r="F27" s="283"/>
      <c r="G27" s="283"/>
      <c r="H27" s="283"/>
      <c r="I27" s="283"/>
    </row>
    <row r="28" spans="1:9" ht="12.75">
      <c r="A28" s="282" t="s">
        <v>324</v>
      </c>
      <c r="B28" s="283"/>
      <c r="C28" s="283"/>
      <c r="D28" s="283"/>
      <c r="E28" s="283"/>
      <c r="F28" s="283"/>
      <c r="G28" s="283"/>
      <c r="H28" s="283"/>
      <c r="I28" s="283"/>
    </row>
    <row r="29" spans="1:9" ht="12.75">
      <c r="A29" s="282" t="s">
        <v>325</v>
      </c>
      <c r="B29" s="283"/>
      <c r="C29" s="283"/>
      <c r="D29" s="283"/>
      <c r="E29" s="283"/>
      <c r="F29" s="283"/>
      <c r="G29" s="283"/>
      <c r="H29" s="283"/>
      <c r="I29" s="283"/>
    </row>
    <row r="30" spans="1:9" ht="12.75">
      <c r="A30" s="282" t="s">
        <v>326</v>
      </c>
      <c r="B30" s="283"/>
      <c r="C30" s="283"/>
      <c r="D30" s="283"/>
      <c r="E30" s="283"/>
      <c r="F30" s="283"/>
      <c r="G30" s="283"/>
      <c r="H30" s="283"/>
      <c r="I30" s="283"/>
    </row>
    <row r="31" spans="1:5" ht="12.75">
      <c r="A31" s="282" t="s">
        <v>327</v>
      </c>
      <c r="B31" s="283"/>
      <c r="C31" s="283"/>
      <c r="D31" s="283"/>
      <c r="E31" s="28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3">
      <selection activeCell="L24" sqref="L24"/>
    </sheetView>
  </sheetViews>
  <sheetFormatPr defaultColWidth="9.140625" defaultRowHeight="12.75"/>
  <cols>
    <col min="9" max="9" width="15.7109375" style="0" customWidth="1"/>
  </cols>
  <sheetData>
    <row r="5" spans="1:9" ht="12.75">
      <c r="A5" s="286" t="s">
        <v>306</v>
      </c>
      <c r="B5" s="286"/>
      <c r="C5" s="286"/>
      <c r="D5" s="286"/>
      <c r="E5" s="286"/>
      <c r="F5" s="286"/>
      <c r="G5" s="286"/>
      <c r="H5" s="287"/>
      <c r="I5" s="287"/>
    </row>
    <row r="6" spans="1:9" ht="12.75">
      <c r="A6" s="286" t="s">
        <v>307</v>
      </c>
      <c r="B6" s="286"/>
      <c r="C6" s="286"/>
      <c r="D6" s="286"/>
      <c r="E6" s="286"/>
      <c r="F6" s="288" t="s">
        <v>328</v>
      </c>
      <c r="G6" s="286"/>
      <c r="H6" s="287"/>
      <c r="I6" s="287"/>
    </row>
    <row r="7" spans="1:9" ht="12.75">
      <c r="A7" s="286"/>
      <c r="B7" s="286"/>
      <c r="C7" s="286"/>
      <c r="D7" s="286"/>
      <c r="E7" s="286"/>
      <c r="F7" s="288"/>
      <c r="G7" s="286"/>
      <c r="H7" s="287"/>
      <c r="I7" s="287"/>
    </row>
    <row r="8" spans="1:9" ht="12.75">
      <c r="A8" s="287"/>
      <c r="B8" s="287"/>
      <c r="C8" s="287"/>
      <c r="D8" s="287"/>
      <c r="E8" s="287"/>
      <c r="F8" s="287"/>
      <c r="G8" s="287"/>
      <c r="H8" s="287"/>
      <c r="I8" s="287"/>
    </row>
    <row r="9" spans="1:9" ht="12.75">
      <c r="A9" s="286"/>
      <c r="B9" s="286"/>
      <c r="C9" s="288" t="s">
        <v>329</v>
      </c>
      <c r="D9" s="286"/>
      <c r="E9" s="286"/>
      <c r="F9" s="286"/>
      <c r="G9" s="286"/>
      <c r="H9" s="286"/>
      <c r="I9" s="286"/>
    </row>
    <row r="10" spans="2:8" ht="12.75">
      <c r="B10" s="289" t="s">
        <v>330</v>
      </c>
      <c r="C10" s="288"/>
      <c r="D10" s="288"/>
      <c r="E10" s="288"/>
      <c r="F10" s="288"/>
      <c r="G10" s="288"/>
      <c r="H10" s="288"/>
    </row>
    <row r="11" spans="1:8" ht="12.75">
      <c r="A11" s="288"/>
      <c r="B11" s="288"/>
      <c r="C11" s="288" t="s">
        <v>331</v>
      </c>
      <c r="D11" s="288"/>
      <c r="E11" s="288"/>
      <c r="F11" s="288"/>
      <c r="G11" s="288"/>
      <c r="H11" s="286"/>
    </row>
    <row r="12" spans="1:9" ht="12.75">
      <c r="A12" s="288"/>
      <c r="B12" s="288"/>
      <c r="C12" s="288"/>
      <c r="D12" s="288"/>
      <c r="E12" s="288"/>
      <c r="F12" s="288"/>
      <c r="G12" s="288"/>
      <c r="H12" s="286"/>
      <c r="I12" s="286"/>
    </row>
    <row r="13" spans="1:9" ht="12.75">
      <c r="A13" s="288"/>
      <c r="B13" s="288"/>
      <c r="C13" s="288"/>
      <c r="D13" s="288"/>
      <c r="E13" s="288"/>
      <c r="F13" s="288"/>
      <c r="G13" s="288"/>
      <c r="H13" s="286"/>
      <c r="I13" s="286"/>
    </row>
    <row r="14" spans="1:9" ht="12.75">
      <c r="A14" s="286" t="s">
        <v>332</v>
      </c>
      <c r="B14" s="288"/>
      <c r="C14" s="288"/>
      <c r="D14" s="288"/>
      <c r="E14" s="286"/>
      <c r="F14" s="286"/>
      <c r="G14" s="286"/>
      <c r="H14" s="286"/>
      <c r="I14" s="286"/>
    </row>
    <row r="15" spans="1:9" ht="12.75">
      <c r="A15" s="286" t="s">
        <v>333</v>
      </c>
      <c r="B15" s="286"/>
      <c r="C15" s="286"/>
      <c r="D15" s="286"/>
      <c r="E15" s="286"/>
      <c r="F15" s="286"/>
      <c r="G15" s="286"/>
      <c r="H15" s="286"/>
      <c r="I15" s="286"/>
    </row>
    <row r="16" spans="1:9" ht="12.75">
      <c r="A16" s="286" t="s">
        <v>334</v>
      </c>
      <c r="B16" s="286"/>
      <c r="C16" s="286"/>
      <c r="D16" s="286"/>
      <c r="E16" s="286"/>
      <c r="F16" s="286"/>
      <c r="G16" s="286"/>
      <c r="H16" s="286"/>
      <c r="I16" s="286"/>
    </row>
    <row r="17" spans="1:9" ht="12.75">
      <c r="A17" s="286" t="s">
        <v>335</v>
      </c>
      <c r="B17" s="286"/>
      <c r="C17" s="286"/>
      <c r="D17" s="286"/>
      <c r="E17" s="286"/>
      <c r="F17" s="286"/>
      <c r="G17" s="286"/>
      <c r="H17" s="286"/>
      <c r="I17" s="286"/>
    </row>
    <row r="18" spans="1:9" ht="12.75">
      <c r="A18" s="286" t="s">
        <v>336</v>
      </c>
      <c r="B18" s="286"/>
      <c r="C18" s="286"/>
      <c r="D18" s="286"/>
      <c r="E18" s="286"/>
      <c r="F18" s="286"/>
      <c r="G18" s="286"/>
      <c r="H18" s="286"/>
      <c r="I18" s="286"/>
    </row>
    <row r="19" spans="1:9" ht="12.75">
      <c r="A19" s="286" t="s">
        <v>337</v>
      </c>
      <c r="B19" s="286"/>
      <c r="C19" s="286"/>
      <c r="D19" s="286"/>
      <c r="E19" s="286"/>
      <c r="F19" s="286"/>
      <c r="G19" s="286"/>
      <c r="H19" s="286"/>
      <c r="I19" s="286"/>
    </row>
    <row r="20" spans="1:9" ht="12.75">
      <c r="A20" s="286"/>
      <c r="B20" s="286"/>
      <c r="C20" s="286"/>
      <c r="D20" s="286"/>
      <c r="E20" s="286"/>
      <c r="F20" s="286"/>
      <c r="G20" s="286"/>
      <c r="H20" s="286"/>
      <c r="I20" s="286"/>
    </row>
    <row r="21" spans="1:9" ht="12.75">
      <c r="A21" s="286" t="s">
        <v>338</v>
      </c>
      <c r="B21" s="286"/>
      <c r="C21" s="286"/>
      <c r="D21" s="286"/>
      <c r="E21" s="286"/>
      <c r="F21" s="286"/>
      <c r="G21" s="286"/>
      <c r="H21" s="286"/>
      <c r="I21" s="286"/>
    </row>
    <row r="22" spans="1:9" ht="12.75">
      <c r="A22" s="286" t="s">
        <v>339</v>
      </c>
      <c r="B22" s="286"/>
      <c r="C22" s="286"/>
      <c r="D22" s="286"/>
      <c r="E22" s="286"/>
      <c r="F22" s="286"/>
      <c r="G22" s="286"/>
      <c r="H22" s="286"/>
      <c r="I22" s="286"/>
    </row>
    <row r="24" spans="1:9" ht="12.75">
      <c r="A24" s="286" t="s">
        <v>340</v>
      </c>
      <c r="B24" s="286"/>
      <c r="C24" s="286"/>
      <c r="D24" s="286"/>
      <c r="E24" s="286"/>
      <c r="F24" s="286"/>
      <c r="G24" s="286"/>
      <c r="H24" s="286"/>
      <c r="I24" s="286"/>
    </row>
    <row r="25" spans="1:9" ht="12.75">
      <c r="A25" s="286" t="s">
        <v>341</v>
      </c>
      <c r="B25" s="286"/>
      <c r="C25" s="287"/>
      <c r="D25" s="287"/>
      <c r="E25" s="287"/>
      <c r="F25" s="287"/>
      <c r="G25" s="287"/>
      <c r="H25" s="287"/>
      <c r="I25" s="287"/>
    </row>
    <row r="26" spans="1:8" ht="12.75">
      <c r="A26" s="286" t="s">
        <v>342</v>
      </c>
      <c r="B26" s="286"/>
      <c r="C26" s="286"/>
      <c r="D26" s="286"/>
      <c r="E26" s="286"/>
      <c r="F26" s="286"/>
      <c r="G26" s="286"/>
      <c r="H26" s="286"/>
    </row>
    <row r="27" spans="1:8" ht="12.75">
      <c r="A27" s="286" t="s">
        <v>343</v>
      </c>
      <c r="B27" s="286"/>
      <c r="C27" s="286"/>
      <c r="D27" s="286"/>
      <c r="E27" s="286"/>
      <c r="F27" s="286"/>
      <c r="G27" s="286"/>
      <c r="H27" s="286"/>
    </row>
    <row r="29" spans="1:9" ht="12.75">
      <c r="A29" s="290" t="s">
        <v>344</v>
      </c>
      <c r="B29" s="290"/>
      <c r="C29" s="290"/>
      <c r="D29" s="290"/>
      <c r="E29" s="290"/>
      <c r="F29" s="290"/>
      <c r="G29" s="290"/>
      <c r="H29" s="290"/>
      <c r="I29" s="290"/>
    </row>
    <row r="30" spans="1:9" ht="12.75">
      <c r="A30" s="290" t="s">
        <v>345</v>
      </c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291" t="s">
        <v>346</v>
      </c>
      <c r="B31" s="291"/>
      <c r="C31" s="291"/>
      <c r="D31" s="291"/>
      <c r="E31" s="291"/>
      <c r="F31" s="291"/>
      <c r="G31" s="291"/>
      <c r="H31" s="291"/>
      <c r="I31" s="292"/>
    </row>
    <row r="32" spans="1:9" ht="12.75">
      <c r="A32" s="290" t="s">
        <v>347</v>
      </c>
      <c r="B32" s="52"/>
      <c r="C32" s="52"/>
      <c r="D32" s="52"/>
      <c r="E32" s="52"/>
      <c r="F32" s="52"/>
      <c r="G32" s="52"/>
      <c r="H32" s="52"/>
      <c r="I32" s="52"/>
    </row>
    <row r="34" spans="1:9" ht="12.75">
      <c r="A34" s="286" t="s">
        <v>348</v>
      </c>
      <c r="B34" s="286"/>
      <c r="C34" s="286"/>
      <c r="D34" s="286"/>
      <c r="E34" s="286"/>
      <c r="F34" s="286"/>
      <c r="G34" s="286"/>
      <c r="H34" s="286"/>
      <c r="I34" s="286"/>
    </row>
    <row r="35" ht="12.75">
      <c r="A35" s="286" t="s">
        <v>349</v>
      </c>
    </row>
    <row r="36" ht="12.75">
      <c r="A36" s="286" t="s">
        <v>350</v>
      </c>
    </row>
    <row r="37" spans="1:9" ht="12.75">
      <c r="A37" s="293"/>
      <c r="B37" s="293"/>
      <c r="C37" s="293"/>
      <c r="D37" s="293"/>
      <c r="E37" s="293"/>
      <c r="F37" s="293"/>
      <c r="G37" s="293"/>
      <c r="H37" s="293"/>
      <c r="I37" s="293"/>
    </row>
    <row r="38" spans="1:9" ht="12.75">
      <c r="A38" s="294" t="s">
        <v>351</v>
      </c>
      <c r="B38" s="294"/>
      <c r="C38" s="294"/>
      <c r="D38" s="294"/>
      <c r="E38" s="294"/>
      <c r="F38" s="294"/>
      <c r="G38" s="294"/>
      <c r="H38" s="294"/>
      <c r="I38" s="294"/>
    </row>
    <row r="39" spans="1:9" ht="12.75">
      <c r="A39" s="294" t="s">
        <v>352</v>
      </c>
      <c r="B39" s="294"/>
      <c r="C39" s="294"/>
      <c r="D39" s="294"/>
      <c r="E39" s="294"/>
      <c r="F39" s="294"/>
      <c r="G39" s="294"/>
      <c r="H39" s="294"/>
      <c r="I39" s="294"/>
    </row>
    <row r="40" spans="1:9" ht="12.75">
      <c r="A40" s="294" t="s">
        <v>353</v>
      </c>
      <c r="B40" s="294"/>
      <c r="C40" s="294"/>
      <c r="D40" s="294"/>
      <c r="E40" s="294"/>
      <c r="F40" s="294"/>
      <c r="G40" s="294"/>
      <c r="H40" s="294"/>
      <c r="I40" s="294"/>
    </row>
    <row r="41" spans="1:9" ht="12.75">
      <c r="A41" s="294"/>
      <c r="B41" s="294"/>
      <c r="C41" s="294"/>
      <c r="D41" s="294"/>
      <c r="E41" s="294"/>
      <c r="F41" s="294"/>
      <c r="G41" s="294"/>
      <c r="H41" s="294"/>
      <c r="I41" s="294"/>
    </row>
    <row r="42" spans="1:9" ht="12.75">
      <c r="A42" s="287"/>
      <c r="B42" s="287"/>
      <c r="C42" s="287"/>
      <c r="D42" s="287"/>
      <c r="E42" s="287"/>
      <c r="F42" s="287"/>
      <c r="G42" s="286" t="s">
        <v>354</v>
      </c>
      <c r="H42" s="286"/>
      <c r="I42" s="287"/>
    </row>
    <row r="43" spans="1:9" ht="12.75">
      <c r="A43" s="286" t="s">
        <v>355</v>
      </c>
      <c r="B43" s="286"/>
      <c r="C43" s="286"/>
      <c r="D43" s="286"/>
      <c r="E43" s="286"/>
      <c r="F43" s="286"/>
      <c r="G43" s="286" t="s">
        <v>356</v>
      </c>
      <c r="H43" s="286"/>
      <c r="I43" s="28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C7">
      <selection activeCell="C19" sqref="C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214</v>
      </c>
      <c r="B1" s="165"/>
      <c r="C1" s="16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29" t="s">
        <v>215</v>
      </c>
      <c r="B2" s="130"/>
      <c r="C2" s="130"/>
      <c r="D2" s="131"/>
      <c r="E2" s="116">
        <v>40909</v>
      </c>
      <c r="F2" s="12"/>
      <c r="G2" s="13" t="s">
        <v>216</v>
      </c>
      <c r="H2" s="116">
        <v>41182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32" t="s">
        <v>282</v>
      </c>
      <c r="B4" s="133"/>
      <c r="C4" s="133"/>
      <c r="D4" s="133"/>
      <c r="E4" s="133"/>
      <c r="F4" s="133"/>
      <c r="G4" s="133"/>
      <c r="H4" s="133"/>
      <c r="I4" s="134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5" t="s">
        <v>217</v>
      </c>
      <c r="B6" s="136"/>
      <c r="C6" s="127" t="s">
        <v>286</v>
      </c>
      <c r="D6" s="128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37" t="s">
        <v>218</v>
      </c>
      <c r="B8" s="138"/>
      <c r="C8" s="127" t="s">
        <v>287</v>
      </c>
      <c r="D8" s="128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4" t="s">
        <v>219</v>
      </c>
      <c r="B10" s="125"/>
      <c r="C10" s="127" t="s">
        <v>288</v>
      </c>
      <c r="D10" s="128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26"/>
      <c r="B11" s="125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5" t="s">
        <v>220</v>
      </c>
      <c r="B12" s="136"/>
      <c r="C12" s="139" t="s">
        <v>289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5" t="s">
        <v>221</v>
      </c>
      <c r="B14" s="136"/>
      <c r="C14" s="145">
        <v>10000</v>
      </c>
      <c r="D14" s="146"/>
      <c r="E14" s="16"/>
      <c r="F14" s="139" t="s">
        <v>290</v>
      </c>
      <c r="G14" s="140"/>
      <c r="H14" s="140"/>
      <c r="I14" s="141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5" t="s">
        <v>222</v>
      </c>
      <c r="B16" s="136"/>
      <c r="C16" s="139" t="s">
        <v>291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5" t="s">
        <v>223</v>
      </c>
      <c r="B18" s="136"/>
      <c r="C18" s="142"/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5" t="s">
        <v>224</v>
      </c>
      <c r="B20" s="136"/>
      <c r="C20" s="150" t="s">
        <v>292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5" t="s">
        <v>225</v>
      </c>
      <c r="B22" s="136"/>
      <c r="C22" s="117">
        <v>133</v>
      </c>
      <c r="D22" s="139" t="s">
        <v>290</v>
      </c>
      <c r="E22" s="147"/>
      <c r="F22" s="148"/>
      <c r="G22" s="135"/>
      <c r="H22" s="151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5" t="s">
        <v>226</v>
      </c>
      <c r="B24" s="136"/>
      <c r="C24" s="117">
        <v>21</v>
      </c>
      <c r="D24" s="139" t="s">
        <v>293</v>
      </c>
      <c r="E24" s="147"/>
      <c r="F24" s="147"/>
      <c r="G24" s="148"/>
      <c r="H24" s="51" t="s">
        <v>227</v>
      </c>
      <c r="I24" s="118">
        <v>1565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5" t="s">
        <v>228</v>
      </c>
      <c r="B26" s="136"/>
      <c r="C26" s="119" t="s">
        <v>294</v>
      </c>
      <c r="D26" s="25"/>
      <c r="E26" s="33"/>
      <c r="F26" s="24"/>
      <c r="G26" s="149" t="s">
        <v>229</v>
      </c>
      <c r="H26" s="136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57" t="s">
        <v>230</v>
      </c>
      <c r="B28" s="158"/>
      <c r="C28" s="159"/>
      <c r="D28" s="159"/>
      <c r="E28" s="160" t="s">
        <v>231</v>
      </c>
      <c r="F28" s="161"/>
      <c r="G28" s="161"/>
      <c r="H28" s="162" t="s">
        <v>232</v>
      </c>
      <c r="I28" s="163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4"/>
      <c r="B30" s="155"/>
      <c r="C30" s="155"/>
      <c r="D30" s="156"/>
      <c r="E30" s="154"/>
      <c r="F30" s="155"/>
      <c r="G30" s="155"/>
      <c r="H30" s="127"/>
      <c r="I30" s="128"/>
      <c r="J30" s="10"/>
      <c r="K30" s="10"/>
      <c r="L30" s="10"/>
    </row>
    <row r="31" spans="1:12" ht="12.75">
      <c r="A31" s="90"/>
      <c r="B31" s="22"/>
      <c r="C31" s="21"/>
      <c r="D31" s="152"/>
      <c r="E31" s="152"/>
      <c r="F31" s="152"/>
      <c r="G31" s="153"/>
      <c r="H31" s="16"/>
      <c r="I31" s="97"/>
      <c r="J31" s="10"/>
      <c r="K31" s="10"/>
      <c r="L31" s="10"/>
    </row>
    <row r="32" spans="1:12" ht="12.75">
      <c r="A32" s="154"/>
      <c r="B32" s="155"/>
      <c r="C32" s="155"/>
      <c r="D32" s="156"/>
      <c r="E32" s="154"/>
      <c r="F32" s="155"/>
      <c r="G32" s="155"/>
      <c r="H32" s="127"/>
      <c r="I32" s="128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4"/>
      <c r="B34" s="155"/>
      <c r="C34" s="155"/>
      <c r="D34" s="156"/>
      <c r="E34" s="154"/>
      <c r="F34" s="155"/>
      <c r="G34" s="155"/>
      <c r="H34" s="127"/>
      <c r="I34" s="128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4"/>
      <c r="B36" s="155"/>
      <c r="C36" s="155"/>
      <c r="D36" s="156"/>
      <c r="E36" s="154"/>
      <c r="F36" s="155"/>
      <c r="G36" s="155"/>
      <c r="H36" s="127"/>
      <c r="I36" s="128"/>
      <c r="J36" s="10"/>
      <c r="K36" s="10"/>
      <c r="L36" s="10"/>
    </row>
    <row r="37" spans="1:12" ht="12.75">
      <c r="A37" s="99"/>
      <c r="B37" s="30"/>
      <c r="C37" s="166"/>
      <c r="D37" s="167"/>
      <c r="E37" s="16"/>
      <c r="F37" s="166"/>
      <c r="G37" s="167"/>
      <c r="H37" s="16"/>
      <c r="I37" s="91"/>
      <c r="J37" s="10"/>
      <c r="K37" s="10"/>
      <c r="L37" s="10"/>
    </row>
    <row r="38" spans="1:12" ht="12.75">
      <c r="A38" s="154"/>
      <c r="B38" s="155"/>
      <c r="C38" s="155"/>
      <c r="D38" s="156"/>
      <c r="E38" s="154"/>
      <c r="F38" s="155"/>
      <c r="G38" s="155"/>
      <c r="H38" s="127"/>
      <c r="I38" s="128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4"/>
      <c r="B40" s="155"/>
      <c r="C40" s="155"/>
      <c r="D40" s="156"/>
      <c r="E40" s="154"/>
      <c r="F40" s="155"/>
      <c r="G40" s="155"/>
      <c r="H40" s="127"/>
      <c r="I40" s="128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4" t="s">
        <v>233</v>
      </c>
      <c r="B44" s="175"/>
      <c r="C44" s="127"/>
      <c r="D44" s="128"/>
      <c r="E44" s="26"/>
      <c r="F44" s="139"/>
      <c r="G44" s="155"/>
      <c r="H44" s="155"/>
      <c r="I44" s="156"/>
      <c r="J44" s="10"/>
      <c r="K44" s="10"/>
      <c r="L44" s="10"/>
    </row>
    <row r="45" spans="1:12" ht="12.75">
      <c r="A45" s="99"/>
      <c r="B45" s="30"/>
      <c r="C45" s="166"/>
      <c r="D45" s="167"/>
      <c r="E45" s="16"/>
      <c r="F45" s="166"/>
      <c r="G45" s="168"/>
      <c r="H45" s="35"/>
      <c r="I45" s="103"/>
      <c r="J45" s="10"/>
      <c r="K45" s="10"/>
      <c r="L45" s="10"/>
    </row>
    <row r="46" spans="1:12" ht="12.75">
      <c r="A46" s="124" t="s">
        <v>234</v>
      </c>
      <c r="B46" s="175"/>
      <c r="C46" s="139" t="s">
        <v>296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4" t="s">
        <v>236</v>
      </c>
      <c r="B48" s="175"/>
      <c r="C48" s="176" t="s">
        <v>297</v>
      </c>
      <c r="D48" s="177"/>
      <c r="E48" s="178"/>
      <c r="F48" s="16"/>
      <c r="G48" s="51" t="s">
        <v>237</v>
      </c>
      <c r="H48" s="176" t="s">
        <v>298</v>
      </c>
      <c r="I48" s="178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4" t="s">
        <v>223</v>
      </c>
      <c r="B50" s="175"/>
      <c r="C50" s="181" t="s">
        <v>299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5" t="s">
        <v>238</v>
      </c>
      <c r="B52" s="136"/>
      <c r="C52" s="176" t="s">
        <v>300</v>
      </c>
      <c r="D52" s="177"/>
      <c r="E52" s="177"/>
      <c r="F52" s="177"/>
      <c r="G52" s="177"/>
      <c r="H52" s="177"/>
      <c r="I52" s="141"/>
      <c r="J52" s="10"/>
      <c r="K52" s="10"/>
      <c r="L52" s="10"/>
    </row>
    <row r="53" spans="1:12" ht="12.75">
      <c r="A53" s="104"/>
      <c r="B53" s="20"/>
      <c r="C53" s="171" t="s">
        <v>239</v>
      </c>
      <c r="D53" s="171"/>
      <c r="E53" s="171"/>
      <c r="F53" s="171"/>
      <c r="G53" s="171"/>
      <c r="H53" s="171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82" t="s">
        <v>240</v>
      </c>
      <c r="C55" s="183"/>
      <c r="D55" s="183"/>
      <c r="E55" s="183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84" t="s">
        <v>272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4"/>
      <c r="B57" s="184" t="s">
        <v>273</v>
      </c>
      <c r="C57" s="185"/>
      <c r="D57" s="185"/>
      <c r="E57" s="185"/>
      <c r="F57" s="185"/>
      <c r="G57" s="185"/>
      <c r="H57" s="185"/>
      <c r="I57" s="106"/>
      <c r="J57" s="10"/>
      <c r="K57" s="10"/>
      <c r="L57" s="10"/>
    </row>
    <row r="58" spans="1:12" ht="12.75">
      <c r="A58" s="104"/>
      <c r="B58" s="184" t="s">
        <v>274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4"/>
      <c r="B59" s="184" t="s">
        <v>275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72" t="s">
        <v>243</v>
      </c>
      <c r="H62" s="173"/>
      <c r="I62" s="174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79"/>
      <c r="H63" s="18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5511811023622047" top="0.7874015748031497" bottom="0.7874015748031497" header="0.31496062992125984" footer="0.31496062992125984"/>
  <pageSetup horizontalDpi="600" verticalDpi="600" orientation="portrait" paperSize="9" scale="7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98">
      <selection activeCell="I114" sqref="I114"/>
    </sheetView>
  </sheetViews>
  <sheetFormatPr defaultColWidth="9.140625" defaultRowHeight="12.75"/>
  <cols>
    <col min="1" max="9" width="9.140625" style="52" customWidth="1"/>
    <col min="10" max="10" width="11.710937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20" t="s">
        <v>127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301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50</v>
      </c>
      <c r="B4" s="226"/>
      <c r="C4" s="226"/>
      <c r="D4" s="226"/>
      <c r="E4" s="226"/>
      <c r="F4" s="226"/>
      <c r="G4" s="226"/>
      <c r="H4" s="227"/>
      <c r="I4" s="58" t="s">
        <v>244</v>
      </c>
      <c r="J4" s="59" t="s">
        <v>284</v>
      </c>
      <c r="K4" s="60" t="s">
        <v>285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1" t="s">
        <v>51</v>
      </c>
      <c r="B7" s="202"/>
      <c r="C7" s="202"/>
      <c r="D7" s="202"/>
      <c r="E7" s="202"/>
      <c r="F7" s="202"/>
      <c r="G7" s="202"/>
      <c r="H7" s="219"/>
      <c r="I7" s="3">
        <v>1</v>
      </c>
      <c r="J7" s="6"/>
      <c r="K7" s="6"/>
    </row>
    <row r="8" spans="1:11" ht="12.75">
      <c r="A8" s="208" t="s">
        <v>8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679684786</v>
      </c>
      <c r="K8" s="53">
        <f>K9+K16+K26+K35+K39</f>
        <v>654881096</v>
      </c>
    </row>
    <row r="9" spans="1:11" ht="12.75">
      <c r="A9" s="205" t="s">
        <v>171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2104482</v>
      </c>
      <c r="K9" s="53">
        <f>SUM(K10:K15)</f>
        <v>1410568</v>
      </c>
    </row>
    <row r="10" spans="1:11" ht="12.75">
      <c r="A10" s="205" t="s">
        <v>99</v>
      </c>
      <c r="B10" s="206"/>
      <c r="C10" s="206"/>
      <c r="D10" s="206"/>
      <c r="E10" s="206"/>
      <c r="F10" s="206"/>
      <c r="G10" s="206"/>
      <c r="H10" s="207"/>
      <c r="I10" s="1">
        <v>4</v>
      </c>
      <c r="J10" s="7">
        <v>0</v>
      </c>
      <c r="K10" s="7">
        <v>0</v>
      </c>
    </row>
    <row r="11" spans="1:11" ht="12.75">
      <c r="A11" s="205" t="s">
        <v>9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2030853</v>
      </c>
      <c r="K11" s="7">
        <v>1321223</v>
      </c>
    </row>
    <row r="12" spans="1:11" ht="12.75">
      <c r="A12" s="205" t="s">
        <v>100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0</v>
      </c>
      <c r="K12" s="7">
        <v>0</v>
      </c>
    </row>
    <row r="13" spans="1:11" ht="12.75">
      <c r="A13" s="205" t="s">
        <v>174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0</v>
      </c>
      <c r="K13" s="7">
        <v>0</v>
      </c>
    </row>
    <row r="14" spans="1:11" ht="12.75">
      <c r="A14" s="205" t="s">
        <v>175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73629</v>
      </c>
      <c r="K14" s="7">
        <v>89345</v>
      </c>
    </row>
    <row r="15" spans="1:11" ht="12.75">
      <c r="A15" s="205" t="s">
        <v>176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>
        <v>0</v>
      </c>
      <c r="K15" s="7">
        <v>0</v>
      </c>
    </row>
    <row r="16" spans="1:11" ht="12.75">
      <c r="A16" s="205" t="s">
        <v>172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439504969</v>
      </c>
      <c r="K16" s="53">
        <f>SUM(K17:K25)</f>
        <v>422979862</v>
      </c>
    </row>
    <row r="17" spans="1:11" ht="12.75">
      <c r="A17" s="205" t="s">
        <v>177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66353031</v>
      </c>
      <c r="K17" s="7">
        <v>66353031</v>
      </c>
    </row>
    <row r="18" spans="1:11" ht="12.75">
      <c r="A18" s="205" t="s">
        <v>213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206585964</v>
      </c>
      <c r="K18" s="7">
        <v>199072670</v>
      </c>
    </row>
    <row r="19" spans="1:11" ht="12.75">
      <c r="A19" s="205" t="s">
        <v>178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97862183</v>
      </c>
      <c r="K19" s="7">
        <v>82325433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18190883</v>
      </c>
      <c r="K20" s="7">
        <v>21911043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>
        <v>2379778</v>
      </c>
      <c r="K21" s="7">
        <v>2792049</v>
      </c>
    </row>
    <row r="22" spans="1:11" ht="12.75">
      <c r="A22" s="205" t="s">
        <v>63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1341439</v>
      </c>
      <c r="K22" s="7">
        <v>175016</v>
      </c>
    </row>
    <row r="23" spans="1:11" ht="12.75">
      <c r="A23" s="205" t="s">
        <v>64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33999685</v>
      </c>
      <c r="K23" s="7">
        <v>37975587</v>
      </c>
    </row>
    <row r="24" spans="1:11" ht="12.75">
      <c r="A24" s="205" t="s">
        <v>65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3356379</v>
      </c>
      <c r="K24" s="7">
        <v>3202805</v>
      </c>
    </row>
    <row r="25" spans="1:11" ht="12.75">
      <c r="A25" s="205" t="s">
        <v>66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9435627</v>
      </c>
      <c r="K25" s="7">
        <v>9172228</v>
      </c>
    </row>
    <row r="26" spans="1:11" ht="12.75">
      <c r="A26" s="205" t="s">
        <v>159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238075335</v>
      </c>
      <c r="K26" s="53">
        <f>SUM(K27:K34)</f>
        <v>230490666</v>
      </c>
    </row>
    <row r="27" spans="1:11" ht="12.75">
      <c r="A27" s="205" t="s">
        <v>67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101744715</v>
      </c>
      <c r="K27" s="7">
        <v>101745615</v>
      </c>
    </row>
    <row r="28" spans="1:11" ht="12.75">
      <c r="A28" s="205" t="s">
        <v>68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>
        <v>13331676</v>
      </c>
      <c r="K28" s="7">
        <v>13188852</v>
      </c>
    </row>
    <row r="29" spans="1:11" ht="12.75">
      <c r="A29" s="205" t="s">
        <v>69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>
        <v>5635977</v>
      </c>
      <c r="K29" s="7">
        <v>5645677</v>
      </c>
    </row>
    <row r="30" spans="1:11" ht="12.75">
      <c r="A30" s="205" t="s">
        <v>74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>
        <v>0</v>
      </c>
      <c r="K30" s="7">
        <v>0</v>
      </c>
    </row>
    <row r="31" spans="1:11" ht="12.75">
      <c r="A31" s="205" t="s">
        <v>75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>
        <v>289112</v>
      </c>
      <c r="K31" s="7">
        <v>289112</v>
      </c>
    </row>
    <row r="32" spans="1:11" ht="12.75">
      <c r="A32" s="205" t="s">
        <v>76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116731839</v>
      </c>
      <c r="K32" s="7">
        <v>109279394</v>
      </c>
    </row>
    <row r="33" spans="1:11" ht="12.75">
      <c r="A33" s="205" t="s">
        <v>70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>
        <v>342016</v>
      </c>
      <c r="K33" s="7">
        <v>342016</v>
      </c>
    </row>
    <row r="34" spans="1:11" ht="12.75">
      <c r="A34" s="205" t="s">
        <v>152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>
        <v>0</v>
      </c>
      <c r="K34" s="7">
        <v>0</v>
      </c>
    </row>
    <row r="35" spans="1:11" ht="12.75">
      <c r="A35" s="205" t="s">
        <v>153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v>0</v>
      </c>
      <c r="K35" s="53">
        <f>SUM(K36:K38)</f>
        <v>0</v>
      </c>
    </row>
    <row r="36" spans="1:11" ht="12.75">
      <c r="A36" s="205" t="s">
        <v>71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>
        <v>0</v>
      </c>
      <c r="K36" s="7">
        <v>0</v>
      </c>
    </row>
    <row r="37" spans="1:11" ht="12.75">
      <c r="A37" s="205" t="s">
        <v>72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>
        <v>0</v>
      </c>
      <c r="K37" s="7">
        <v>0</v>
      </c>
    </row>
    <row r="38" spans="1:11" ht="12.75">
      <c r="A38" s="205" t="s">
        <v>73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0</v>
      </c>
      <c r="K38" s="7">
        <v>0</v>
      </c>
    </row>
    <row r="39" spans="1:11" ht="12.75">
      <c r="A39" s="205" t="s">
        <v>154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0</v>
      </c>
      <c r="K39" s="7">
        <v>0</v>
      </c>
    </row>
    <row r="40" spans="1:11" ht="12.75">
      <c r="A40" s="208" t="s">
        <v>206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515597761</v>
      </c>
      <c r="K40" s="53">
        <f>K41+K49+K56+K64</f>
        <v>467647344</v>
      </c>
    </row>
    <row r="41" spans="1:11" ht="12.75">
      <c r="A41" s="205" t="s">
        <v>91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99549050</v>
      </c>
      <c r="K41" s="53">
        <f>SUM(K42:K48)</f>
        <v>107776074</v>
      </c>
    </row>
    <row r="42" spans="1:11" ht="12.75">
      <c r="A42" s="205" t="s">
        <v>103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56815417</v>
      </c>
      <c r="K42" s="7">
        <v>37194084</v>
      </c>
    </row>
    <row r="43" spans="1:11" ht="12.75">
      <c r="A43" s="205" t="s">
        <v>104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>
        <v>0</v>
      </c>
      <c r="K43" s="7">
        <v>15987930</v>
      </c>
    </row>
    <row r="44" spans="1:11" ht="12.75">
      <c r="A44" s="205" t="s">
        <v>77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>
        <v>33631691</v>
      </c>
      <c r="K44" s="7">
        <v>48605850</v>
      </c>
    </row>
    <row r="45" spans="1:11" ht="12.75">
      <c r="A45" s="205" t="s">
        <v>78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7665879</v>
      </c>
      <c r="K45" s="7">
        <v>4331500</v>
      </c>
    </row>
    <row r="46" spans="1:11" ht="12.75">
      <c r="A46" s="205" t="s">
        <v>79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105585</v>
      </c>
      <c r="K46" s="7">
        <v>415190</v>
      </c>
    </row>
    <row r="47" spans="1:11" ht="12.75">
      <c r="A47" s="205" t="s">
        <v>80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>
        <v>0</v>
      </c>
      <c r="K47" s="7">
        <v>0</v>
      </c>
    </row>
    <row r="48" spans="1:11" ht="12.75">
      <c r="A48" s="205" t="s">
        <v>81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>
        <v>1330478</v>
      </c>
      <c r="K48" s="7">
        <v>1241520</v>
      </c>
    </row>
    <row r="49" spans="1:11" ht="12.75">
      <c r="A49" s="205" t="s">
        <v>92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362436097</v>
      </c>
      <c r="K49" s="53">
        <f>SUM(K50:K55)</f>
        <v>291583228</v>
      </c>
    </row>
    <row r="50" spans="1:11" ht="12.75">
      <c r="A50" s="205" t="s">
        <v>166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146679264</v>
      </c>
      <c r="K50" s="7">
        <v>137927089</v>
      </c>
    </row>
    <row r="51" spans="1:11" ht="12.75">
      <c r="A51" s="205" t="s">
        <v>167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196219340</v>
      </c>
      <c r="K51" s="7">
        <v>139212591</v>
      </c>
    </row>
    <row r="52" spans="1:11" ht="12.75">
      <c r="A52" s="205" t="s">
        <v>168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>
        <v>41471</v>
      </c>
      <c r="K52" s="7">
        <v>0</v>
      </c>
    </row>
    <row r="53" spans="1:11" ht="12.75">
      <c r="A53" s="205" t="s">
        <v>169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507315</v>
      </c>
      <c r="K53" s="7">
        <v>364228</v>
      </c>
    </row>
    <row r="54" spans="1:11" ht="12.75">
      <c r="A54" s="205" t="s">
        <v>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7017518</v>
      </c>
      <c r="K54" s="7">
        <v>6016363</v>
      </c>
    </row>
    <row r="55" spans="1:11" ht="12.75">
      <c r="A55" s="205" t="s">
        <v>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11971189</v>
      </c>
      <c r="K55" s="7">
        <v>8062957</v>
      </c>
    </row>
    <row r="56" spans="1:11" ht="12.75">
      <c r="A56" s="205" t="s">
        <v>93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18395210</v>
      </c>
      <c r="K56" s="53">
        <f>SUM(K57:K63)</f>
        <v>45580953</v>
      </c>
    </row>
    <row r="57" spans="1:11" ht="12.75">
      <c r="A57" s="205" t="s">
        <v>67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>
        <v>0</v>
      </c>
      <c r="K57" s="7">
        <v>0</v>
      </c>
    </row>
    <row r="58" spans="1:11" ht="12.75">
      <c r="A58" s="205" t="s">
        <v>68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3332919</v>
      </c>
      <c r="K58" s="7">
        <v>1648607</v>
      </c>
    </row>
    <row r="59" spans="1:11" ht="12.75">
      <c r="A59" s="205" t="s">
        <v>208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>
        <v>0</v>
      </c>
      <c r="K59" s="7">
        <v>0</v>
      </c>
    </row>
    <row r="60" spans="1:11" ht="12.75">
      <c r="A60" s="205" t="s">
        <v>74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>
        <v>0</v>
      </c>
      <c r="K60" s="7">
        <v>0</v>
      </c>
    </row>
    <row r="61" spans="1:11" ht="12.75">
      <c r="A61" s="205" t="s">
        <v>75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>
        <v>0</v>
      </c>
      <c r="K61" s="7">
        <v>31654476</v>
      </c>
    </row>
    <row r="62" spans="1:11" ht="12.75">
      <c r="A62" s="205" t="s">
        <v>76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14982328</v>
      </c>
      <c r="K62" s="7">
        <v>12195966</v>
      </c>
    </row>
    <row r="63" spans="1:11" ht="12.75">
      <c r="A63" s="205" t="s">
        <v>40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>
        <v>79963</v>
      </c>
      <c r="K63" s="7">
        <v>81904</v>
      </c>
    </row>
    <row r="64" spans="1:11" ht="12.75">
      <c r="A64" s="205" t="s">
        <v>173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35217404</v>
      </c>
      <c r="K64" s="7">
        <v>22707089</v>
      </c>
    </row>
    <row r="65" spans="1:11" ht="12.75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1095173</v>
      </c>
      <c r="K65" s="7">
        <v>3320080</v>
      </c>
    </row>
    <row r="66" spans="1:11" ht="12.75">
      <c r="A66" s="208" t="s">
        <v>207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1196377720</v>
      </c>
      <c r="K66" s="53">
        <f>K7+K8+K40+K65</f>
        <v>1125848520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51955989</v>
      </c>
      <c r="K67" s="8">
        <v>23901175</v>
      </c>
    </row>
    <row r="68" spans="1:11" ht="12.75">
      <c r="A68" s="197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1" t="s">
        <v>160</v>
      </c>
      <c r="B69" s="202"/>
      <c r="C69" s="202"/>
      <c r="D69" s="202"/>
      <c r="E69" s="202"/>
      <c r="F69" s="202"/>
      <c r="G69" s="202"/>
      <c r="H69" s="219"/>
      <c r="I69" s="3">
        <v>62</v>
      </c>
      <c r="J69" s="54">
        <f>J70+J71+J72+J78+J79+J82+J85</f>
        <v>615851917</v>
      </c>
      <c r="K69" s="54">
        <f>K70+K71+K72+K78+K79+K82+K85</f>
        <v>604825638</v>
      </c>
    </row>
    <row r="70" spans="1:11" ht="12.75">
      <c r="A70" s="205" t="s">
        <v>117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549448400</v>
      </c>
      <c r="K70" s="7">
        <v>549448400</v>
      </c>
    </row>
    <row r="71" spans="1:11" ht="12.75">
      <c r="A71" s="205" t="s">
        <v>118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-10135171</v>
      </c>
      <c r="K71" s="7">
        <v>-10669313</v>
      </c>
    </row>
    <row r="72" spans="1:11" ht="12.75">
      <c r="A72" s="205" t="s">
        <v>119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24324149</v>
      </c>
      <c r="K72" s="53">
        <f>K73+K74-K75+K76+K77</f>
        <v>25025014</v>
      </c>
    </row>
    <row r="73" spans="1:11" ht="12.75">
      <c r="A73" s="205" t="s">
        <v>120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>
        <v>24324149</v>
      </c>
      <c r="K73" s="7">
        <v>25025014</v>
      </c>
    </row>
    <row r="74" spans="1:11" ht="12.75">
      <c r="A74" s="205" t="s">
        <v>121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>
        <v>571964</v>
      </c>
      <c r="K74" s="7">
        <v>1464598</v>
      </c>
    </row>
    <row r="75" spans="1:11" ht="12.75">
      <c r="A75" s="205" t="s">
        <v>109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>
        <v>571964</v>
      </c>
      <c r="K75" s="7">
        <v>1464598</v>
      </c>
    </row>
    <row r="76" spans="1:11" ht="12.75">
      <c r="A76" s="205" t="s">
        <v>110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>
        <v>0</v>
      </c>
      <c r="K76" s="7">
        <v>0</v>
      </c>
    </row>
    <row r="77" spans="1:11" ht="12.75">
      <c r="A77" s="205" t="s">
        <v>111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0</v>
      </c>
      <c r="K77" s="7">
        <v>0</v>
      </c>
    </row>
    <row r="78" spans="1:11" ht="12.75">
      <c r="A78" s="205" t="s">
        <v>112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>
        <v>-19274863</v>
      </c>
      <c r="K78" s="7">
        <v>-19274863</v>
      </c>
    </row>
    <row r="79" spans="1:11" ht="12.75">
      <c r="A79" s="205" t="s">
        <v>204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57472103</v>
      </c>
      <c r="K79" s="53">
        <f>K80-K81</f>
        <v>48160331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57472103</v>
      </c>
      <c r="K80" s="7">
        <v>48160331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0</v>
      </c>
      <c r="K81" s="7">
        <v>0</v>
      </c>
    </row>
    <row r="82" spans="1:11" ht="12.75">
      <c r="A82" s="205" t="s">
        <v>205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14017299</v>
      </c>
      <c r="K82" s="53">
        <f>K83-K84</f>
        <v>12136069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14017299</v>
      </c>
      <c r="K83" s="7">
        <v>12136069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0</v>
      </c>
      <c r="K84" s="7">
        <v>0</v>
      </c>
    </row>
    <row r="85" spans="1:11" ht="12.75">
      <c r="A85" s="205" t="s">
        <v>142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>
        <v>0</v>
      </c>
      <c r="K85" s="7">
        <v>0</v>
      </c>
    </row>
    <row r="86" spans="1:11" ht="12.75">
      <c r="A86" s="208" t="s">
        <v>13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5" t="s">
        <v>105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0</v>
      </c>
      <c r="K87" s="7">
        <v>0</v>
      </c>
    </row>
    <row r="88" spans="1:11" ht="12.75">
      <c r="A88" s="205" t="s">
        <v>106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>
        <v>0</v>
      </c>
      <c r="K88" s="7">
        <v>0</v>
      </c>
    </row>
    <row r="89" spans="1:11" ht="12.75">
      <c r="A89" s="205" t="s">
        <v>107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>
        <v>0</v>
      </c>
      <c r="K89" s="7">
        <v>0</v>
      </c>
    </row>
    <row r="90" spans="1:11" ht="12.75">
      <c r="A90" s="208" t="s">
        <v>14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193837357</v>
      </c>
      <c r="K90" s="53">
        <f>SUM(K91:K99)</f>
        <v>214808978</v>
      </c>
    </row>
    <row r="91" spans="1:11" ht="12.75">
      <c r="A91" s="205" t="s">
        <v>108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>
        <v>0</v>
      </c>
      <c r="K91" s="7">
        <v>0</v>
      </c>
    </row>
    <row r="92" spans="1:11" ht="12.75">
      <c r="A92" s="205" t="s">
        <v>209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0</v>
      </c>
      <c r="K92" s="7">
        <v>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106809692</v>
      </c>
      <c r="K93" s="7">
        <v>128939400</v>
      </c>
    </row>
    <row r="94" spans="1:11" ht="12.75">
      <c r="A94" s="205" t="s">
        <v>210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>
        <v>0</v>
      </c>
      <c r="K94" s="7">
        <v>0</v>
      </c>
    </row>
    <row r="95" spans="1:11" ht="12.75">
      <c r="A95" s="205" t="s">
        <v>211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>
        <v>0</v>
      </c>
      <c r="K95" s="7">
        <v>0</v>
      </c>
    </row>
    <row r="96" spans="1:11" ht="12.75">
      <c r="A96" s="205" t="s">
        <v>212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>
        <v>0</v>
      </c>
      <c r="K96" s="7">
        <v>0</v>
      </c>
    </row>
    <row r="97" spans="1:11" ht="12.75">
      <c r="A97" s="205" t="s">
        <v>85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>
        <v>84224033</v>
      </c>
      <c r="K97" s="7">
        <v>83321734</v>
      </c>
    </row>
    <row r="98" spans="1:11" ht="12.75">
      <c r="A98" s="205" t="s">
        <v>83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>
        <v>2803632</v>
      </c>
      <c r="K98" s="7">
        <v>2547844</v>
      </c>
    </row>
    <row r="99" spans="1:11" ht="12.75">
      <c r="A99" s="205" t="s">
        <v>84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0</v>
      </c>
      <c r="K99" s="7">
        <v>0</v>
      </c>
    </row>
    <row r="100" spans="1:11" ht="12.75">
      <c r="A100" s="208" t="s">
        <v>15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378838924</v>
      </c>
      <c r="K100" s="53">
        <f>SUM(K101:K112)</f>
        <v>297329455</v>
      </c>
    </row>
    <row r="101" spans="1:11" ht="12.75">
      <c r="A101" s="205" t="s">
        <v>108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22146041</v>
      </c>
      <c r="K101" s="7">
        <v>41990814</v>
      </c>
    </row>
    <row r="102" spans="1:11" ht="12.75">
      <c r="A102" s="205" t="s">
        <v>209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0</v>
      </c>
      <c r="K102" s="7">
        <v>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143731755</v>
      </c>
      <c r="K103" s="7">
        <v>103740006</v>
      </c>
    </row>
    <row r="104" spans="1:11" ht="12.75">
      <c r="A104" s="205" t="s">
        <v>210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11488</v>
      </c>
      <c r="K104" s="7">
        <v>242</v>
      </c>
    </row>
    <row r="105" spans="1:11" ht="12.75">
      <c r="A105" s="205" t="s">
        <v>211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147746525</v>
      </c>
      <c r="K105" s="7">
        <v>86289804</v>
      </c>
    </row>
    <row r="106" spans="1:11" ht="12.75">
      <c r="A106" s="205" t="s">
        <v>212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>
        <v>0</v>
      </c>
      <c r="K106" s="7">
        <v>0</v>
      </c>
    </row>
    <row r="107" spans="1:11" ht="12.75">
      <c r="A107" s="205" t="s">
        <v>85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>
        <v>35272231</v>
      </c>
      <c r="K107" s="7">
        <v>20815297</v>
      </c>
    </row>
    <row r="108" spans="1:11" ht="12.75">
      <c r="A108" s="205" t="s">
        <v>86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7596891</v>
      </c>
      <c r="K108" s="7">
        <v>7087959</v>
      </c>
    </row>
    <row r="109" spans="1:11" ht="12.75">
      <c r="A109" s="205" t="s">
        <v>87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7594597</v>
      </c>
      <c r="K109" s="7">
        <v>6311627</v>
      </c>
    </row>
    <row r="110" spans="1:11" ht="12.75">
      <c r="A110" s="205" t="s">
        <v>90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1094538</v>
      </c>
      <c r="K110" s="7">
        <v>18643468</v>
      </c>
    </row>
    <row r="111" spans="1:11" ht="12.75">
      <c r="A111" s="205" t="s">
        <v>88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>
        <v>0</v>
      </c>
      <c r="K111" s="7">
        <v>0</v>
      </c>
    </row>
    <row r="112" spans="1:11" ht="12.75">
      <c r="A112" s="205" t="s">
        <v>89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13644858</v>
      </c>
      <c r="K112" s="7">
        <v>12450238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7849522</v>
      </c>
      <c r="K113" s="7">
        <v>8884449</v>
      </c>
    </row>
    <row r="114" spans="1:11" ht="12.75">
      <c r="A114" s="208" t="s">
        <v>19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1196377720</v>
      </c>
      <c r="K114" s="53">
        <f>K69+K86+K90+K100+K113</f>
        <v>1125848520</v>
      </c>
    </row>
    <row r="115" spans="1:11" ht="12.75">
      <c r="A115" s="194" t="s">
        <v>48</v>
      </c>
      <c r="B115" s="195"/>
      <c r="C115" s="195"/>
      <c r="D115" s="195"/>
      <c r="E115" s="195"/>
      <c r="F115" s="195"/>
      <c r="G115" s="195"/>
      <c r="H115" s="196"/>
      <c r="I115" s="2">
        <v>108</v>
      </c>
      <c r="J115" s="8">
        <v>51955989</v>
      </c>
      <c r="K115" s="8">
        <v>23901175</v>
      </c>
    </row>
    <row r="116" spans="1:11" ht="12.75">
      <c r="A116" s="197" t="s">
        <v>276</v>
      </c>
      <c r="B116" s="198"/>
      <c r="C116" s="198"/>
      <c r="D116" s="198"/>
      <c r="E116" s="198"/>
      <c r="F116" s="198"/>
      <c r="G116" s="198"/>
      <c r="H116" s="198"/>
      <c r="I116" s="199"/>
      <c r="J116" s="199"/>
      <c r="K116" s="200"/>
    </row>
    <row r="117" spans="1:11" ht="12.75">
      <c r="A117" s="201" t="s">
        <v>155</v>
      </c>
      <c r="B117" s="202"/>
      <c r="C117" s="202"/>
      <c r="D117" s="202"/>
      <c r="E117" s="202"/>
      <c r="F117" s="202"/>
      <c r="G117" s="202"/>
      <c r="H117" s="202"/>
      <c r="I117" s="203"/>
      <c r="J117" s="203"/>
      <c r="K117" s="204"/>
    </row>
    <row r="118" spans="1:11" ht="12.75">
      <c r="A118" s="205" t="s">
        <v>3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0</v>
      </c>
      <c r="K118" s="7">
        <v>0</v>
      </c>
    </row>
    <row r="119" spans="1:11" ht="12.75">
      <c r="A119" s="187" t="s">
        <v>4</v>
      </c>
      <c r="B119" s="188"/>
      <c r="C119" s="188"/>
      <c r="D119" s="188"/>
      <c r="E119" s="188"/>
      <c r="F119" s="188"/>
      <c r="G119" s="188"/>
      <c r="H119" s="189"/>
      <c r="I119" s="4">
        <v>110</v>
      </c>
      <c r="J119" s="8">
        <v>0</v>
      </c>
      <c r="K119" s="8">
        <v>0</v>
      </c>
    </row>
    <row r="120" spans="1:11" ht="12.75">
      <c r="A120" s="190" t="s">
        <v>277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1:11" ht="12.75">
      <c r="A121" s="192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 horizontalCentered="1"/>
  <pageMargins left="0.7480314960629921" right="0.5511811023622047" top="0.7874015748031497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42" sqref="M4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0" t="s">
        <v>128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32" t="s">
        <v>303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48" t="s">
        <v>304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7" t="s">
        <v>50</v>
      </c>
      <c r="B4" s="247"/>
      <c r="C4" s="247"/>
      <c r="D4" s="247"/>
      <c r="E4" s="247"/>
      <c r="F4" s="247"/>
      <c r="G4" s="247"/>
      <c r="H4" s="247"/>
      <c r="I4" s="58" t="s">
        <v>245</v>
      </c>
      <c r="J4" s="246" t="s">
        <v>284</v>
      </c>
      <c r="K4" s="246"/>
      <c r="L4" s="246" t="s">
        <v>285</v>
      </c>
      <c r="M4" s="246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1" t="s">
        <v>20</v>
      </c>
      <c r="B7" s="202"/>
      <c r="C7" s="202"/>
      <c r="D7" s="202"/>
      <c r="E7" s="202"/>
      <c r="F7" s="202"/>
      <c r="G7" s="202"/>
      <c r="H7" s="219"/>
      <c r="I7" s="3">
        <v>111</v>
      </c>
      <c r="J7" s="54">
        <f>SUM(J8:J9)</f>
        <v>618748401</v>
      </c>
      <c r="K7" s="54">
        <f>SUM(K8:K9)</f>
        <v>221283518</v>
      </c>
      <c r="L7" s="54">
        <f>SUM(L8:L9)</f>
        <v>621885752</v>
      </c>
      <c r="M7" s="54">
        <f>SUM(M8:M9)</f>
        <v>203736464</v>
      </c>
    </row>
    <row r="8" spans="1:13" ht="12.75">
      <c r="A8" s="208" t="s">
        <v>126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605141047</v>
      </c>
      <c r="K8" s="7">
        <v>213116147</v>
      </c>
      <c r="L8" s="7">
        <v>601791889</v>
      </c>
      <c r="M8" s="7">
        <v>188760173</v>
      </c>
    </row>
    <row r="9" spans="1:13" ht="12.75">
      <c r="A9" s="208" t="s">
        <v>94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13607354</v>
      </c>
      <c r="K9" s="7">
        <v>8167371</v>
      </c>
      <c r="L9" s="7">
        <v>20093863</v>
      </c>
      <c r="M9" s="7">
        <v>14976291</v>
      </c>
    </row>
    <row r="10" spans="1:13" ht="12.75">
      <c r="A10" s="208" t="s">
        <v>7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599439137</v>
      </c>
      <c r="K10" s="53">
        <f>K11+K12+K16+K20+K21+K22+K25+K26</f>
        <v>205950040</v>
      </c>
      <c r="L10" s="53">
        <f>L11+L12+L16+L20+L21+L22+L25+L26</f>
        <v>598613491</v>
      </c>
      <c r="M10" s="53">
        <f>M11+M12+M16+M20+M21+M22+M25+M26</f>
        <v>199110467</v>
      </c>
    </row>
    <row r="11" spans="1:13" ht="12.75">
      <c r="A11" s="208" t="s">
        <v>95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-38902668</v>
      </c>
      <c r="K11" s="7">
        <v>5078745</v>
      </c>
      <c r="L11" s="7">
        <v>-30879545</v>
      </c>
      <c r="M11" s="7">
        <v>-6319512</v>
      </c>
    </row>
    <row r="12" spans="1:13" ht="12.75">
      <c r="A12" s="208" t="s">
        <v>16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423863461</v>
      </c>
      <c r="K12" s="53">
        <f>SUM(K13:K15)</f>
        <v>130180904</v>
      </c>
      <c r="L12" s="53">
        <f>SUM(L13:L15)</f>
        <v>427690722</v>
      </c>
      <c r="M12" s="53">
        <f>SUM(M13:M15)</f>
        <v>137596398</v>
      </c>
    </row>
    <row r="13" spans="1:13" ht="12.75">
      <c r="A13" s="205" t="s">
        <v>122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310813460</v>
      </c>
      <c r="K13" s="7">
        <v>88863579</v>
      </c>
      <c r="L13" s="7">
        <v>249789114</v>
      </c>
      <c r="M13" s="7">
        <v>74893000</v>
      </c>
    </row>
    <row r="14" spans="1:13" ht="12.75">
      <c r="A14" s="205" t="s">
        <v>123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60206264</v>
      </c>
      <c r="K14" s="7">
        <v>23071405</v>
      </c>
      <c r="L14" s="7">
        <v>127742578</v>
      </c>
      <c r="M14" s="7">
        <v>44264171</v>
      </c>
    </row>
    <row r="15" spans="1:13" ht="12.75">
      <c r="A15" s="205" t="s">
        <v>52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52843737</v>
      </c>
      <c r="K15" s="7">
        <v>18245920</v>
      </c>
      <c r="L15" s="7">
        <v>50159030</v>
      </c>
      <c r="M15" s="7">
        <v>18439227</v>
      </c>
    </row>
    <row r="16" spans="1:13" ht="12.75">
      <c r="A16" s="208" t="s">
        <v>17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151872589</v>
      </c>
      <c r="K16" s="53">
        <f>SUM(K17:K19)</f>
        <v>48640123</v>
      </c>
      <c r="L16" s="53">
        <f>SUM(L17:L19)</f>
        <v>144345039</v>
      </c>
      <c r="M16" s="53">
        <f>SUM(M17:M19)</f>
        <v>46750286</v>
      </c>
    </row>
    <row r="17" spans="1:13" ht="12.75">
      <c r="A17" s="205" t="s">
        <v>53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89276703</v>
      </c>
      <c r="K17" s="7">
        <v>28847578</v>
      </c>
      <c r="L17" s="7">
        <v>85324914</v>
      </c>
      <c r="M17" s="7">
        <v>27900763</v>
      </c>
    </row>
    <row r="18" spans="1:13" ht="12.75">
      <c r="A18" s="205" t="s">
        <v>54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40328549</v>
      </c>
      <c r="K18" s="7">
        <v>12660705</v>
      </c>
      <c r="L18" s="7">
        <v>39016213</v>
      </c>
      <c r="M18" s="7">
        <v>12685212</v>
      </c>
    </row>
    <row r="19" spans="1:13" ht="12.75">
      <c r="A19" s="205" t="s">
        <v>55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22267337</v>
      </c>
      <c r="K19" s="7">
        <v>7131840</v>
      </c>
      <c r="L19" s="7">
        <v>20003912</v>
      </c>
      <c r="M19" s="7">
        <v>6164311</v>
      </c>
    </row>
    <row r="20" spans="1:13" ht="12.75">
      <c r="A20" s="208" t="s">
        <v>96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31406103</v>
      </c>
      <c r="K20" s="7">
        <v>10463120</v>
      </c>
      <c r="L20" s="7">
        <v>31304449</v>
      </c>
      <c r="M20" s="7">
        <v>10429367</v>
      </c>
    </row>
    <row r="21" spans="1:13" ht="12.75">
      <c r="A21" s="208" t="s">
        <v>97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28608217</v>
      </c>
      <c r="K21" s="7">
        <v>11026306</v>
      </c>
      <c r="L21" s="7">
        <v>25129991</v>
      </c>
      <c r="M21" s="7">
        <v>9866533</v>
      </c>
    </row>
    <row r="22" spans="1:13" ht="12.75">
      <c r="A22" s="208" t="s">
        <v>18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1252877</v>
      </c>
      <c r="K22" s="53">
        <f>SUM(K23:K24)</f>
        <v>417626</v>
      </c>
      <c r="L22" s="53">
        <f>SUM(L23:L24)</f>
        <v>0</v>
      </c>
      <c r="M22" s="53">
        <f>SUM(M23:M24)</f>
        <v>0</v>
      </c>
    </row>
    <row r="23" spans="1:13" ht="12.75">
      <c r="A23" s="205" t="s">
        <v>113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5" t="s">
        <v>114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1252877</v>
      </c>
      <c r="K24" s="7">
        <v>417626</v>
      </c>
      <c r="L24" s="7">
        <v>0</v>
      </c>
      <c r="M24" s="7">
        <v>0</v>
      </c>
    </row>
    <row r="25" spans="1:13" ht="12.75">
      <c r="A25" s="208" t="s">
        <v>98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1338558</v>
      </c>
      <c r="K26" s="7">
        <v>143216</v>
      </c>
      <c r="L26" s="7">
        <v>1022835</v>
      </c>
      <c r="M26" s="7">
        <v>787395</v>
      </c>
    </row>
    <row r="27" spans="1:13" ht="12.75">
      <c r="A27" s="208" t="s">
        <v>179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11405288</v>
      </c>
      <c r="K27" s="53">
        <f>SUM(K28:K32)</f>
        <v>4798459</v>
      </c>
      <c r="L27" s="53">
        <f>SUM(L28:L32)</f>
        <v>12479977</v>
      </c>
      <c r="M27" s="53">
        <f>SUM(M28:M32)</f>
        <v>5247857</v>
      </c>
    </row>
    <row r="28" spans="1:13" ht="12.75">
      <c r="A28" s="208" t="s">
        <v>193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4953372</v>
      </c>
      <c r="K28" s="7">
        <v>2521246</v>
      </c>
      <c r="L28" s="7">
        <v>4182110</v>
      </c>
      <c r="M28" s="7">
        <v>1938041</v>
      </c>
    </row>
    <row r="29" spans="1:13" ht="12.75">
      <c r="A29" s="208" t="s">
        <v>129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6130316</v>
      </c>
      <c r="K29" s="7">
        <v>2014449</v>
      </c>
      <c r="L29" s="7">
        <v>7907389</v>
      </c>
      <c r="M29" s="7">
        <v>3152719</v>
      </c>
    </row>
    <row r="30" spans="1:13" ht="12.75">
      <c r="A30" s="208" t="s">
        <v>115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8" t="s">
        <v>189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8" t="s">
        <v>116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321600</v>
      </c>
      <c r="K32" s="7">
        <v>262764</v>
      </c>
      <c r="L32" s="7">
        <v>390478</v>
      </c>
      <c r="M32" s="7">
        <v>157097</v>
      </c>
    </row>
    <row r="33" spans="1:13" ht="12.75">
      <c r="A33" s="208" t="s">
        <v>180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23725664</v>
      </c>
      <c r="K33" s="53">
        <f>SUM(K34:K37)</f>
        <v>10042086</v>
      </c>
      <c r="L33" s="53">
        <f>SUM(L34:L37)</f>
        <v>19557445</v>
      </c>
      <c r="M33" s="53">
        <f>SUM(M34:M37)</f>
        <v>6581875</v>
      </c>
    </row>
    <row r="34" spans="1:13" ht="12.75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2682134</v>
      </c>
      <c r="K34" s="7">
        <v>293422</v>
      </c>
      <c r="L34" s="7">
        <v>3361332</v>
      </c>
      <c r="M34" s="7">
        <v>1194968</v>
      </c>
    </row>
    <row r="35" spans="1:13" ht="12.75">
      <c r="A35" s="208" t="s">
        <v>56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20870100</v>
      </c>
      <c r="K35" s="7">
        <v>9577546</v>
      </c>
      <c r="L35" s="7">
        <v>16033784</v>
      </c>
      <c r="M35" s="7">
        <v>5385664</v>
      </c>
    </row>
    <row r="36" spans="1:13" ht="12.75">
      <c r="A36" s="208" t="s">
        <v>190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8" t="s">
        <v>58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173430</v>
      </c>
      <c r="K37" s="7">
        <v>171118</v>
      </c>
      <c r="L37" s="7">
        <v>162329</v>
      </c>
      <c r="M37" s="7">
        <v>1243</v>
      </c>
    </row>
    <row r="38" spans="1:13" ht="12.75">
      <c r="A38" s="208" t="s">
        <v>164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8" t="s">
        <v>165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191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192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181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630153689</v>
      </c>
      <c r="K42" s="53">
        <f>K7+K27+K38+K40</f>
        <v>226081977</v>
      </c>
      <c r="L42" s="53">
        <f>L7+L27+L38+L40</f>
        <v>634365729</v>
      </c>
      <c r="M42" s="53">
        <f>M7+M27+M38+M40</f>
        <v>208984321</v>
      </c>
    </row>
    <row r="43" spans="1:13" ht="12.75">
      <c r="A43" s="208" t="s">
        <v>182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623164801</v>
      </c>
      <c r="K43" s="53">
        <f>K10+K33+K39+K41</f>
        <v>215992126</v>
      </c>
      <c r="L43" s="53">
        <f>L10+L33+L39+L41</f>
        <v>618170936</v>
      </c>
      <c r="M43" s="53">
        <f>M10+M33+M39+M41</f>
        <v>205692342</v>
      </c>
    </row>
    <row r="44" spans="1:13" ht="12.75">
      <c r="A44" s="208" t="s">
        <v>202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6988888</v>
      </c>
      <c r="K44" s="53">
        <f>K42-K43</f>
        <v>10089851</v>
      </c>
      <c r="L44" s="53">
        <f>L42-L43</f>
        <v>16194793</v>
      </c>
      <c r="M44" s="53">
        <f>M42-M43</f>
        <v>3291979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3">
        <f>IF(J42&gt;J43,J42-J43,0)</f>
        <v>6988888</v>
      </c>
      <c r="K45" s="53">
        <f>IF(K42&gt;K43,K42-K43,0)</f>
        <v>10089851</v>
      </c>
      <c r="L45" s="53">
        <f>IF(L42&gt;L43,L42-L43,0)</f>
        <v>16194793</v>
      </c>
      <c r="M45" s="53">
        <f>IF(M42&gt;M43,M42-M43,0)</f>
        <v>3291979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183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2963175</v>
      </c>
      <c r="K47" s="7">
        <v>2446793</v>
      </c>
      <c r="L47" s="7">
        <v>4058724</v>
      </c>
      <c r="M47" s="7">
        <v>984689</v>
      </c>
    </row>
    <row r="48" spans="1:13" ht="12.75">
      <c r="A48" s="208" t="s">
        <v>203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4025713</v>
      </c>
      <c r="K48" s="53">
        <f>K44-K47</f>
        <v>7643058</v>
      </c>
      <c r="L48" s="53">
        <f>L44-L47</f>
        <v>12136069</v>
      </c>
      <c r="M48" s="53">
        <f>M44-M47</f>
        <v>2307290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3">
        <f>IF(J48&gt;0,J48,0)</f>
        <v>4025713</v>
      </c>
      <c r="K49" s="53">
        <f>IF(K48&gt;0,K48,0)</f>
        <v>7643058</v>
      </c>
      <c r="L49" s="53">
        <f>IF(L48&gt;0,L48,0)</f>
        <v>12136069</v>
      </c>
      <c r="M49" s="53">
        <f>IF(M48&gt;0,M48,0)</f>
        <v>2307290</v>
      </c>
    </row>
    <row r="50" spans="1:13" ht="12.75">
      <c r="A50" s="243" t="s">
        <v>186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7" t="s">
        <v>278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1:13" ht="12.75" customHeight="1">
      <c r="A52" s="201" t="s">
        <v>156</v>
      </c>
      <c r="B52" s="202"/>
      <c r="C52" s="202"/>
      <c r="D52" s="202"/>
      <c r="E52" s="202"/>
      <c r="F52" s="202"/>
      <c r="G52" s="202"/>
      <c r="H52" s="202"/>
      <c r="I52" s="55"/>
      <c r="J52" s="55"/>
      <c r="K52" s="55"/>
      <c r="L52" s="55"/>
      <c r="M52" s="62"/>
    </row>
    <row r="53" spans="1:13" ht="12.75">
      <c r="A53" s="240" t="s">
        <v>200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0" t="s">
        <v>201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197" t="s">
        <v>158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1:13" ht="12.75">
      <c r="A56" s="201" t="s">
        <v>170</v>
      </c>
      <c r="B56" s="202"/>
      <c r="C56" s="202"/>
      <c r="D56" s="202"/>
      <c r="E56" s="202"/>
      <c r="F56" s="202"/>
      <c r="G56" s="202"/>
      <c r="H56" s="219"/>
      <c r="I56" s="9">
        <v>157</v>
      </c>
      <c r="J56" s="6">
        <v>4025713</v>
      </c>
      <c r="K56" s="6">
        <v>7643058</v>
      </c>
      <c r="L56" s="6">
        <v>12136069</v>
      </c>
      <c r="M56" s="6">
        <v>2307290</v>
      </c>
    </row>
    <row r="57" spans="1:13" ht="12.75">
      <c r="A57" s="208" t="s">
        <v>187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-17504852</v>
      </c>
      <c r="K57" s="53">
        <f>SUM(K58:K64)</f>
        <v>-17504852</v>
      </c>
      <c r="L57" s="53">
        <f>SUM(L58:L64)</f>
        <v>0</v>
      </c>
      <c r="M57" s="53">
        <f>SUM(M58:M64)</f>
        <v>0</v>
      </c>
    </row>
    <row r="58" spans="1:13" ht="12.75">
      <c r="A58" s="208" t="s">
        <v>194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195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39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-17504852</v>
      </c>
      <c r="K60" s="7">
        <v>-17504852</v>
      </c>
      <c r="L60" s="7">
        <v>0</v>
      </c>
      <c r="M60" s="7">
        <v>0</v>
      </c>
    </row>
    <row r="61" spans="1:13" ht="12.75">
      <c r="A61" s="208" t="s">
        <v>196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197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198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199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188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8" t="s">
        <v>162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-17504852</v>
      </c>
      <c r="K66" s="53">
        <f>K57-K65</f>
        <v>-17504852</v>
      </c>
      <c r="L66" s="53">
        <f>L57-L65</f>
        <v>0</v>
      </c>
      <c r="M66" s="53">
        <f>M57-M65</f>
        <v>0</v>
      </c>
    </row>
    <row r="67" spans="1:13" ht="12.75">
      <c r="A67" s="208" t="s">
        <v>163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-13479139</v>
      </c>
      <c r="K67" s="61">
        <f>K56+K66</f>
        <v>-9861794</v>
      </c>
      <c r="L67" s="61">
        <f>L56+L66</f>
        <v>12136069</v>
      </c>
      <c r="M67" s="61">
        <f>M56+M66</f>
        <v>2307290</v>
      </c>
    </row>
    <row r="68" spans="1:13" ht="12.75" customHeight="1">
      <c r="A68" s="236" t="s">
        <v>279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200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201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68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B25">
      <selection activeCell="Q32" sqref="Q32"/>
    </sheetView>
  </sheetViews>
  <sheetFormatPr defaultColWidth="9.140625" defaultRowHeight="12.75"/>
  <cols>
    <col min="1" max="7" width="9.140625" style="52" customWidth="1"/>
    <col min="8" max="8" width="2.421875" style="52" customWidth="1"/>
    <col min="9" max="9" width="9.140625" style="52" customWidth="1"/>
    <col min="10" max="10" width="9.8515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54" t="s">
        <v>136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6" t="s">
        <v>245</v>
      </c>
      <c r="J4" s="67" t="s">
        <v>284</v>
      </c>
      <c r="K4" s="67" t="s">
        <v>285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249</v>
      </c>
      <c r="K5" s="69" t="s">
        <v>250</v>
      </c>
    </row>
    <row r="6" spans="1:11" ht="12.75">
      <c r="A6" s="197" t="s">
        <v>130</v>
      </c>
      <c r="B6" s="198"/>
      <c r="C6" s="198"/>
      <c r="D6" s="198"/>
      <c r="E6" s="198"/>
      <c r="F6" s="198"/>
      <c r="G6" s="198"/>
      <c r="H6" s="198"/>
      <c r="I6" s="249"/>
      <c r="J6" s="249"/>
      <c r="K6" s="250"/>
    </row>
    <row r="7" spans="1:11" ht="12.75">
      <c r="A7" s="205" t="s">
        <v>34</v>
      </c>
      <c r="B7" s="206"/>
      <c r="C7" s="206"/>
      <c r="D7" s="206"/>
      <c r="E7" s="206"/>
      <c r="F7" s="206"/>
      <c r="G7" s="206"/>
      <c r="H7" s="206"/>
      <c r="I7" s="1">
        <v>1</v>
      </c>
      <c r="J7" s="5">
        <v>6988888</v>
      </c>
      <c r="K7" s="7">
        <v>16194792</v>
      </c>
    </row>
    <row r="8" spans="1:11" ht="12.75">
      <c r="A8" s="205" t="s">
        <v>35</v>
      </c>
      <c r="B8" s="206"/>
      <c r="C8" s="206"/>
      <c r="D8" s="206"/>
      <c r="E8" s="206"/>
      <c r="F8" s="206"/>
      <c r="G8" s="206"/>
      <c r="H8" s="206"/>
      <c r="I8" s="1">
        <v>2</v>
      </c>
      <c r="J8" s="5">
        <v>31406103</v>
      </c>
      <c r="K8" s="7">
        <v>31304449</v>
      </c>
    </row>
    <row r="9" spans="1:11" ht="12.75">
      <c r="A9" s="205" t="s">
        <v>36</v>
      </c>
      <c r="B9" s="206"/>
      <c r="C9" s="206"/>
      <c r="D9" s="206"/>
      <c r="E9" s="206"/>
      <c r="F9" s="206"/>
      <c r="G9" s="206"/>
      <c r="H9" s="206"/>
      <c r="I9" s="1">
        <v>3</v>
      </c>
      <c r="J9" s="5">
        <v>0</v>
      </c>
      <c r="K9" s="7">
        <v>0</v>
      </c>
    </row>
    <row r="10" spans="1:11" ht="12.75">
      <c r="A10" s="205" t="s">
        <v>37</v>
      </c>
      <c r="B10" s="206"/>
      <c r="C10" s="206"/>
      <c r="D10" s="206"/>
      <c r="E10" s="206"/>
      <c r="F10" s="206"/>
      <c r="G10" s="206"/>
      <c r="H10" s="206"/>
      <c r="I10" s="1">
        <v>4</v>
      </c>
      <c r="J10" s="5">
        <v>0</v>
      </c>
      <c r="K10" s="7">
        <v>70852869</v>
      </c>
    </row>
    <row r="11" spans="1:11" ht="12.75">
      <c r="A11" s="205" t="s">
        <v>38</v>
      </c>
      <c r="B11" s="206"/>
      <c r="C11" s="206"/>
      <c r="D11" s="206"/>
      <c r="E11" s="206"/>
      <c r="F11" s="206"/>
      <c r="G11" s="206"/>
      <c r="H11" s="206"/>
      <c r="I11" s="1">
        <v>5</v>
      </c>
      <c r="J11" s="5">
        <v>0</v>
      </c>
      <c r="K11" s="7">
        <v>0</v>
      </c>
    </row>
    <row r="12" spans="1:11" ht="12.75">
      <c r="A12" s="205" t="s">
        <v>42</v>
      </c>
      <c r="B12" s="206"/>
      <c r="C12" s="206"/>
      <c r="D12" s="206"/>
      <c r="E12" s="206"/>
      <c r="F12" s="206"/>
      <c r="G12" s="206"/>
      <c r="H12" s="206"/>
      <c r="I12" s="1">
        <v>6</v>
      </c>
      <c r="J12" s="5">
        <v>3337438</v>
      </c>
      <c r="K12" s="7">
        <v>0</v>
      </c>
    </row>
    <row r="13" spans="1:11" ht="12.75">
      <c r="A13" s="208" t="s">
        <v>131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41732429</v>
      </c>
      <c r="K13" s="53">
        <f>SUM(K7:K12)</f>
        <v>118352110</v>
      </c>
    </row>
    <row r="14" spans="1:11" ht="12.75">
      <c r="A14" s="205" t="s">
        <v>43</v>
      </c>
      <c r="B14" s="206"/>
      <c r="C14" s="206"/>
      <c r="D14" s="206"/>
      <c r="E14" s="206"/>
      <c r="F14" s="206"/>
      <c r="G14" s="206"/>
      <c r="H14" s="206"/>
      <c r="I14" s="1">
        <v>8</v>
      </c>
      <c r="J14" s="5">
        <v>43191635</v>
      </c>
      <c r="K14" s="7">
        <v>28299788</v>
      </c>
    </row>
    <row r="15" spans="1:11" ht="12.75">
      <c r="A15" s="205" t="s">
        <v>44</v>
      </c>
      <c r="B15" s="206"/>
      <c r="C15" s="206"/>
      <c r="D15" s="206"/>
      <c r="E15" s="206"/>
      <c r="F15" s="206"/>
      <c r="G15" s="206"/>
      <c r="H15" s="206"/>
      <c r="I15" s="1">
        <v>9</v>
      </c>
      <c r="J15" s="5">
        <v>13043471</v>
      </c>
      <c r="K15" s="7">
        <v>0</v>
      </c>
    </row>
    <row r="16" spans="1:11" ht="12.75">
      <c r="A16" s="205" t="s">
        <v>45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>
        <v>20156902</v>
      </c>
      <c r="K16" s="7">
        <v>8227024</v>
      </c>
    </row>
    <row r="17" spans="1:11" ht="12.75">
      <c r="A17" s="205" t="s">
        <v>46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>
        <v>3721522</v>
      </c>
      <c r="K17" s="7">
        <v>25008821</v>
      </c>
    </row>
    <row r="18" spans="1:11" ht="12.75">
      <c r="A18" s="208" t="s">
        <v>132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80113530</v>
      </c>
      <c r="K18" s="53">
        <f>SUM(K14:K17)</f>
        <v>61535633</v>
      </c>
    </row>
    <row r="19" spans="1:11" ht="12.75">
      <c r="A19" s="208" t="s">
        <v>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56816477</v>
      </c>
    </row>
    <row r="20" spans="1:11" ht="12.75">
      <c r="A20" s="208" t="s">
        <v>31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38381101</v>
      </c>
      <c r="K20" s="53">
        <f>IF(K18&gt;K13,K18-K13,0)</f>
        <v>0</v>
      </c>
    </row>
    <row r="21" spans="1:11" ht="12.75">
      <c r="A21" s="197" t="s">
        <v>133</v>
      </c>
      <c r="B21" s="198"/>
      <c r="C21" s="198"/>
      <c r="D21" s="198"/>
      <c r="E21" s="198"/>
      <c r="F21" s="198"/>
      <c r="G21" s="198"/>
      <c r="H21" s="198"/>
      <c r="I21" s="249"/>
      <c r="J21" s="249"/>
      <c r="K21" s="250"/>
    </row>
    <row r="22" spans="1:11" ht="12.75">
      <c r="A22" s="205" t="s">
        <v>147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726088</v>
      </c>
      <c r="K22" s="7">
        <v>147490</v>
      </c>
    </row>
    <row r="23" spans="1:11" ht="12.75">
      <c r="A23" s="205" t="s">
        <v>148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>
        <v>6679480</v>
      </c>
      <c r="K23" s="7">
        <v>0</v>
      </c>
    </row>
    <row r="24" spans="1:11" ht="12.75">
      <c r="A24" s="205" t="s">
        <v>149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0</v>
      </c>
      <c r="K24" s="7">
        <v>0</v>
      </c>
    </row>
    <row r="25" spans="1:11" ht="12.75">
      <c r="A25" s="205" t="s">
        <v>150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>
        <v>0</v>
      </c>
      <c r="K25" s="7">
        <v>0</v>
      </c>
    </row>
    <row r="26" spans="1:11" ht="12.75">
      <c r="A26" s="205" t="s">
        <v>151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>
        <v>24573424</v>
      </c>
      <c r="K26" s="7">
        <v>14436123</v>
      </c>
    </row>
    <row r="27" spans="1:11" ht="12.75">
      <c r="A27" s="208" t="s">
        <v>137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31978992</v>
      </c>
      <c r="K27" s="53">
        <f>SUM(K22:K26)</f>
        <v>14583613</v>
      </c>
    </row>
    <row r="28" spans="1:11" ht="12.75">
      <c r="A28" s="205" t="s">
        <v>101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25449814</v>
      </c>
      <c r="K28" s="7">
        <v>15570112</v>
      </c>
    </row>
    <row r="29" spans="1:11" ht="12.75">
      <c r="A29" s="205" t="s">
        <v>102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>
        <v>54042615</v>
      </c>
      <c r="K29" s="7">
        <v>10600</v>
      </c>
    </row>
    <row r="30" spans="1:11" ht="12.75">
      <c r="A30" s="205" t="s">
        <v>10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>
        <v>16649097</v>
      </c>
      <c r="K30" s="7">
        <v>0</v>
      </c>
    </row>
    <row r="31" spans="1:11" ht="12.75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96141526</v>
      </c>
      <c r="K31" s="53">
        <f>SUM(K28:K30)</f>
        <v>15580712</v>
      </c>
    </row>
    <row r="32" spans="1:11" ht="12.75">
      <c r="A32" s="208" t="s">
        <v>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33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64162534</v>
      </c>
      <c r="K33" s="53">
        <f>IF(K31&gt;K27,K31-K27,0)</f>
        <v>997099</v>
      </c>
    </row>
    <row r="34" spans="1:11" ht="12.75">
      <c r="A34" s="197" t="s">
        <v>134</v>
      </c>
      <c r="B34" s="198"/>
      <c r="C34" s="198"/>
      <c r="D34" s="198"/>
      <c r="E34" s="198"/>
      <c r="F34" s="198"/>
      <c r="G34" s="198"/>
      <c r="H34" s="198"/>
      <c r="I34" s="249"/>
      <c r="J34" s="249"/>
      <c r="K34" s="250"/>
    </row>
    <row r="35" spans="1:11" ht="12.75">
      <c r="A35" s="205" t="s">
        <v>143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>
        <v>0</v>
      </c>
      <c r="K35" s="7">
        <v>0</v>
      </c>
    </row>
    <row r="36" spans="1:11" ht="12.75">
      <c r="A36" s="205" t="s">
        <v>23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130964079</v>
      </c>
      <c r="K36" s="7">
        <v>21227409</v>
      </c>
    </row>
    <row r="37" spans="1:11" ht="12.75">
      <c r="A37" s="205" t="s">
        <v>24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>
        <v>0</v>
      </c>
      <c r="K37" s="7">
        <v>0</v>
      </c>
    </row>
    <row r="38" spans="1:11" ht="12.75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130964079</v>
      </c>
      <c r="K38" s="53">
        <f>SUM(K35:K37)</f>
        <v>21227409</v>
      </c>
    </row>
    <row r="39" spans="1:11" ht="12.75">
      <c r="A39" s="205" t="s">
        <v>25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31407770</v>
      </c>
      <c r="K39" s="7">
        <v>53209680</v>
      </c>
    </row>
    <row r="40" spans="1:11" ht="12.75">
      <c r="A40" s="205" t="s">
        <v>26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>
        <v>26509940</v>
      </c>
      <c r="K40" s="7">
        <v>0</v>
      </c>
    </row>
    <row r="41" spans="1:11" ht="12.75">
      <c r="A41" s="205" t="s">
        <v>27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0</v>
      </c>
      <c r="K41" s="7">
        <v>0</v>
      </c>
    </row>
    <row r="42" spans="1:11" ht="12.75">
      <c r="A42" s="205" t="s">
        <v>28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>
        <v>5758112</v>
      </c>
      <c r="K42" s="7">
        <v>4692946</v>
      </c>
    </row>
    <row r="43" spans="1:11" ht="12.75">
      <c r="A43" s="205" t="s">
        <v>29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0</v>
      </c>
      <c r="K43" s="7">
        <v>0</v>
      </c>
    </row>
    <row r="44" spans="1:11" ht="12.75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63675822</v>
      </c>
      <c r="K44" s="53">
        <f>SUM(K39:K43)</f>
        <v>57902626</v>
      </c>
    </row>
    <row r="45" spans="1:11" ht="12.75">
      <c r="A45" s="208" t="s">
        <v>11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67288257</v>
      </c>
      <c r="K45" s="53">
        <f>IF(K38&gt;K44,K38-K44,0)</f>
        <v>0</v>
      </c>
    </row>
    <row r="46" spans="1:11" ht="12.75">
      <c r="A46" s="208" t="s">
        <v>12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36675217</v>
      </c>
    </row>
    <row r="47" spans="1:11" ht="12.75">
      <c r="A47" s="205" t="s">
        <v>61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19144161</v>
      </c>
    </row>
    <row r="48" spans="1:11" ht="12.75">
      <c r="A48" s="205" t="s">
        <v>62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35255378</v>
      </c>
      <c r="K48" s="53">
        <f>IF(K20-K19+K33-K32+K46-K45&gt;0,K20-K19+K33-K32+K46-K45,0)</f>
        <v>0</v>
      </c>
    </row>
    <row r="49" spans="1:11" ht="12.75">
      <c r="A49" s="205" t="s">
        <v>135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46455462</v>
      </c>
      <c r="K49" s="7">
        <v>35217404</v>
      </c>
    </row>
    <row r="50" spans="1:11" ht="12.75">
      <c r="A50" s="205" t="s">
        <v>144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0</v>
      </c>
      <c r="K50" s="7">
        <v>19144161</v>
      </c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36255378</v>
      </c>
      <c r="K51" s="7">
        <v>0</v>
      </c>
    </row>
    <row r="52" spans="1:11" ht="12.75">
      <c r="A52" s="187" t="s">
        <v>146</v>
      </c>
      <c r="B52" s="188"/>
      <c r="C52" s="188"/>
      <c r="D52" s="188"/>
      <c r="E52" s="188"/>
      <c r="F52" s="188"/>
      <c r="G52" s="188"/>
      <c r="H52" s="188"/>
      <c r="I52" s="4">
        <v>44</v>
      </c>
      <c r="J52" s="65">
        <f>J49+J50-J51</f>
        <v>10200084</v>
      </c>
      <c r="K52" s="61">
        <f>K49+K50-K51</f>
        <v>54361565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D11">
      <selection activeCell="A25" sqref="A25:K2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73" t="s">
        <v>247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1"/>
    </row>
    <row r="2" spans="1:12" ht="15.75">
      <c r="A2" s="42"/>
      <c r="B2" s="70"/>
      <c r="C2" s="260" t="s">
        <v>248</v>
      </c>
      <c r="D2" s="260"/>
      <c r="E2" s="73">
        <v>40909</v>
      </c>
      <c r="F2" s="43" t="s">
        <v>216</v>
      </c>
      <c r="G2" s="261">
        <v>41182</v>
      </c>
      <c r="H2" s="262"/>
      <c r="I2" s="70"/>
      <c r="J2" s="70"/>
      <c r="K2" s="70"/>
      <c r="L2" s="74"/>
    </row>
    <row r="3" spans="1:11" ht="23.25">
      <c r="A3" s="263" t="s">
        <v>50</v>
      </c>
      <c r="B3" s="263"/>
      <c r="C3" s="263"/>
      <c r="D3" s="263"/>
      <c r="E3" s="263"/>
      <c r="F3" s="263"/>
      <c r="G3" s="263"/>
      <c r="H3" s="263"/>
      <c r="I3" s="77" t="s">
        <v>271</v>
      </c>
      <c r="J3" s="78" t="s">
        <v>124</v>
      </c>
      <c r="K3" s="78" t="s">
        <v>125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80">
        <v>2</v>
      </c>
      <c r="J4" s="79" t="s">
        <v>249</v>
      </c>
      <c r="K4" s="79" t="s">
        <v>250</v>
      </c>
    </row>
    <row r="5" spans="1:11" ht="12.75">
      <c r="A5" s="258" t="s">
        <v>251</v>
      </c>
      <c r="B5" s="259"/>
      <c r="C5" s="259"/>
      <c r="D5" s="259"/>
      <c r="E5" s="259"/>
      <c r="F5" s="259"/>
      <c r="G5" s="259"/>
      <c r="H5" s="259"/>
      <c r="I5" s="44">
        <v>1</v>
      </c>
      <c r="J5" s="45">
        <v>549448400</v>
      </c>
      <c r="K5" s="45">
        <v>549448400</v>
      </c>
    </row>
    <row r="6" spans="1:11" ht="12.75">
      <c r="A6" s="258" t="s">
        <v>252</v>
      </c>
      <c r="B6" s="259"/>
      <c r="C6" s="259"/>
      <c r="D6" s="259"/>
      <c r="E6" s="259"/>
      <c r="F6" s="259"/>
      <c r="G6" s="259"/>
      <c r="H6" s="259"/>
      <c r="I6" s="44">
        <v>2</v>
      </c>
      <c r="J6" s="46">
        <v>-12898184</v>
      </c>
      <c r="K6" s="46">
        <v>-10669313</v>
      </c>
    </row>
    <row r="7" spans="1:11" ht="12.75">
      <c r="A7" s="258" t="s">
        <v>253</v>
      </c>
      <c r="B7" s="259"/>
      <c r="C7" s="259"/>
      <c r="D7" s="259"/>
      <c r="E7" s="259"/>
      <c r="F7" s="259"/>
      <c r="G7" s="259"/>
      <c r="H7" s="259"/>
      <c r="I7" s="44">
        <v>3</v>
      </c>
      <c r="J7" s="46">
        <v>24324149</v>
      </c>
      <c r="K7" s="46">
        <v>25025014</v>
      </c>
    </row>
    <row r="8" spans="1:11" ht="12.75">
      <c r="A8" s="258" t="s">
        <v>254</v>
      </c>
      <c r="B8" s="259"/>
      <c r="C8" s="259"/>
      <c r="D8" s="259"/>
      <c r="E8" s="259"/>
      <c r="F8" s="259"/>
      <c r="G8" s="259"/>
      <c r="H8" s="259"/>
      <c r="I8" s="44">
        <v>4</v>
      </c>
      <c r="J8" s="46">
        <v>38879734</v>
      </c>
      <c r="K8" s="46">
        <v>48160331</v>
      </c>
    </row>
    <row r="9" spans="1:11" ht="12.75">
      <c r="A9" s="258" t="s">
        <v>255</v>
      </c>
      <c r="B9" s="259"/>
      <c r="C9" s="259"/>
      <c r="D9" s="259"/>
      <c r="E9" s="259"/>
      <c r="F9" s="259"/>
      <c r="G9" s="259"/>
      <c r="H9" s="259"/>
      <c r="I9" s="44">
        <v>5</v>
      </c>
      <c r="J9" s="46">
        <v>4025713</v>
      </c>
      <c r="K9" s="46">
        <v>12136069</v>
      </c>
    </row>
    <row r="10" spans="1:11" ht="12.75">
      <c r="A10" s="258" t="s">
        <v>256</v>
      </c>
      <c r="B10" s="259"/>
      <c r="C10" s="259"/>
      <c r="D10" s="259"/>
      <c r="E10" s="259"/>
      <c r="F10" s="259"/>
      <c r="G10" s="259"/>
      <c r="H10" s="259"/>
      <c r="I10" s="44">
        <v>6</v>
      </c>
      <c r="J10" s="46">
        <v>0</v>
      </c>
      <c r="K10" s="46">
        <v>0</v>
      </c>
    </row>
    <row r="11" spans="1:11" ht="12.75">
      <c r="A11" s="258" t="s">
        <v>257</v>
      </c>
      <c r="B11" s="259"/>
      <c r="C11" s="259"/>
      <c r="D11" s="259"/>
      <c r="E11" s="259"/>
      <c r="F11" s="259"/>
      <c r="G11" s="259"/>
      <c r="H11" s="259"/>
      <c r="I11" s="44">
        <v>7</v>
      </c>
      <c r="J11" s="46">
        <v>0</v>
      </c>
      <c r="K11" s="46">
        <v>0</v>
      </c>
    </row>
    <row r="12" spans="1:11" ht="12.75">
      <c r="A12" s="258" t="s">
        <v>258</v>
      </c>
      <c r="B12" s="259"/>
      <c r="C12" s="259"/>
      <c r="D12" s="259"/>
      <c r="E12" s="259"/>
      <c r="F12" s="259"/>
      <c r="G12" s="259"/>
      <c r="H12" s="259"/>
      <c r="I12" s="44">
        <v>8</v>
      </c>
      <c r="J12" s="46">
        <v>-17504852</v>
      </c>
      <c r="K12" s="46">
        <v>-19274863</v>
      </c>
    </row>
    <row r="13" spans="1:11" ht="12.75">
      <c r="A13" s="258" t="s">
        <v>259</v>
      </c>
      <c r="B13" s="259"/>
      <c r="C13" s="259"/>
      <c r="D13" s="259"/>
      <c r="E13" s="259"/>
      <c r="F13" s="259"/>
      <c r="G13" s="259"/>
      <c r="H13" s="259"/>
      <c r="I13" s="44">
        <v>9</v>
      </c>
      <c r="J13" s="46">
        <v>0</v>
      </c>
      <c r="K13" s="46"/>
    </row>
    <row r="14" spans="1:11" ht="12.75">
      <c r="A14" s="265" t="s">
        <v>260</v>
      </c>
      <c r="B14" s="266"/>
      <c r="C14" s="266"/>
      <c r="D14" s="266"/>
      <c r="E14" s="266"/>
      <c r="F14" s="266"/>
      <c r="G14" s="266"/>
      <c r="H14" s="266"/>
      <c r="I14" s="44">
        <v>10</v>
      </c>
      <c r="J14" s="75">
        <f>SUM(J5:J13)</f>
        <v>586274960</v>
      </c>
      <c r="K14" s="75">
        <f>SUM(K5:K13)</f>
        <v>604825638</v>
      </c>
    </row>
    <row r="15" spans="1:11" ht="12.75">
      <c r="A15" s="258" t="s">
        <v>261</v>
      </c>
      <c r="B15" s="259"/>
      <c r="C15" s="259"/>
      <c r="D15" s="259"/>
      <c r="E15" s="259"/>
      <c r="F15" s="259"/>
      <c r="G15" s="259"/>
      <c r="H15" s="259"/>
      <c r="I15" s="44">
        <v>11</v>
      </c>
      <c r="J15" s="46">
        <v>0</v>
      </c>
      <c r="K15" s="46">
        <v>0</v>
      </c>
    </row>
    <row r="16" spans="1:11" ht="12.75">
      <c r="A16" s="258" t="s">
        <v>262</v>
      </c>
      <c r="B16" s="259"/>
      <c r="C16" s="259"/>
      <c r="D16" s="259"/>
      <c r="E16" s="259"/>
      <c r="F16" s="259"/>
      <c r="G16" s="259"/>
      <c r="H16" s="259"/>
      <c r="I16" s="44">
        <v>12</v>
      </c>
      <c r="J16" s="46">
        <v>0</v>
      </c>
      <c r="K16" s="46">
        <v>0</v>
      </c>
    </row>
    <row r="17" spans="1:11" ht="12.75">
      <c r="A17" s="258" t="s">
        <v>263</v>
      </c>
      <c r="B17" s="259"/>
      <c r="C17" s="259"/>
      <c r="D17" s="259"/>
      <c r="E17" s="259"/>
      <c r="F17" s="259"/>
      <c r="G17" s="259"/>
      <c r="H17" s="259"/>
      <c r="I17" s="44">
        <v>13</v>
      </c>
      <c r="J17" s="46">
        <v>0</v>
      </c>
      <c r="K17" s="46">
        <v>0</v>
      </c>
    </row>
    <row r="18" spans="1:11" ht="12.75">
      <c r="A18" s="258" t="s">
        <v>264</v>
      </c>
      <c r="B18" s="259"/>
      <c r="C18" s="259"/>
      <c r="D18" s="259"/>
      <c r="E18" s="259"/>
      <c r="F18" s="259"/>
      <c r="G18" s="259"/>
      <c r="H18" s="259"/>
      <c r="I18" s="44">
        <v>14</v>
      </c>
      <c r="J18" s="46">
        <v>0</v>
      </c>
      <c r="K18" s="46">
        <v>0</v>
      </c>
    </row>
    <row r="19" spans="1:11" ht="12.75">
      <c r="A19" s="258" t="s">
        <v>265</v>
      </c>
      <c r="B19" s="259"/>
      <c r="C19" s="259"/>
      <c r="D19" s="259"/>
      <c r="E19" s="259"/>
      <c r="F19" s="259"/>
      <c r="G19" s="259"/>
      <c r="H19" s="259"/>
      <c r="I19" s="44">
        <v>15</v>
      </c>
      <c r="J19" s="46">
        <v>0</v>
      </c>
      <c r="K19" s="46">
        <v>0</v>
      </c>
    </row>
    <row r="20" spans="1:11" ht="12.75">
      <c r="A20" s="258" t="s">
        <v>266</v>
      </c>
      <c r="B20" s="259"/>
      <c r="C20" s="259"/>
      <c r="D20" s="259"/>
      <c r="E20" s="259"/>
      <c r="F20" s="259"/>
      <c r="G20" s="259"/>
      <c r="H20" s="259"/>
      <c r="I20" s="44">
        <v>16</v>
      </c>
      <c r="J20" s="46">
        <v>0</v>
      </c>
      <c r="K20" s="46">
        <v>0</v>
      </c>
    </row>
    <row r="21" spans="1:11" ht="12.75">
      <c r="A21" s="265" t="s">
        <v>267</v>
      </c>
      <c r="B21" s="266"/>
      <c r="C21" s="266"/>
      <c r="D21" s="266"/>
      <c r="E21" s="266"/>
      <c r="F21" s="266"/>
      <c r="G21" s="266"/>
      <c r="H21" s="266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268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>
        <v>0</v>
      </c>
      <c r="K23" s="45">
        <v>0</v>
      </c>
    </row>
    <row r="24" spans="1:11" ht="17.25" customHeight="1">
      <c r="A24" s="269" t="s">
        <v>269</v>
      </c>
      <c r="B24" s="270"/>
      <c r="C24" s="270"/>
      <c r="D24" s="270"/>
      <c r="E24" s="270"/>
      <c r="F24" s="270"/>
      <c r="G24" s="270"/>
      <c r="H24" s="270"/>
      <c r="I24" s="48">
        <v>19</v>
      </c>
      <c r="J24" s="76">
        <v>0</v>
      </c>
      <c r="K24" s="76">
        <v>0</v>
      </c>
    </row>
    <row r="25" spans="1:11" ht="30" customHeight="1">
      <c r="A25" s="271" t="s">
        <v>270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19" sqref="I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246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305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7874015748031497" bottom="0.5905511811023623" header="0.7086614173228347" footer="0.31496062992125984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29"/>
  <sheetViews>
    <sheetView zoomScalePageLayoutView="0" workbookViewId="0" topLeftCell="A1">
      <selection activeCell="O14" sqref="O14"/>
    </sheetView>
  </sheetViews>
  <sheetFormatPr defaultColWidth="9.140625" defaultRowHeight="12.75"/>
  <sheetData>
    <row r="6" spans="1:8" ht="12.75">
      <c r="A6" s="282" t="s">
        <v>306</v>
      </c>
      <c r="B6" s="283"/>
      <c r="C6" s="283"/>
      <c r="D6" s="283"/>
      <c r="E6" s="283"/>
      <c r="F6" s="283"/>
      <c r="G6" s="283"/>
      <c r="H6" s="283"/>
    </row>
    <row r="7" spans="1:8" ht="12.75">
      <c r="A7" s="282" t="s">
        <v>307</v>
      </c>
      <c r="B7" s="283"/>
      <c r="C7" s="283"/>
      <c r="D7" s="283"/>
      <c r="E7" s="283"/>
      <c r="F7" s="283"/>
      <c r="G7" s="283"/>
      <c r="H7" s="283"/>
    </row>
    <row r="8" spans="1:8" ht="12.75">
      <c r="A8" s="283"/>
      <c r="B8" s="283"/>
      <c r="C8" s="283"/>
      <c r="D8" s="283"/>
      <c r="E8" s="283"/>
      <c r="F8" s="283"/>
      <c r="G8" s="283"/>
      <c r="H8" s="283"/>
    </row>
    <row r="9" spans="1:8" ht="12.75">
      <c r="A9" s="283"/>
      <c r="B9" s="283"/>
      <c r="C9" s="283"/>
      <c r="D9" s="283"/>
      <c r="E9" s="283"/>
      <c r="F9" s="284" t="s">
        <v>328</v>
      </c>
      <c r="G9" s="283"/>
      <c r="H9" s="283"/>
    </row>
    <row r="10" spans="1:8" ht="12.75">
      <c r="A10" s="283"/>
      <c r="B10" s="283"/>
      <c r="C10" s="283"/>
      <c r="D10" s="283"/>
      <c r="E10" s="283"/>
      <c r="F10" s="283"/>
      <c r="G10" s="283"/>
      <c r="H10" s="283"/>
    </row>
    <row r="11" spans="1:8" ht="15">
      <c r="A11" s="285" t="s">
        <v>357</v>
      </c>
      <c r="B11" s="285"/>
      <c r="C11" s="285"/>
      <c r="D11" s="285"/>
      <c r="E11" s="285"/>
      <c r="F11" s="285"/>
      <c r="G11" s="285"/>
      <c r="H11" s="285"/>
    </row>
    <row r="12" spans="1:8" ht="15">
      <c r="A12" s="285" t="s">
        <v>358</v>
      </c>
      <c r="B12" s="285"/>
      <c r="C12" s="285"/>
      <c r="D12" s="285"/>
      <c r="E12" s="285"/>
      <c r="F12" s="285"/>
      <c r="G12" s="285"/>
      <c r="H12" s="285"/>
    </row>
    <row r="13" spans="1:8" ht="15">
      <c r="A13" s="285" t="s">
        <v>359</v>
      </c>
      <c r="B13" s="285"/>
      <c r="C13" s="285"/>
      <c r="D13" s="285"/>
      <c r="E13" s="283"/>
      <c r="F13" s="283"/>
      <c r="G13" s="283"/>
      <c r="H13" s="283"/>
    </row>
    <row r="14" spans="1:8" ht="12.75">
      <c r="A14" s="283"/>
      <c r="B14" s="283"/>
      <c r="C14" s="283" t="s">
        <v>360</v>
      </c>
      <c r="D14" s="283"/>
      <c r="E14" s="283"/>
      <c r="F14" s="283"/>
      <c r="G14" s="283"/>
      <c r="H14" s="283"/>
    </row>
    <row r="15" spans="1:8" ht="12.75">
      <c r="A15" s="283"/>
      <c r="B15" s="283"/>
      <c r="C15" s="283"/>
      <c r="D15" s="283"/>
      <c r="E15" s="283"/>
      <c r="F15" s="283"/>
      <c r="G15" s="283"/>
      <c r="H15" s="283"/>
    </row>
    <row r="16" spans="1:8" ht="12.75">
      <c r="A16" s="295" t="s">
        <v>361</v>
      </c>
      <c r="B16" s="295"/>
      <c r="C16" s="295"/>
      <c r="D16" s="295"/>
      <c r="E16" s="295"/>
      <c r="F16" s="283"/>
      <c r="G16" s="283"/>
      <c r="H16" s="283"/>
    </row>
    <row r="17" spans="1:8" ht="12.75">
      <c r="A17" s="296" t="s">
        <v>362</v>
      </c>
      <c r="B17" s="295"/>
      <c r="C17" s="295"/>
      <c r="D17" s="295"/>
      <c r="E17" s="295"/>
      <c r="F17" s="283"/>
      <c r="G17" s="283"/>
      <c r="H17" s="283"/>
    </row>
    <row r="18" spans="1:8" ht="12.75">
      <c r="A18" s="296" t="s">
        <v>363</v>
      </c>
      <c r="B18" s="295"/>
      <c r="C18" s="295"/>
      <c r="D18" s="295"/>
      <c r="E18" s="295"/>
      <c r="F18" s="283"/>
      <c r="G18" s="283"/>
      <c r="H18" s="283"/>
    </row>
    <row r="19" spans="1:8" ht="12.75">
      <c r="A19" s="296" t="s">
        <v>364</v>
      </c>
      <c r="B19" s="283"/>
      <c r="C19" s="283"/>
      <c r="D19" s="283"/>
      <c r="E19" s="283"/>
      <c r="F19" s="283"/>
      <c r="G19" s="283"/>
      <c r="H19" s="283"/>
    </row>
    <row r="20" spans="1:8" ht="12.75">
      <c r="A20" s="296" t="s">
        <v>365</v>
      </c>
      <c r="B20" s="283"/>
      <c r="C20" s="283"/>
      <c r="D20" s="283"/>
      <c r="E20" s="283"/>
      <c r="F20" s="283"/>
      <c r="G20" s="283"/>
      <c r="H20" s="283"/>
    </row>
    <row r="21" spans="1:8" ht="12.75">
      <c r="A21" s="283" t="s">
        <v>366</v>
      </c>
      <c r="B21" s="283"/>
      <c r="C21" s="283"/>
      <c r="D21" s="283"/>
      <c r="E21" s="283"/>
      <c r="F21" s="283"/>
      <c r="G21" s="283"/>
      <c r="H21" s="283"/>
    </row>
    <row r="22" spans="1:8" ht="12.75">
      <c r="A22" s="296" t="s">
        <v>367</v>
      </c>
      <c r="B22" s="283"/>
      <c r="C22" s="283"/>
      <c r="D22" s="283"/>
      <c r="E22" s="283"/>
      <c r="F22" s="283"/>
      <c r="G22" s="283"/>
      <c r="H22" s="283"/>
    </row>
    <row r="23" spans="1:8" ht="12.75">
      <c r="A23" s="283" t="s">
        <v>368</v>
      </c>
      <c r="B23" s="283"/>
      <c r="C23" s="283"/>
      <c r="D23" s="283"/>
      <c r="E23" s="283"/>
      <c r="F23" s="283"/>
      <c r="G23" s="283"/>
      <c r="H23" s="283"/>
    </row>
    <row r="24" spans="1:8" ht="12.75">
      <c r="A24" s="283"/>
      <c r="B24" s="283"/>
      <c r="C24" s="283"/>
      <c r="D24" s="283"/>
      <c r="E24" s="283"/>
      <c r="F24" s="283"/>
      <c r="G24" s="283"/>
      <c r="H24" s="283"/>
    </row>
    <row r="25" spans="1:8" ht="12.75">
      <c r="A25" s="283"/>
      <c r="B25" s="283"/>
      <c r="C25" s="283"/>
      <c r="D25" s="283"/>
      <c r="E25" s="283"/>
      <c r="F25" s="283"/>
      <c r="G25" s="283"/>
      <c r="H25" s="283"/>
    </row>
    <row r="26" spans="1:8" ht="12.75">
      <c r="A26" s="282" t="s">
        <v>369</v>
      </c>
      <c r="B26" s="283"/>
      <c r="C26" s="283"/>
      <c r="D26" s="283"/>
      <c r="E26" s="283"/>
      <c r="F26" s="283"/>
      <c r="G26" s="283"/>
      <c r="H26" s="283"/>
    </row>
    <row r="27" spans="1:8" ht="12.75">
      <c r="A27" s="283"/>
      <c r="B27" s="283"/>
      <c r="C27" s="283"/>
      <c r="D27" s="283"/>
      <c r="E27" s="282" t="s">
        <v>370</v>
      </c>
      <c r="F27" s="283"/>
      <c r="G27" s="283"/>
      <c r="H27" s="283"/>
    </row>
    <row r="28" spans="1:8" ht="12.75">
      <c r="A28" s="282"/>
      <c r="B28" s="283"/>
      <c r="C28" s="283"/>
      <c r="D28" s="283"/>
      <c r="E28" s="283" t="s">
        <v>371</v>
      </c>
      <c r="F28" s="283"/>
      <c r="G28" s="283"/>
      <c r="H28" s="283"/>
    </row>
    <row r="29" spans="1:8" ht="12.75">
      <c r="A29" s="282"/>
      <c r="B29" s="283"/>
      <c r="C29" s="283"/>
      <c r="D29" s="283"/>
      <c r="E29" s="296" t="s">
        <v>372</v>
      </c>
      <c r="F29" s="283"/>
      <c r="G29" s="283"/>
      <c r="H29" s="28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2012-10-29T15:42:16Z</cp:lastPrinted>
  <dcterms:created xsi:type="dcterms:W3CDTF">2008-10-17T11:51:54Z</dcterms:created>
  <dcterms:modified xsi:type="dcterms:W3CDTF">2012-10-29T15:42:26Z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