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8"/>
  </bookViews>
  <sheets>
    <sheet name="Naslovnica" sheetId="1" r:id="rId1"/>
    <sheet name="Izvještaj Uprave" sheetId="2" r:id="rId2"/>
    <sheet name="OPĆI PODACI" sheetId="3" r:id="rId3"/>
    <sheet name="Bilanca" sheetId="4" r:id="rId4"/>
    <sheet name="RDG" sheetId="5" r:id="rId5"/>
    <sheet name="NT_I" sheetId="6" r:id="rId6"/>
    <sheet name="PK" sheetId="7" r:id="rId7"/>
    <sheet name="Bilješke" sheetId="8" r:id="rId8"/>
    <sheet name="Izjava" sheetId="9" r:id="rId9"/>
  </sheets>
  <definedNames>
    <definedName name="_xlnm.Print_Area" localSheetId="7">'Bilješke'!$A$1:$J$53</definedName>
    <definedName name="_xlnm.Print_Area" localSheetId="2">'OPĆI PODACI'!$A$1:$I$63</definedName>
    <definedName name="_xlnm.Print_Area" localSheetId="6">'PK'!$A$1:$K$25</definedName>
  </definedNames>
  <calcPr fullCalcOnLoad="1"/>
</workbook>
</file>

<file path=xl/sharedStrings.xml><?xml version="1.0" encoding="utf-8"?>
<sst xmlns="http://schemas.openxmlformats.org/spreadsheetml/2006/main" count="438" uniqueCount="400">
  <si>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</si>
  <si>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</si>
  <si>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</si>
  <si>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</si>
  <si>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</si>
  <si>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</si>
  <si>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</si>
  <si>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</si>
  <si>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</si>
  <si>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</si>
  <si>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</si>
  <si>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</si>
  <si>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</si>
  <si>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</si>
  <si>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</si>
  <si>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</si>
  <si>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</si>
  <si>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</si>
  <si>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</si>
  <si>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</si>
  <si>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</si>
  <si>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</si>
  <si>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</si>
  <si>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</si>
  <si>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</si>
  <si>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</si>
  <si>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</si>
  <si>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</si>
  <si>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</si>
  <si>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</si>
  <si>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</si>
  <si>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</si>
  <si>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</si>
  <si>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</si>
  <si>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</si>
  <si>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</si>
  <si>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</si>
  <si>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</si>
  <si>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</si>
  <si>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</si>
  <si>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</si>
  <si>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</si>
  <si>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</si>
  <si>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</si>
  <si>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</si>
  <si>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</si>
  <si>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</si>
  <si>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</si>
  <si>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</si>
  <si>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</si>
  <si>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</si>
  <si>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</si>
  <si>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</si>
  <si>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</si>
  <si>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</si>
  <si>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</si>
  <si>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</si>
  <si>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</si>
  <si>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</si>
  <si>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</si>
  <si>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</si>
  <si>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</si>
  <si>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</si>
  <si>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</si>
  <si>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</si>
  <si>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</si>
  <si>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</si>
  <si>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</si>
  <si>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</si>
  <si>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</si>
  <si>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</si>
  <si>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</si>
  <si>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</si>
  <si>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</si>
  <si>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</si>
  <si>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</si>
  <si>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</si>
  <si>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</si>
  <si>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</si>
  <si>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</si>
  <si>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</si>
  <si>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</si>
  <si>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</si>
  <si>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</si>
  <si>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</si>
  <si>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</si>
  <si>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</si>
  <si>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</si>
  <si>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</si>
  <si>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</si>
  <si>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</si>
  <si>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</si>
  <si>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</si>
  <si>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</si>
  <si>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</si>
  <si>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</si>
  <si>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</si>
  <si>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</si>
  <si>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</si>
  <si>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</si>
  <si>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</si>
  <si>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</si>
  <si>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</si>
  <si>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</si>
  <si>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</si>
  <si>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</si>
  <si>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</si>
  <si>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</si>
  <si>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</si>
  <si>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</si>
  <si>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</si>
  <si>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</si>
  <si>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</si>
  <si>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</si>
  <si>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</si>
  <si>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</si>
  <si>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</si>
  <si>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</si>
  <si>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</si>
  <si>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</si>
  <si>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</si>
  <si>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</si>
  <si>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</si>
  <si>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</si>
  <si>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</si>
  <si>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</si>
  <si>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</si>
  <si>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</si>
  <si>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</si>
  <si>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</si>
  <si>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</si>
  <si>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</si>
  <si>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</si>
  <si>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</si>
  <si>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</si>
  <si>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</si>
  <si>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</si>
  <si>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</si>
  <si>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</si>
  <si>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</si>
  <si>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</si>
  <si>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</si>
  <si>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</si>
  <si>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</si>
  <si>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</si>
  <si>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</si>
  <si>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</si>
  <si>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</si>
  <si>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</si>
  <si>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</si>
  <si>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</si>
  <si>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</si>
  <si>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</si>
  <si>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</si>
  <si>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</si>
  <si>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</si>
  <si>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</si>
  <si>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</si>
  <si>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</si>
  <si>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</si>
  <si>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</si>
  <si>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</si>
  <si>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</si>
  <si>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</si>
  <si>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</si>
  <si>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</si>
  <si>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</si>
  <si>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</si>
  <si>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</si>
  <si>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</si>
  <si>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</si>
  <si>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</si>
  <si>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</si>
  <si>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</si>
  <si>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</si>
  <si>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</si>
  <si>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</si>
  <si>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</si>
  <si>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</si>
  <si>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</si>
  <si>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</si>
  <si>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</si>
  <si>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</si>
  <si>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</si>
  <si>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</si>
  <si>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</si>
  <si>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</si>
  <si>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</si>
  <si>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</si>
  <si>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</si>
  <si>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</si>
  <si>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</si>
  <si>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</si>
  <si>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</si>
  <si>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</si>
  <si>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</si>
  <si>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</si>
  <si>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</si>
  <si>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</si>
  <si>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</si>
  <si>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</si>
  <si>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</si>
  <si>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</si>
  <si>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</si>
  <si>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</si>
  <si>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</si>
  <si>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</si>
  <si>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</si>
  <si>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</si>
  <si>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</si>
  <si>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</si>
  <si>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</si>
  <si>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</si>
  <si>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</si>
  <si>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</si>
  <si>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</si>
  <si>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</si>
  <si>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</si>
  <si>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</si>
  <si>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</si>
  <si>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</si>
  <si>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</si>
  <si>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</si>
  <si>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</si>
  <si>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</si>
  <si>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</si>
  <si>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</si>
  <si>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</si>
  <si>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</si>
  <si>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</si>
  <si>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</si>
  <si>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</si>
  <si>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</si>
  <si>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</si>
  <si>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</si>
  <si>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</si>
  <si>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</si>
  <si>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</si>
  <si>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</si>
  <si>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</si>
  <si>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</si>
  <si>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</si>
  <si>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</si>
  <si>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</si>
  <si>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</si>
  <si>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</si>
  <si>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</si>
  <si>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</si>
  <si>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</si>
  <si>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</si>
  <si>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</si>
  <si>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</si>
  <si>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</si>
  <si>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</si>
  <si>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</si>
  <si>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</si>
  <si>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</si>
  <si>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</si>
  <si>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</si>
  <si>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</si>
  <si>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</si>
  <si>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</si>
  <si>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</si>
  <si>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</si>
  <si>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</si>
  <si>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</si>
  <si>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</si>
  <si>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</si>
  <si>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</si>
  <si>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</si>
  <si>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</si>
  <si>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</si>
  <si>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</si>
  <si>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</si>
  <si>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</si>
  <si>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</si>
  <si>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</si>
  <si>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</si>
  <si>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</si>
  <si>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</si>
  <si>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</si>
  <si>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</si>
  <si>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</si>
  <si>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</si>
  <si>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</si>
  <si>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</si>
  <si>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</si>
  <si>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</si>
  <si>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</si>
  <si>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KRAŠ, d.d. Zagreb</t>
  </si>
  <si>
    <t>Zagreb</t>
  </si>
  <si>
    <t>Ravnice 48</t>
  </si>
  <si>
    <t>www.kras.hr</t>
  </si>
  <si>
    <t>Grad Zagreb</t>
  </si>
  <si>
    <t>DA</t>
  </si>
  <si>
    <t>1082</t>
  </si>
  <si>
    <t>Kraš-trgovina d.o.o., Zagreb</t>
  </si>
  <si>
    <t>Kraš trgovina do.o.o., Široki Brijeg</t>
  </si>
  <si>
    <t>Mira a.d., Prijedor</t>
  </si>
  <si>
    <t>Kraškomerc Kraš d.o.o.e.l., Skopje</t>
  </si>
  <si>
    <t>Krašcommerce d.o.o., Ljubljana</t>
  </si>
  <si>
    <t>Karolina d.o.o., Osijek</t>
  </si>
  <si>
    <t>Zagreb, Ravnice 48</t>
  </si>
  <si>
    <t>Široki Brijeg, Visoka Glavica 15, BiH</t>
  </si>
  <si>
    <t>Prijedor, Kralja Aleksandra 3 BiH</t>
  </si>
  <si>
    <t>Skopje, Dame Gruev 3., Makedonija</t>
  </si>
  <si>
    <t>LJubljana, Tivolska cesta 30, Slovenija</t>
  </si>
  <si>
    <t>Osijek, Vukovarska cesta 209 A</t>
  </si>
  <si>
    <t>19890028161</t>
  </si>
  <si>
    <t>4272026910000</t>
  </si>
  <si>
    <t>4400674180007</t>
  </si>
  <si>
    <t>4273028</t>
  </si>
  <si>
    <t>5539234000</t>
  </si>
  <si>
    <t>10984562711</t>
  </si>
  <si>
    <t>Granić Ivanka</t>
  </si>
  <si>
    <t>012396433</t>
  </si>
  <si>
    <t>igranic@kras.hr</t>
  </si>
  <si>
    <t>Bulić Damir</t>
  </si>
  <si>
    <t>012396579</t>
  </si>
  <si>
    <t>stanje na dan 31.12.2012.</t>
  </si>
  <si>
    <t>u razdoblju 01.01.2012. do 31.12.2012.</t>
  </si>
  <si>
    <t>Obveznik: KRAŠ, d.d. Zagreb_____________________________________________________________</t>
  </si>
  <si>
    <t>U 2012. godini ukupni prihodi zabilježili su pad od 9% u odnosu na 2011.godinu, dok su istovremeno ukupni rashodi zabilježili pad od 6,8%. Ostvarena neto dobit iznosi 1,8 mil.kuna. Fiksne obveze i obveze prema dospjelim anuitetima po kreditima podmirene su na vrijeme, a obveze prema dobavljačima usklađene su s tekućim priljevom. U 2012 godini nije bilo promjena računovodstvenih politika.</t>
  </si>
  <si>
    <t>Kraš d.d., Zagreb</t>
  </si>
  <si>
    <t>OIB: :94989605030</t>
  </si>
  <si>
    <t>Priopćenje za javnost i medije</t>
  </si>
  <si>
    <t>Za objavu odmah</t>
  </si>
  <si>
    <t>PRIVREMENI REZULTATI POSLOVANJA KRAŠ GRUPE ZA POSLOVNU  2012.GODINU</t>
  </si>
  <si>
    <t>NEREVIDIRANO,KONSOLIDIRANO</t>
  </si>
  <si>
    <t>(Zagreb,14.02.2013.) Temeljem članka 440. stavka 4. , Zakona o tržištu kapitala,</t>
  </si>
  <si>
    <t>obavještavamo da je SET FINANCIJSKIH IZVJEŠTAJA za   2012.godinu</t>
  </si>
  <si>
    <t xml:space="preserve">(KRAŠ, d.d. MATICA i KRAŠ GRUPA), Privremeni Izvještaj Uprave Društva i Izjava osobe </t>
  </si>
  <si>
    <t xml:space="preserve">odgovorne za sastavljanje  financijskih izvještaja (KRAŠ, d.d. MATICA i KRAŠ GRUPA) </t>
  </si>
  <si>
    <t xml:space="preserve">za 2012. godinu  objavljen na internetskim stranicama Društva www.kras.hr, </t>
  </si>
  <si>
    <t xml:space="preserve"> na internetskim  Zagrebačke burze d.d. Zagreb i  na internetskim stranicama  Službenog </t>
  </si>
  <si>
    <t xml:space="preserve">registra propisanih informacija. Privremeni Izvještaj Uprave Društva  dostavljen je HINA-i  </t>
  </si>
  <si>
    <t>putem sustava HinaOTS  s napomenom gdje se u cijelosti može pročitati.</t>
  </si>
  <si>
    <t>NAPOMENA O IZVORU:</t>
  </si>
  <si>
    <t>Kraš, prehrambena industrija d.d.</t>
  </si>
  <si>
    <t>10 000 Zaqreb</t>
  </si>
  <si>
    <t xml:space="preserve">tel:informacije za dioničare +385  1 23 29 175, </t>
  </si>
  <si>
    <t xml:space="preserve">                                            +385  1 23 96 132</t>
  </si>
  <si>
    <t>fax: +385 1  2396 592</t>
  </si>
  <si>
    <t>e-mail tliktar@kras.hr</t>
  </si>
  <si>
    <t>web:www.kras.hr</t>
  </si>
  <si>
    <t xml:space="preserve">Priopćenje za javnost </t>
  </si>
  <si>
    <t>IZVJEŠTAJ  UPRAVE DRUŠTVA</t>
  </si>
  <si>
    <t xml:space="preserve">PRIVREMENI  NEREVIDIRANI  REZULTATI POSLOVANJA KRAŠ GRUPE </t>
  </si>
  <si>
    <t>ZA POSLOVNU  2012. GODINU</t>
  </si>
  <si>
    <t xml:space="preserve">KRAŠ GRUPA je u poslovnoj   2012. godini ostvarila  konsolidirane ukupne prihode u iznosu od </t>
  </si>
  <si>
    <t xml:space="preserve">1.038,0 milijuna kuna, pri čemu su prihodi od prodaje na domaćem tržištu ostvareni  u visini od </t>
  </si>
  <si>
    <t>571,8  milijuna kuna.</t>
  </si>
  <si>
    <t xml:space="preserve">Prihodi  od prodaje u inozemstvu ostvareni u visini od 415,1 milijuna kuna što čini  42% ukupnih </t>
  </si>
  <si>
    <t xml:space="preserve">prihoda od prodaje.  </t>
  </si>
  <si>
    <t xml:space="preserve">Ukupni konsolidirani rashodi u poslovnoj 2012. godine ostvareni su u iznosu od  1.032,1 milijuna </t>
  </si>
  <si>
    <t>kuna.</t>
  </si>
  <si>
    <t xml:space="preserve">U odnosu na 2011. godinu  smanjeni su ukupni prihodi  za 9,0% , dok su ukupni rashodi smanjeni </t>
  </si>
  <si>
    <t xml:space="preserve">za 75,7 milijuna kuna,  odnosno za 6,8%. Nepovoljan utjecaj na rashode imale su povećane cijene </t>
  </si>
  <si>
    <t xml:space="preserve"> šećera, biljnih masnoća , koštuničavog voća i energenata.</t>
  </si>
  <si>
    <t xml:space="preserve">KRAŠ GRUPA je u poslovnoj  2012. godini nakon pokrića ukupnih rashoda poslovanja ostvarila </t>
  </si>
  <si>
    <t xml:space="preserve"> dobit prije porezivanja u iznosu od 5,9 milijuna kuna, dok neto dobit razdoblja iznosi 1,8 milijuna </t>
  </si>
  <si>
    <t>kuna. Neto dobit pripisana imateljima kapitala MATICE  ostvarena je u iznosu od 1,1 milijun kuna.</t>
  </si>
  <si>
    <t xml:space="preserve">Poslovanje u 2012. godini odvijalo se u još složenijim gospodarskim uvjetima u odnosu na prethodne </t>
  </si>
  <si>
    <t>godine što je rezultiralo dodatnim nepovoljnim okolnostima za poslovanje i ostvarivanje rezultata.</t>
  </si>
  <si>
    <t xml:space="preserve">Na obujam prodaje na domaćem tržištu kao i na tržištima zemalja u regiji kontinuirano utječe pad </t>
  </si>
  <si>
    <t xml:space="preserve">potrošnje izazvan padom kupovne moći potrošača, povećanjem  nezaposlenosti, rastom cijena </t>
  </si>
  <si>
    <t xml:space="preserve">industrijskih proizvoda i rastom  potrošačkih cijena. Dodatni utjecaj ima daljni rast uvoza konditorskih </t>
  </si>
  <si>
    <t>proizvoda.</t>
  </si>
  <si>
    <t xml:space="preserve">Tijekom 2012. godine Kraš je maksimalno provodio prilagodbu stanju na tržištu, prvenstveno </t>
  </si>
  <si>
    <t xml:space="preserve">niveliranjem cijena svojih brendova i  stalnim  provođenjem  marketinških i komercijalnih aktivnosti </t>
  </si>
  <si>
    <t>u suradnji sa trgovačkim lancima.</t>
  </si>
  <si>
    <t>Posebni napori uloženi su  u unapređenje izvoza, naročito u prekomorske zemlje.</t>
  </si>
  <si>
    <t xml:space="preserve">Izvoz  u Saudijsku Arabiju u 2012. godini iznosi  8,6 milijuna USD, te je porastao 30% u odnosu </t>
  </si>
  <si>
    <t xml:space="preserve">na 2011. godinu. Povećanje izvoza ostvareno je i na tržištima SAD, Njemačke, Velike Britanije, </t>
  </si>
  <si>
    <t>Slovenije i Kosova.</t>
  </si>
  <si>
    <t>Poslovna politika i planovi KRAŠ GRUPE kontinuirano su usmjereni  na maksimalnu prilagodbu</t>
  </si>
  <si>
    <t xml:space="preserve">gospodarskim uvjetima i tržišnim trendovima, s ciljem održavanja financijske stabilnosti, stabilnosti </t>
  </si>
  <si>
    <t>proizvodnje, tržišnih udjela, visoke kvalitete brendova i jačanje izvoza  te stalno restrukturiranje</t>
  </si>
  <si>
    <t>proizvodnog portfelja.</t>
  </si>
  <si>
    <t>Zagreb, veljača  2013. godine</t>
  </si>
  <si>
    <t xml:space="preserve"> Kraš,  d.d. Zagreb</t>
  </si>
  <si>
    <t>Uprava Društva</t>
  </si>
  <si>
    <t>Izjava osobe odgovorne za sastavljanje  financijskog izvještaja za razdoblje</t>
  </si>
  <si>
    <t xml:space="preserve">I-XII  2012. godine s uključenim četvrtim tromjesečjem 2012. godine </t>
  </si>
  <si>
    <t>KRAŠ, d.d. MATICA i KRAŠ GRUPA - PRIVREMENI NEREVIDIRANI</t>
  </si>
  <si>
    <t>(sukladno članku 403.stavku 2. Zakona o tržištu kapitala)</t>
  </si>
  <si>
    <t>Prema mojem najboljem saznanju:</t>
  </si>
  <si>
    <t>1. set financijskih izvještaja KRAŠ, d.d. MATICA za razdoblje I-XII 2012. godine i set</t>
  </si>
  <si>
    <t xml:space="preserve"> konsolidiranih financijskih  KRAŠ GRUPE za razdoblje  I-XII  2012. godine sastavljeni </t>
  </si>
  <si>
    <t xml:space="preserve"> su u skladu s Međunarodnim standardima financijskog izvještavanja odobrenih za </t>
  </si>
  <si>
    <t xml:space="preserve"> primjenu u Republici Hrvatskoj, te daju cjelovit,  fer i istinit prikaz imovine i obveza, </t>
  </si>
  <si>
    <t xml:space="preserve">dobitaka, financijskog položaja i  poslovanja Kraš, d.d. Zagreb i ovisnih društava  </t>
  </si>
  <si>
    <t>uključenih u konsolidaciju kao cjelinu;</t>
  </si>
  <si>
    <t>2.  Izvještaj poslovodstva za razdoblje I-XII 2012. godine sadrži istinit prikaz razvoja</t>
  </si>
  <si>
    <t xml:space="preserve">i rezultata poslovanja i položaja  Kraš, d.d. Zagreb i ovisnih društava uključenih u </t>
  </si>
  <si>
    <t xml:space="preserve"> konsolidaciju.</t>
  </si>
  <si>
    <t>U Zagrebu, veljača  2013. godine</t>
  </si>
  <si>
    <t>Za Kraš,  d.d. Zagreb</t>
  </si>
  <si>
    <t>Ivanka Granić, dipl.oec.</t>
  </si>
  <si>
    <t>direktorica računovodstva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</si>
</sst>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6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5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0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5810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323850</xdr:colOff>
      <xdr:row>3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14400" cy="609600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zoomScalePageLayoutView="0" workbookViewId="0" topLeftCell="A1">
      <selection activeCell="A1" sqref="A1:I31"/>
    </sheetView>
  </sheetViews>
  <sheetFormatPr defaultColWidth="9.140625" defaultRowHeight="12.75"/>
  <sheetData>
    <row r="6" spans="1:9" ht="12.75">
      <c r="A6" s="124" t="s">
        <v>323</v>
      </c>
      <c r="B6" s="125"/>
      <c r="C6" s="125"/>
      <c r="D6" s="125"/>
      <c r="E6" s="125"/>
      <c r="F6" s="125"/>
      <c r="G6" s="125"/>
      <c r="H6" s="125"/>
      <c r="I6" s="125"/>
    </row>
    <row r="7" spans="1:9" ht="12.75">
      <c r="A7" s="124" t="s">
        <v>324</v>
      </c>
      <c r="B7" s="125"/>
      <c r="C7" s="125"/>
      <c r="D7" s="125"/>
      <c r="E7" s="125"/>
      <c r="F7" s="125"/>
      <c r="G7" s="125"/>
      <c r="H7" s="125"/>
      <c r="I7" s="125"/>
    </row>
    <row r="8" spans="1:9" ht="12.75">
      <c r="A8" s="125"/>
      <c r="B8" s="125"/>
      <c r="C8" s="125"/>
      <c r="D8" s="125"/>
      <c r="E8" s="125"/>
      <c r="F8" s="125"/>
      <c r="G8" s="125"/>
      <c r="H8" s="125"/>
      <c r="I8" s="125"/>
    </row>
    <row r="9" spans="1:9" ht="12.75">
      <c r="A9" s="126" t="s">
        <v>325</v>
      </c>
      <c r="B9" s="125"/>
      <c r="C9" s="125"/>
      <c r="D9" s="125"/>
      <c r="E9" s="125"/>
      <c r="F9" s="126" t="s">
        <v>326</v>
      </c>
      <c r="G9" s="125"/>
      <c r="H9" s="125"/>
      <c r="I9" s="125"/>
    </row>
    <row r="10" spans="1:9" ht="12.7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15">
      <c r="A11" s="127" t="s">
        <v>327</v>
      </c>
      <c r="B11" s="127"/>
      <c r="C11" s="127"/>
      <c r="D11" s="127"/>
      <c r="E11" s="127"/>
      <c r="F11" s="127"/>
      <c r="G11" s="127"/>
      <c r="H11" s="127"/>
      <c r="I11" s="125"/>
    </row>
    <row r="12" spans="1:9" ht="15">
      <c r="A12" s="127" t="s">
        <v>328</v>
      </c>
      <c r="B12" s="127"/>
      <c r="C12" s="127"/>
      <c r="D12" s="127"/>
      <c r="E12" s="127"/>
      <c r="F12" s="127"/>
      <c r="G12" s="127"/>
      <c r="H12" s="127"/>
      <c r="I12" s="125"/>
    </row>
    <row r="13" spans="1:9" ht="12.75">
      <c r="A13" s="125"/>
      <c r="B13" s="125"/>
      <c r="C13" s="125"/>
      <c r="D13" s="125"/>
      <c r="E13" s="125"/>
      <c r="F13" s="125"/>
      <c r="G13" s="125"/>
      <c r="H13" s="125"/>
      <c r="I13" s="125"/>
    </row>
    <row r="14" spans="1:9" ht="12.75">
      <c r="A14" s="125" t="s">
        <v>329</v>
      </c>
      <c r="B14" s="125"/>
      <c r="C14" s="125"/>
      <c r="D14" s="125"/>
      <c r="E14" s="125"/>
      <c r="F14" s="125"/>
      <c r="G14" s="125"/>
      <c r="H14" s="125"/>
      <c r="I14" s="125"/>
    </row>
    <row r="15" spans="1:9" ht="12.75">
      <c r="A15" s="125" t="s">
        <v>330</v>
      </c>
      <c r="B15" s="125"/>
      <c r="C15" s="125"/>
      <c r="D15" s="125"/>
      <c r="E15" s="125"/>
      <c r="F15" s="125"/>
      <c r="G15" s="125"/>
      <c r="H15" s="125"/>
      <c r="I15" s="125"/>
    </row>
    <row r="16" spans="1:9" ht="12.75">
      <c r="A16" s="125" t="s">
        <v>331</v>
      </c>
      <c r="B16" s="125"/>
      <c r="C16" s="125"/>
      <c r="D16" s="125"/>
      <c r="E16" s="125"/>
      <c r="F16" s="125"/>
      <c r="G16" s="125"/>
      <c r="H16" s="125"/>
      <c r="I16" s="125"/>
    </row>
    <row r="17" spans="1:9" ht="12.75">
      <c r="A17" s="125" t="s">
        <v>332</v>
      </c>
      <c r="B17" s="125"/>
      <c r="C17" s="125"/>
      <c r="D17" s="125"/>
      <c r="E17" s="125"/>
      <c r="F17" s="125"/>
      <c r="G17" s="125"/>
      <c r="H17" s="125"/>
      <c r="I17" s="125"/>
    </row>
    <row r="18" spans="1:9" ht="12.75">
      <c r="A18" s="125" t="s">
        <v>333</v>
      </c>
      <c r="B18" s="125"/>
      <c r="C18" s="125"/>
      <c r="D18" s="125"/>
      <c r="E18" s="125"/>
      <c r="F18" s="125"/>
      <c r="G18" s="125"/>
      <c r="H18" s="125"/>
      <c r="I18" s="125"/>
    </row>
    <row r="19" spans="1:9" ht="12.75">
      <c r="A19" s="125" t="s">
        <v>334</v>
      </c>
      <c r="B19" s="125"/>
      <c r="C19" s="125"/>
      <c r="D19" s="125"/>
      <c r="E19" s="125"/>
      <c r="F19" s="125"/>
      <c r="G19" s="125"/>
      <c r="H19" s="125"/>
      <c r="I19" s="125"/>
    </row>
    <row r="20" spans="1:9" ht="12.75">
      <c r="A20" s="125" t="s">
        <v>335</v>
      </c>
      <c r="B20" s="125"/>
      <c r="C20" s="125"/>
      <c r="D20" s="125"/>
      <c r="E20" s="125"/>
      <c r="F20" s="125"/>
      <c r="G20" s="125"/>
      <c r="H20" s="125"/>
      <c r="I20" s="125"/>
    </row>
    <row r="21" spans="1:9" ht="12.75">
      <c r="A21" s="125" t="s">
        <v>336</v>
      </c>
      <c r="B21" s="125"/>
      <c r="C21" s="125"/>
      <c r="D21" s="125"/>
      <c r="E21" s="125"/>
      <c r="F21" s="125"/>
      <c r="G21" s="125"/>
      <c r="H21" s="125"/>
      <c r="I21" s="125"/>
    </row>
    <row r="22" spans="6:9" ht="12.75">
      <c r="F22" s="125"/>
      <c r="G22" s="125"/>
      <c r="H22" s="125"/>
      <c r="I22" s="125"/>
    </row>
    <row r="23" spans="1:9" ht="12.75">
      <c r="A23" s="124" t="s">
        <v>337</v>
      </c>
      <c r="B23" s="125"/>
      <c r="C23" s="125"/>
      <c r="D23" s="125"/>
      <c r="E23" s="125"/>
      <c r="F23" s="125"/>
      <c r="G23" s="125"/>
      <c r="H23" s="125"/>
      <c r="I23" s="125"/>
    </row>
    <row r="24" spans="1:9" ht="12.75">
      <c r="A24" s="124" t="s">
        <v>338</v>
      </c>
      <c r="B24" s="125"/>
      <c r="C24" s="125"/>
      <c r="D24" s="125"/>
      <c r="E24" s="125"/>
      <c r="F24" s="125"/>
      <c r="G24" s="125"/>
      <c r="H24" s="125"/>
      <c r="I24" s="125"/>
    </row>
    <row r="25" spans="1:9" ht="12.75">
      <c r="A25" s="124" t="s">
        <v>291</v>
      </c>
      <c r="B25" s="125"/>
      <c r="C25" s="125"/>
      <c r="D25" s="125"/>
      <c r="E25" s="125"/>
      <c r="F25" s="125"/>
      <c r="G25" s="125"/>
      <c r="H25" s="125"/>
      <c r="I25" s="125"/>
    </row>
    <row r="26" spans="1:9" ht="12.75">
      <c r="A26" s="124" t="s">
        <v>339</v>
      </c>
      <c r="B26" s="125"/>
      <c r="C26" s="125"/>
      <c r="D26" s="125"/>
      <c r="E26" s="125"/>
      <c r="F26" s="125"/>
      <c r="G26" s="125"/>
      <c r="H26" s="125"/>
      <c r="I26" s="125"/>
    </row>
    <row r="27" spans="1:9" ht="12.75">
      <c r="A27" s="124" t="s">
        <v>340</v>
      </c>
      <c r="B27" s="125"/>
      <c r="C27" s="125"/>
      <c r="D27" s="125"/>
      <c r="E27" s="125"/>
      <c r="F27" s="125"/>
      <c r="G27" s="125"/>
      <c r="H27" s="125"/>
      <c r="I27" s="125"/>
    </row>
    <row r="28" spans="1:9" ht="12.75">
      <c r="A28" s="124" t="s">
        <v>341</v>
      </c>
      <c r="B28" s="125"/>
      <c r="C28" s="125"/>
      <c r="D28" s="125"/>
      <c r="E28" s="125"/>
      <c r="F28" s="125"/>
      <c r="G28" s="125"/>
      <c r="H28" s="125"/>
      <c r="I28" s="125"/>
    </row>
    <row r="29" spans="1:9" ht="12.75">
      <c r="A29" s="124" t="s">
        <v>342</v>
      </c>
      <c r="B29" s="125"/>
      <c r="C29" s="125"/>
      <c r="D29" s="125"/>
      <c r="E29" s="125"/>
      <c r="F29" s="125"/>
      <c r="G29" s="125"/>
      <c r="H29" s="125"/>
      <c r="I29" s="125"/>
    </row>
    <row r="30" spans="1:9" ht="12.75">
      <c r="A30" s="124" t="s">
        <v>343</v>
      </c>
      <c r="B30" s="125"/>
      <c r="C30" s="125"/>
      <c r="D30" s="125"/>
      <c r="E30" s="125"/>
      <c r="F30" s="125"/>
      <c r="G30" s="125"/>
      <c r="H30" s="125"/>
      <c r="I30" s="125"/>
    </row>
    <row r="31" spans="1:5" ht="12.75">
      <c r="A31" s="124" t="s">
        <v>344</v>
      </c>
      <c r="B31" s="125"/>
      <c r="C31" s="125"/>
      <c r="D31" s="125"/>
      <c r="E31" s="12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51"/>
  <sheetViews>
    <sheetView zoomScalePageLayoutView="0" workbookViewId="0" topLeftCell="A25">
      <selection activeCell="E50" sqref="E50"/>
    </sheetView>
  </sheetViews>
  <sheetFormatPr defaultColWidth="9.140625" defaultRowHeight="12.75"/>
  <sheetData>
    <row r="5" spans="1:9" ht="12.75">
      <c r="A5" s="128" t="s">
        <v>323</v>
      </c>
      <c r="B5" s="128"/>
      <c r="C5" s="128"/>
      <c r="D5" s="128"/>
      <c r="E5" s="128"/>
      <c r="F5" s="128"/>
      <c r="G5" s="128"/>
      <c r="H5" s="129"/>
      <c r="I5" s="129"/>
    </row>
    <row r="6" spans="1:9" ht="12.75">
      <c r="A6" s="128" t="s">
        <v>324</v>
      </c>
      <c r="B6" s="128"/>
      <c r="C6" s="128"/>
      <c r="D6" s="128"/>
      <c r="E6" s="128"/>
      <c r="F6" s="130" t="s">
        <v>345</v>
      </c>
      <c r="G6" s="128"/>
      <c r="H6" s="129"/>
      <c r="I6" s="129"/>
    </row>
    <row r="7" spans="1:9" ht="12.75">
      <c r="A7" s="128"/>
      <c r="B7" s="128"/>
      <c r="C7" s="128"/>
      <c r="D7" s="128"/>
      <c r="E7" s="128"/>
      <c r="F7" s="130"/>
      <c r="G7" s="128"/>
      <c r="H7" s="129"/>
      <c r="I7" s="129"/>
    </row>
    <row r="8" spans="1:9" ht="12.75">
      <c r="A8" s="129"/>
      <c r="B8" s="129"/>
      <c r="C8" s="129"/>
      <c r="D8" s="129"/>
      <c r="E8" s="129"/>
      <c r="F8" s="129"/>
      <c r="G8" s="129"/>
      <c r="H8" s="129"/>
      <c r="I8" s="129"/>
    </row>
    <row r="9" spans="1:9" ht="12.75">
      <c r="A9" s="128"/>
      <c r="B9" s="128"/>
      <c r="C9" s="131"/>
      <c r="D9" s="130" t="s">
        <v>346</v>
      </c>
      <c r="E9" s="128"/>
      <c r="F9" s="128"/>
      <c r="G9" s="128"/>
      <c r="H9" s="128"/>
      <c r="I9" s="128"/>
    </row>
    <row r="10" spans="1:9" ht="12.75">
      <c r="A10" s="131"/>
      <c r="B10" s="132" t="s">
        <v>347</v>
      </c>
      <c r="C10" s="130"/>
      <c r="D10" s="130"/>
      <c r="E10" s="130"/>
      <c r="F10" s="130"/>
      <c r="G10" s="130"/>
      <c r="H10" s="130"/>
      <c r="I10" s="131"/>
    </row>
    <row r="11" spans="1:9" ht="12.75">
      <c r="A11" s="130"/>
      <c r="B11" s="130"/>
      <c r="C11" s="131"/>
      <c r="D11" s="130" t="s">
        <v>348</v>
      </c>
      <c r="E11" s="130"/>
      <c r="F11" s="130"/>
      <c r="G11" s="130"/>
      <c r="H11" s="128"/>
      <c r="I11" s="131"/>
    </row>
    <row r="12" spans="1:9" ht="12.75">
      <c r="A12" s="130"/>
      <c r="B12" s="130"/>
      <c r="C12" s="130"/>
      <c r="D12" s="130"/>
      <c r="E12" s="130"/>
      <c r="F12" s="130"/>
      <c r="G12" s="130"/>
      <c r="H12" s="128"/>
      <c r="I12" s="128"/>
    </row>
    <row r="13" spans="1:9" ht="12.75">
      <c r="A13" s="130"/>
      <c r="B13" s="130"/>
      <c r="C13" s="130"/>
      <c r="D13" s="130"/>
      <c r="E13" s="130"/>
      <c r="F13" s="130"/>
      <c r="G13" s="130"/>
      <c r="H13" s="128"/>
      <c r="I13" s="128"/>
    </row>
    <row r="14" spans="1:9" ht="12.75">
      <c r="A14" s="128" t="s">
        <v>349</v>
      </c>
      <c r="B14" s="130"/>
      <c r="C14" s="130"/>
      <c r="D14" s="130"/>
      <c r="E14" s="128"/>
      <c r="F14" s="128"/>
      <c r="G14" s="128"/>
      <c r="H14" s="128"/>
      <c r="I14" s="128"/>
    </row>
    <row r="15" spans="1:9" ht="12.75">
      <c r="A15" s="128" t="s">
        <v>350</v>
      </c>
      <c r="B15" s="128"/>
      <c r="C15" s="128"/>
      <c r="D15" s="128"/>
      <c r="E15" s="128"/>
      <c r="F15" s="128"/>
      <c r="G15" s="128"/>
      <c r="H15" s="128"/>
      <c r="I15" s="128"/>
    </row>
    <row r="16" spans="1:9" ht="12.75">
      <c r="A16" s="128" t="s">
        <v>351</v>
      </c>
      <c r="B16" s="128"/>
      <c r="C16" s="128"/>
      <c r="D16" s="128"/>
      <c r="E16" s="128"/>
      <c r="F16" s="128"/>
      <c r="G16" s="128"/>
      <c r="H16" s="128"/>
      <c r="I16" s="131"/>
    </row>
    <row r="17" spans="1:9" ht="12.75">
      <c r="A17" s="128" t="s">
        <v>352</v>
      </c>
      <c r="B17" s="128"/>
      <c r="C17" s="128"/>
      <c r="D17" s="128"/>
      <c r="E17" s="128"/>
      <c r="F17" s="128"/>
      <c r="G17" s="128"/>
      <c r="H17" s="128"/>
      <c r="I17" s="131"/>
    </row>
    <row r="18" spans="1:9" ht="12.75">
      <c r="A18" s="128" t="s">
        <v>353</v>
      </c>
      <c r="B18" s="131"/>
      <c r="C18" s="131"/>
      <c r="D18" s="131"/>
      <c r="E18" s="131"/>
      <c r="F18" s="131"/>
      <c r="G18" s="131"/>
      <c r="H18" s="131"/>
      <c r="I18" s="131"/>
    </row>
    <row r="19" spans="1:9" ht="12.75">
      <c r="A19" s="128" t="s">
        <v>354</v>
      </c>
      <c r="B19" s="128"/>
      <c r="C19" s="128"/>
      <c r="D19" s="128"/>
      <c r="E19" s="128"/>
      <c r="F19" s="128"/>
      <c r="G19" s="128"/>
      <c r="H19" s="128"/>
      <c r="I19" s="128"/>
    </row>
    <row r="20" spans="1:9" ht="12.75">
      <c r="A20" s="128" t="s">
        <v>355</v>
      </c>
      <c r="B20" s="128"/>
      <c r="C20" s="128"/>
      <c r="D20" s="128"/>
      <c r="E20" s="128"/>
      <c r="F20" s="128"/>
      <c r="G20" s="128"/>
      <c r="H20" s="128"/>
      <c r="I20" s="128"/>
    </row>
    <row r="21" spans="1:9" ht="12.75">
      <c r="A21" s="128" t="s">
        <v>356</v>
      </c>
      <c r="B21" s="128"/>
      <c r="C21" s="128"/>
      <c r="D21" s="128"/>
      <c r="E21" s="128"/>
      <c r="F21" s="128"/>
      <c r="G21" s="128"/>
      <c r="H21" s="128"/>
      <c r="I21" s="131"/>
    </row>
    <row r="22" spans="1:9" ht="12.75">
      <c r="A22" s="128" t="s">
        <v>357</v>
      </c>
      <c r="B22" s="128"/>
      <c r="C22" s="129"/>
      <c r="D22" s="129"/>
      <c r="E22" s="129"/>
      <c r="F22" s="129"/>
      <c r="G22" s="129"/>
      <c r="H22" s="129"/>
      <c r="I22" s="131"/>
    </row>
    <row r="23" spans="1:9" ht="12.75">
      <c r="A23" s="128" t="s">
        <v>358</v>
      </c>
      <c r="B23" s="128"/>
      <c r="C23" s="128"/>
      <c r="D23" s="128"/>
      <c r="E23" s="128"/>
      <c r="F23" s="128"/>
      <c r="G23" s="128"/>
      <c r="H23" s="128"/>
      <c r="I23" s="131"/>
    </row>
    <row r="24" spans="1:9" ht="12.75">
      <c r="A24" s="131"/>
      <c r="B24" s="131"/>
      <c r="C24" s="131"/>
      <c r="D24" s="131"/>
      <c r="E24" s="131"/>
      <c r="F24" s="131"/>
      <c r="G24" s="131"/>
      <c r="H24" s="131"/>
      <c r="I24" s="128"/>
    </row>
    <row r="25" spans="1:9" ht="12.75">
      <c r="A25" s="128" t="s">
        <v>359</v>
      </c>
      <c r="B25" s="128"/>
      <c r="C25" s="128"/>
      <c r="D25" s="128"/>
      <c r="E25" s="128"/>
      <c r="F25" s="128"/>
      <c r="G25" s="128"/>
      <c r="H25" s="128"/>
      <c r="I25" s="128"/>
    </row>
    <row r="26" spans="1:9" ht="12.75">
      <c r="A26" s="128" t="s">
        <v>360</v>
      </c>
      <c r="B26" s="128"/>
      <c r="C26" s="128"/>
      <c r="D26" s="128"/>
      <c r="E26" s="128"/>
      <c r="F26" s="128"/>
      <c r="G26" s="128"/>
      <c r="H26" s="128"/>
      <c r="I26" s="128"/>
    </row>
    <row r="27" spans="1:9" ht="12.75">
      <c r="A27" s="128" t="s">
        <v>361</v>
      </c>
      <c r="B27" s="128"/>
      <c r="C27" s="128"/>
      <c r="D27" s="128"/>
      <c r="E27" s="128"/>
      <c r="F27" s="128"/>
      <c r="G27" s="128"/>
      <c r="H27" s="128"/>
      <c r="I27" s="128"/>
    </row>
    <row r="28" spans="1:9" ht="12.75">
      <c r="A28" s="128"/>
      <c r="B28" s="131"/>
      <c r="C28" s="131"/>
      <c r="D28" s="131"/>
      <c r="E28" s="131"/>
      <c r="F28" s="131"/>
      <c r="G28" s="131"/>
      <c r="H28" s="131"/>
      <c r="I28" s="131"/>
    </row>
    <row r="29" spans="1:9" ht="12.75">
      <c r="A29" s="128" t="s">
        <v>362</v>
      </c>
      <c r="B29" s="131"/>
      <c r="C29" s="131"/>
      <c r="D29" s="131"/>
      <c r="E29" s="131"/>
      <c r="F29" s="131"/>
      <c r="G29" s="131"/>
      <c r="H29" s="131"/>
      <c r="I29" s="131"/>
    </row>
    <row r="30" spans="1:9" ht="12.75">
      <c r="A30" s="128" t="s">
        <v>363</v>
      </c>
      <c r="B30" s="131"/>
      <c r="C30" s="131"/>
      <c r="D30" s="131"/>
      <c r="E30" s="131"/>
      <c r="F30" s="131"/>
      <c r="G30" s="131"/>
      <c r="H30" s="133"/>
      <c r="I30" s="133"/>
    </row>
    <row r="31" spans="1:9" ht="12.75">
      <c r="A31" s="133" t="s">
        <v>364</v>
      </c>
      <c r="B31" s="133"/>
      <c r="C31" s="133"/>
      <c r="D31" s="133"/>
      <c r="E31" s="133"/>
      <c r="F31" s="133"/>
      <c r="G31" s="133"/>
      <c r="H31" s="133"/>
      <c r="I31" s="133"/>
    </row>
    <row r="32" spans="1:9" ht="12.75">
      <c r="A32" s="134" t="s">
        <v>365</v>
      </c>
      <c r="B32" s="131"/>
      <c r="C32" s="131"/>
      <c r="D32" s="131"/>
      <c r="E32" s="131"/>
      <c r="F32" s="131"/>
      <c r="G32" s="131"/>
      <c r="H32" s="131"/>
      <c r="I32" s="133"/>
    </row>
    <row r="33" spans="1:10" ht="15">
      <c r="A33" s="133" t="s">
        <v>366</v>
      </c>
      <c r="B33" s="135"/>
      <c r="C33" s="135"/>
      <c r="D33" s="135"/>
      <c r="E33" s="135"/>
      <c r="F33" s="135"/>
      <c r="G33" s="135"/>
      <c r="H33" s="135"/>
      <c r="I33" s="136"/>
      <c r="J33" s="137"/>
    </row>
    <row r="34" spans="1:10" ht="15">
      <c r="A34" s="133" t="s">
        <v>367</v>
      </c>
      <c r="B34" s="131"/>
      <c r="C34" s="131"/>
      <c r="D34" s="131"/>
      <c r="E34" s="131"/>
      <c r="F34" s="131"/>
      <c r="G34" s="131"/>
      <c r="H34" s="131"/>
      <c r="I34" s="135"/>
      <c r="J34" s="137"/>
    </row>
    <row r="35" spans="1:10" ht="15">
      <c r="A35" s="131"/>
      <c r="B35" s="131"/>
      <c r="C35" s="131"/>
      <c r="D35" s="131"/>
      <c r="E35" s="131"/>
      <c r="F35" s="131"/>
      <c r="G35" s="131"/>
      <c r="H35" s="131"/>
      <c r="I35" s="131"/>
      <c r="J35" s="138"/>
    </row>
    <row r="36" spans="1:10" ht="15">
      <c r="A36" s="133" t="s">
        <v>368</v>
      </c>
      <c r="B36" s="131"/>
      <c r="C36" s="131"/>
      <c r="D36" s="131"/>
      <c r="E36" s="131"/>
      <c r="F36" s="131"/>
      <c r="G36" s="131"/>
      <c r="H36" s="131"/>
      <c r="I36" s="131"/>
      <c r="J36" s="138"/>
    </row>
    <row r="37" spans="1:9" ht="12.75">
      <c r="A37" s="133" t="s">
        <v>369</v>
      </c>
      <c r="B37" s="131"/>
      <c r="C37" s="131"/>
      <c r="D37" s="131"/>
      <c r="E37" s="131"/>
      <c r="F37" s="131"/>
      <c r="G37" s="131"/>
      <c r="H37" s="131"/>
      <c r="I37" s="131"/>
    </row>
    <row r="38" spans="1:9" ht="12.75">
      <c r="A38" s="133" t="s">
        <v>370</v>
      </c>
      <c r="B38" s="131"/>
      <c r="C38" s="131"/>
      <c r="D38" s="131"/>
      <c r="E38" s="131"/>
      <c r="F38" s="131"/>
      <c r="G38" s="131"/>
      <c r="H38" s="131"/>
      <c r="I38" s="131"/>
    </row>
    <row r="39" spans="1:9" ht="12.75">
      <c r="A39" s="133" t="s">
        <v>371</v>
      </c>
      <c r="B39" s="131"/>
      <c r="C39" s="131"/>
      <c r="D39" s="131"/>
      <c r="E39" s="131"/>
      <c r="F39" s="131"/>
      <c r="G39" s="131"/>
      <c r="H39" s="131"/>
      <c r="I39" s="131"/>
    </row>
    <row r="40" spans="1:9" ht="12.75">
      <c r="A40" s="133" t="s">
        <v>372</v>
      </c>
      <c r="B40" s="131"/>
      <c r="C40" s="131"/>
      <c r="D40" s="131"/>
      <c r="E40" s="131"/>
      <c r="F40" s="131"/>
      <c r="G40" s="131"/>
      <c r="H40" s="131"/>
      <c r="I40" s="131"/>
    </row>
    <row r="41" spans="1:9" ht="12.75">
      <c r="A41" s="133" t="s">
        <v>373</v>
      </c>
      <c r="B41" s="131"/>
      <c r="C41" s="131"/>
      <c r="D41" s="131"/>
      <c r="E41" s="131"/>
      <c r="F41" s="131"/>
      <c r="G41" s="131"/>
      <c r="H41" s="131"/>
      <c r="I41" s="131"/>
    </row>
    <row r="42" spans="1:9" ht="12.75">
      <c r="A42" s="133" t="s">
        <v>374</v>
      </c>
      <c r="B42" s="131"/>
      <c r="C42" s="131"/>
      <c r="D42" s="131"/>
      <c r="E42" s="131"/>
      <c r="F42" s="131"/>
      <c r="G42" s="131"/>
      <c r="H42" s="131"/>
      <c r="I42" s="131"/>
    </row>
    <row r="43" spans="1:9" ht="12.75">
      <c r="A43" s="131"/>
      <c r="B43" s="131"/>
      <c r="C43" s="131"/>
      <c r="D43" s="131"/>
      <c r="E43" s="131"/>
      <c r="F43" s="131"/>
      <c r="G43" s="131"/>
      <c r="H43" s="131"/>
      <c r="I43" s="131"/>
    </row>
    <row r="44" spans="1:9" ht="12.75">
      <c r="A44" s="139" t="s">
        <v>375</v>
      </c>
      <c r="B44" s="139"/>
      <c r="C44" s="139"/>
      <c r="D44" s="139"/>
      <c r="E44" s="139"/>
      <c r="F44" s="139"/>
      <c r="G44" s="139"/>
      <c r="H44" s="139"/>
      <c r="I44" s="139"/>
    </row>
    <row r="45" spans="1:9" ht="12.75">
      <c r="A45" s="139" t="s">
        <v>376</v>
      </c>
      <c r="B45" s="139"/>
      <c r="C45" s="139"/>
      <c r="D45" s="139"/>
      <c r="E45" s="139"/>
      <c r="F45" s="139"/>
      <c r="G45" s="139"/>
      <c r="H45" s="139"/>
      <c r="I45" s="139"/>
    </row>
    <row r="46" spans="1:9" ht="12.75">
      <c r="A46" s="139" t="s">
        <v>377</v>
      </c>
      <c r="B46" s="139"/>
      <c r="C46" s="139"/>
      <c r="D46" s="139"/>
      <c r="E46" s="139"/>
      <c r="F46" s="139"/>
      <c r="G46" s="139"/>
      <c r="H46" s="139"/>
      <c r="I46" s="139"/>
    </row>
    <row r="47" spans="1:9" ht="12.75">
      <c r="A47" s="139" t="s">
        <v>378</v>
      </c>
      <c r="B47" s="139"/>
      <c r="C47" s="139"/>
      <c r="D47" s="139"/>
      <c r="E47" s="139"/>
      <c r="F47" s="139"/>
      <c r="G47" s="139"/>
      <c r="H47" s="139"/>
      <c r="I47" s="139"/>
    </row>
    <row r="48" spans="1:9" ht="12.75">
      <c r="A48" s="129"/>
      <c r="B48" s="129"/>
      <c r="C48" s="129"/>
      <c r="D48" s="129"/>
      <c r="E48" s="129"/>
      <c r="F48" s="129"/>
      <c r="G48" s="131"/>
      <c r="H48" s="131"/>
      <c r="I48" s="129"/>
    </row>
    <row r="49" spans="1:9" ht="12.75">
      <c r="A49" s="128" t="s">
        <v>379</v>
      </c>
      <c r="B49" s="128"/>
      <c r="C49" s="128"/>
      <c r="D49" s="128"/>
      <c r="E49" s="128"/>
      <c r="F49" s="128"/>
      <c r="G49" s="131"/>
      <c r="H49" s="131"/>
      <c r="I49" s="128"/>
    </row>
    <row r="50" spans="1:9" ht="12.75">
      <c r="A50" s="129"/>
      <c r="B50" s="129"/>
      <c r="C50" s="129"/>
      <c r="D50" s="129"/>
      <c r="E50" s="129"/>
      <c r="F50" s="129"/>
      <c r="G50" s="128" t="s">
        <v>380</v>
      </c>
      <c r="H50" s="128"/>
      <c r="I50" s="129"/>
    </row>
    <row r="51" spans="1:9" ht="12.75">
      <c r="A51" s="131"/>
      <c r="B51" s="131"/>
      <c r="C51" s="131"/>
      <c r="D51" s="131"/>
      <c r="E51" s="131"/>
      <c r="F51" s="131"/>
      <c r="G51" s="128" t="s">
        <v>381</v>
      </c>
      <c r="H51" s="128"/>
      <c r="I51" s="13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3">
      <selection activeCell="H49" sqref="H4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5" t="s">
        <v>214</v>
      </c>
      <c r="B1" s="166"/>
      <c r="C1" s="166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95" t="s">
        <v>215</v>
      </c>
      <c r="B2" s="196"/>
      <c r="C2" s="196"/>
      <c r="D2" s="197"/>
      <c r="E2" s="116">
        <v>40909</v>
      </c>
      <c r="F2" s="12"/>
      <c r="G2" s="13" t="s">
        <v>216</v>
      </c>
      <c r="H2" s="116">
        <v>41274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98" t="s">
        <v>282</v>
      </c>
      <c r="B4" s="199"/>
      <c r="C4" s="199"/>
      <c r="D4" s="199"/>
      <c r="E4" s="199"/>
      <c r="F4" s="199"/>
      <c r="G4" s="199"/>
      <c r="H4" s="199"/>
      <c r="I4" s="200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47" t="s">
        <v>217</v>
      </c>
      <c r="B6" s="148"/>
      <c r="C6" s="160" t="s">
        <v>286</v>
      </c>
      <c r="D6" s="161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201" t="s">
        <v>218</v>
      </c>
      <c r="B8" s="202"/>
      <c r="C8" s="160" t="s">
        <v>287</v>
      </c>
      <c r="D8" s="161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42" t="s">
        <v>219</v>
      </c>
      <c r="B10" s="193"/>
      <c r="C10" s="160" t="s">
        <v>288</v>
      </c>
      <c r="D10" s="161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94"/>
      <c r="B11" s="193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47" t="s">
        <v>220</v>
      </c>
      <c r="B12" s="148"/>
      <c r="C12" s="162" t="s">
        <v>289</v>
      </c>
      <c r="D12" s="189"/>
      <c r="E12" s="189"/>
      <c r="F12" s="189"/>
      <c r="G12" s="189"/>
      <c r="H12" s="189"/>
      <c r="I12" s="150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47" t="s">
        <v>221</v>
      </c>
      <c r="B14" s="148"/>
      <c r="C14" s="191">
        <v>10000</v>
      </c>
      <c r="D14" s="192"/>
      <c r="E14" s="16"/>
      <c r="F14" s="162" t="s">
        <v>290</v>
      </c>
      <c r="G14" s="189"/>
      <c r="H14" s="189"/>
      <c r="I14" s="150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47" t="s">
        <v>222</v>
      </c>
      <c r="B16" s="148"/>
      <c r="C16" s="162" t="s">
        <v>291</v>
      </c>
      <c r="D16" s="189"/>
      <c r="E16" s="189"/>
      <c r="F16" s="189"/>
      <c r="G16" s="189"/>
      <c r="H16" s="189"/>
      <c r="I16" s="150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47" t="s">
        <v>223</v>
      </c>
      <c r="B18" s="148"/>
      <c r="C18" s="190"/>
      <c r="D18" s="186"/>
      <c r="E18" s="186"/>
      <c r="F18" s="186"/>
      <c r="G18" s="186"/>
      <c r="H18" s="186"/>
      <c r="I18" s="187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47" t="s">
        <v>224</v>
      </c>
      <c r="B20" s="148"/>
      <c r="C20" s="185" t="s">
        <v>292</v>
      </c>
      <c r="D20" s="186"/>
      <c r="E20" s="186"/>
      <c r="F20" s="186"/>
      <c r="G20" s="186"/>
      <c r="H20" s="186"/>
      <c r="I20" s="187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47" t="s">
        <v>225</v>
      </c>
      <c r="B22" s="148"/>
      <c r="C22" s="117">
        <v>133</v>
      </c>
      <c r="D22" s="162" t="s">
        <v>290</v>
      </c>
      <c r="E22" s="182"/>
      <c r="F22" s="183"/>
      <c r="G22" s="147"/>
      <c r="H22" s="188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47" t="s">
        <v>226</v>
      </c>
      <c r="B24" s="148"/>
      <c r="C24" s="117">
        <v>21</v>
      </c>
      <c r="D24" s="162" t="s">
        <v>293</v>
      </c>
      <c r="E24" s="182"/>
      <c r="F24" s="182"/>
      <c r="G24" s="183"/>
      <c r="H24" s="51" t="s">
        <v>227</v>
      </c>
      <c r="I24" s="118">
        <v>2502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283</v>
      </c>
      <c r="I25" s="94"/>
      <c r="J25" s="10"/>
      <c r="K25" s="10"/>
      <c r="L25" s="10"/>
    </row>
    <row r="26" spans="1:12" ht="12.75">
      <c r="A26" s="147" t="s">
        <v>228</v>
      </c>
      <c r="B26" s="148"/>
      <c r="C26" s="119" t="s">
        <v>294</v>
      </c>
      <c r="D26" s="25"/>
      <c r="E26" s="33"/>
      <c r="F26" s="24"/>
      <c r="G26" s="184" t="s">
        <v>229</v>
      </c>
      <c r="H26" s="148"/>
      <c r="I26" s="120" t="s">
        <v>295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75" t="s">
        <v>230</v>
      </c>
      <c r="B28" s="176"/>
      <c r="C28" s="177"/>
      <c r="D28" s="177"/>
      <c r="E28" s="178" t="s">
        <v>231</v>
      </c>
      <c r="F28" s="179"/>
      <c r="G28" s="179"/>
      <c r="H28" s="180" t="s">
        <v>232</v>
      </c>
      <c r="I28" s="181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72" t="s">
        <v>296</v>
      </c>
      <c r="B30" s="163"/>
      <c r="C30" s="163"/>
      <c r="D30" s="164"/>
      <c r="E30" s="172" t="s">
        <v>302</v>
      </c>
      <c r="F30" s="163"/>
      <c r="G30" s="163"/>
      <c r="H30" s="160" t="s">
        <v>308</v>
      </c>
      <c r="I30" s="161"/>
      <c r="J30" s="10"/>
      <c r="K30" s="10"/>
      <c r="L30" s="10"/>
    </row>
    <row r="31" spans="1:12" ht="12.75">
      <c r="A31" s="90"/>
      <c r="B31" s="22"/>
      <c r="C31" s="21"/>
      <c r="D31" s="173"/>
      <c r="E31" s="173"/>
      <c r="F31" s="173"/>
      <c r="G31" s="174"/>
      <c r="H31" s="16"/>
      <c r="I31" s="97"/>
      <c r="J31" s="10"/>
      <c r="K31" s="10"/>
      <c r="L31" s="10"/>
    </row>
    <row r="32" spans="1:12" ht="12.75">
      <c r="A32" s="172" t="s">
        <v>297</v>
      </c>
      <c r="B32" s="163"/>
      <c r="C32" s="163"/>
      <c r="D32" s="164"/>
      <c r="E32" s="172" t="s">
        <v>303</v>
      </c>
      <c r="F32" s="163"/>
      <c r="G32" s="163"/>
      <c r="H32" s="160" t="s">
        <v>309</v>
      </c>
      <c r="I32" s="161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72" t="s">
        <v>298</v>
      </c>
      <c r="B34" s="163"/>
      <c r="C34" s="163"/>
      <c r="D34" s="164"/>
      <c r="E34" s="172" t="s">
        <v>304</v>
      </c>
      <c r="F34" s="163"/>
      <c r="G34" s="163"/>
      <c r="H34" s="160" t="s">
        <v>310</v>
      </c>
      <c r="I34" s="161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72" t="s">
        <v>299</v>
      </c>
      <c r="B36" s="163"/>
      <c r="C36" s="163"/>
      <c r="D36" s="164"/>
      <c r="E36" s="172" t="s">
        <v>305</v>
      </c>
      <c r="F36" s="163"/>
      <c r="G36" s="163"/>
      <c r="H36" s="160" t="s">
        <v>311</v>
      </c>
      <c r="I36" s="161"/>
      <c r="J36" s="10"/>
      <c r="K36" s="10"/>
      <c r="L36" s="10"/>
    </row>
    <row r="37" spans="1:12" ht="12.75">
      <c r="A37" s="99"/>
      <c r="B37" s="30"/>
      <c r="C37" s="167"/>
      <c r="D37" s="168"/>
      <c r="E37" s="16"/>
      <c r="F37" s="167"/>
      <c r="G37" s="168"/>
      <c r="H37" s="16"/>
      <c r="I37" s="91"/>
      <c r="J37" s="10"/>
      <c r="K37" s="10"/>
      <c r="L37" s="10"/>
    </row>
    <row r="38" spans="1:12" ht="12.75">
      <c r="A38" s="172" t="s">
        <v>300</v>
      </c>
      <c r="B38" s="163"/>
      <c r="C38" s="163"/>
      <c r="D38" s="164"/>
      <c r="E38" s="172" t="s">
        <v>306</v>
      </c>
      <c r="F38" s="163"/>
      <c r="G38" s="163"/>
      <c r="H38" s="160" t="s">
        <v>312</v>
      </c>
      <c r="I38" s="161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72" t="s">
        <v>301</v>
      </c>
      <c r="B40" s="163"/>
      <c r="C40" s="163"/>
      <c r="D40" s="164"/>
      <c r="E40" s="172" t="s">
        <v>307</v>
      </c>
      <c r="F40" s="163"/>
      <c r="G40" s="163"/>
      <c r="H40" s="160" t="s">
        <v>313</v>
      </c>
      <c r="I40" s="161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42" t="s">
        <v>233</v>
      </c>
      <c r="B44" s="143"/>
      <c r="C44" s="160"/>
      <c r="D44" s="161"/>
      <c r="E44" s="26"/>
      <c r="F44" s="162"/>
      <c r="G44" s="163"/>
      <c r="H44" s="163"/>
      <c r="I44" s="164"/>
      <c r="J44" s="10"/>
      <c r="K44" s="10"/>
      <c r="L44" s="10"/>
    </row>
    <row r="45" spans="1:12" ht="12.75">
      <c r="A45" s="99"/>
      <c r="B45" s="30"/>
      <c r="C45" s="167"/>
      <c r="D45" s="168"/>
      <c r="E45" s="16"/>
      <c r="F45" s="167"/>
      <c r="G45" s="169"/>
      <c r="H45" s="35"/>
      <c r="I45" s="103"/>
      <c r="J45" s="10"/>
      <c r="K45" s="10"/>
      <c r="L45" s="10"/>
    </row>
    <row r="46" spans="1:12" ht="12.75">
      <c r="A46" s="142" t="s">
        <v>234</v>
      </c>
      <c r="B46" s="143"/>
      <c r="C46" s="162" t="s">
        <v>314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0"/>
      <c r="B47" s="22"/>
      <c r="C47" s="21" t="s">
        <v>235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42" t="s">
        <v>236</v>
      </c>
      <c r="B48" s="143"/>
      <c r="C48" s="149" t="s">
        <v>315</v>
      </c>
      <c r="D48" s="145"/>
      <c r="E48" s="146"/>
      <c r="F48" s="16"/>
      <c r="G48" s="51" t="s">
        <v>237</v>
      </c>
      <c r="H48" s="149" t="s">
        <v>318</v>
      </c>
      <c r="I48" s="146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42" t="s">
        <v>223</v>
      </c>
      <c r="B50" s="143"/>
      <c r="C50" s="144" t="s">
        <v>316</v>
      </c>
      <c r="D50" s="145"/>
      <c r="E50" s="145"/>
      <c r="F50" s="145"/>
      <c r="G50" s="145"/>
      <c r="H50" s="145"/>
      <c r="I50" s="146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47" t="s">
        <v>238</v>
      </c>
      <c r="B52" s="148"/>
      <c r="C52" s="149" t="s">
        <v>317</v>
      </c>
      <c r="D52" s="145"/>
      <c r="E52" s="145"/>
      <c r="F52" s="145"/>
      <c r="G52" s="145"/>
      <c r="H52" s="145"/>
      <c r="I52" s="150"/>
      <c r="J52" s="10"/>
      <c r="K52" s="10"/>
      <c r="L52" s="10"/>
    </row>
    <row r="53" spans="1:12" ht="12.75">
      <c r="A53" s="104"/>
      <c r="B53" s="20"/>
      <c r="C53" s="156" t="s">
        <v>239</v>
      </c>
      <c r="D53" s="156"/>
      <c r="E53" s="156"/>
      <c r="F53" s="156"/>
      <c r="G53" s="156"/>
      <c r="H53" s="156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51" t="s">
        <v>240</v>
      </c>
      <c r="C55" s="152"/>
      <c r="D55" s="152"/>
      <c r="E55" s="152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53" t="s">
        <v>272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104"/>
      <c r="B57" s="153" t="s">
        <v>273</v>
      </c>
      <c r="C57" s="154"/>
      <c r="D57" s="154"/>
      <c r="E57" s="154"/>
      <c r="F57" s="154"/>
      <c r="G57" s="154"/>
      <c r="H57" s="154"/>
      <c r="I57" s="106"/>
      <c r="J57" s="10"/>
      <c r="K57" s="10"/>
      <c r="L57" s="10"/>
    </row>
    <row r="58" spans="1:12" ht="12.75">
      <c r="A58" s="104"/>
      <c r="B58" s="153" t="s">
        <v>274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104"/>
      <c r="B59" s="153" t="s">
        <v>275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242</v>
      </c>
      <c r="F62" s="33"/>
      <c r="G62" s="157" t="s">
        <v>243</v>
      </c>
      <c r="H62" s="158"/>
      <c r="I62" s="159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40"/>
      <c r="H63" s="141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C104">
      <selection activeCell="K118" sqref="K118:K119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03" t="s">
        <v>127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319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321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2.5">
      <c r="A4" s="208" t="s">
        <v>50</v>
      </c>
      <c r="B4" s="209"/>
      <c r="C4" s="209"/>
      <c r="D4" s="209"/>
      <c r="E4" s="209"/>
      <c r="F4" s="209"/>
      <c r="G4" s="209"/>
      <c r="H4" s="210"/>
      <c r="I4" s="58" t="s">
        <v>244</v>
      </c>
      <c r="J4" s="59" t="s">
        <v>284</v>
      </c>
      <c r="K4" s="60" t="s">
        <v>285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7">
        <v>2</v>
      </c>
      <c r="J5" s="56">
        <v>3</v>
      </c>
      <c r="K5" s="56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51</v>
      </c>
      <c r="B7" s="216"/>
      <c r="C7" s="216"/>
      <c r="D7" s="216"/>
      <c r="E7" s="216"/>
      <c r="F7" s="216"/>
      <c r="G7" s="216"/>
      <c r="H7" s="217"/>
      <c r="I7" s="3">
        <v>1</v>
      </c>
      <c r="J7" s="6"/>
      <c r="K7" s="6"/>
    </row>
    <row r="8" spans="1:11" ht="12.75">
      <c r="A8" s="218" t="s">
        <v>8</v>
      </c>
      <c r="B8" s="219"/>
      <c r="C8" s="219"/>
      <c r="D8" s="219"/>
      <c r="E8" s="219"/>
      <c r="F8" s="219"/>
      <c r="G8" s="219"/>
      <c r="H8" s="220"/>
      <c r="I8" s="1">
        <v>2</v>
      </c>
      <c r="J8" s="53">
        <f>J9+J16+J26+J35+J39</f>
        <v>741646901</v>
      </c>
      <c r="K8" s="53">
        <f>K9+K16+K26+K35+K39</f>
        <v>699564727</v>
      </c>
    </row>
    <row r="9" spans="1:11" ht="12.75">
      <c r="A9" s="221" t="s">
        <v>171</v>
      </c>
      <c r="B9" s="222"/>
      <c r="C9" s="222"/>
      <c r="D9" s="222"/>
      <c r="E9" s="222"/>
      <c r="F9" s="222"/>
      <c r="G9" s="222"/>
      <c r="H9" s="223"/>
      <c r="I9" s="1">
        <v>3</v>
      </c>
      <c r="J9" s="53">
        <f>SUM(J10:J15)</f>
        <v>2948550</v>
      </c>
      <c r="K9" s="53">
        <f>SUM(K10:K15)</f>
        <v>2161550</v>
      </c>
    </row>
    <row r="10" spans="1:11" ht="12.75">
      <c r="A10" s="221" t="s">
        <v>99</v>
      </c>
      <c r="B10" s="222"/>
      <c r="C10" s="222"/>
      <c r="D10" s="222"/>
      <c r="E10" s="222"/>
      <c r="F10" s="222"/>
      <c r="G10" s="222"/>
      <c r="H10" s="223"/>
      <c r="I10" s="1">
        <v>4</v>
      </c>
      <c r="J10" s="7">
        <v>0</v>
      </c>
      <c r="K10" s="7">
        <v>11679</v>
      </c>
    </row>
    <row r="11" spans="1:11" ht="12.75">
      <c r="A11" s="221" t="s">
        <v>9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2610754</v>
      </c>
      <c r="K11" s="7">
        <v>1561058</v>
      </c>
    </row>
    <row r="12" spans="1:11" ht="12.75">
      <c r="A12" s="221" t="s">
        <v>100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0</v>
      </c>
      <c r="K12" s="7">
        <v>0</v>
      </c>
    </row>
    <row r="13" spans="1:11" ht="12.75">
      <c r="A13" s="221" t="s">
        <v>174</v>
      </c>
      <c r="B13" s="222"/>
      <c r="C13" s="222"/>
      <c r="D13" s="222"/>
      <c r="E13" s="222"/>
      <c r="F13" s="222"/>
      <c r="G13" s="222"/>
      <c r="H13" s="223"/>
      <c r="I13" s="1">
        <v>7</v>
      </c>
      <c r="J13" s="7">
        <v>0</v>
      </c>
      <c r="K13" s="7">
        <v>0</v>
      </c>
    </row>
    <row r="14" spans="1:11" ht="12.75">
      <c r="A14" s="221" t="s">
        <v>175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287346</v>
      </c>
      <c r="K14" s="7">
        <v>503903</v>
      </c>
    </row>
    <row r="15" spans="1:11" ht="12.75">
      <c r="A15" s="221" t="s">
        <v>176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50450</v>
      </c>
      <c r="K15" s="7">
        <v>84910</v>
      </c>
    </row>
    <row r="16" spans="1:11" ht="12.75">
      <c r="A16" s="221" t="s">
        <v>172</v>
      </c>
      <c r="B16" s="222"/>
      <c r="C16" s="222"/>
      <c r="D16" s="222"/>
      <c r="E16" s="222"/>
      <c r="F16" s="222"/>
      <c r="G16" s="222"/>
      <c r="H16" s="223"/>
      <c r="I16" s="1">
        <v>10</v>
      </c>
      <c r="J16" s="53">
        <f>SUM(J17:J25)</f>
        <v>615354578</v>
      </c>
      <c r="K16" s="53">
        <f>SUM(K17:K25)</f>
        <v>583408058</v>
      </c>
    </row>
    <row r="17" spans="1:11" ht="12.75">
      <c r="A17" s="221" t="s">
        <v>177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104138582</v>
      </c>
      <c r="K17" s="7">
        <v>105355790</v>
      </c>
    </row>
    <row r="18" spans="1:11" ht="12.75">
      <c r="A18" s="221" t="s">
        <v>213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273046960</v>
      </c>
      <c r="K18" s="7">
        <v>275820195</v>
      </c>
    </row>
    <row r="19" spans="1:11" ht="12.75">
      <c r="A19" s="221" t="s">
        <v>178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129042559</v>
      </c>
      <c r="K19" s="7">
        <v>108815027</v>
      </c>
    </row>
    <row r="20" spans="1:11" ht="12.75">
      <c r="A20" s="221" t="s">
        <v>21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22595176</v>
      </c>
      <c r="K20" s="7">
        <v>26129155</v>
      </c>
    </row>
    <row r="21" spans="1:11" ht="12.75">
      <c r="A21" s="221" t="s">
        <v>22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>
        <v>2496005</v>
      </c>
      <c r="K21" s="7">
        <v>2824821</v>
      </c>
    </row>
    <row r="22" spans="1:11" ht="12.75">
      <c r="A22" s="221" t="s">
        <v>63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1347749</v>
      </c>
      <c r="K22" s="7">
        <v>266371</v>
      </c>
    </row>
    <row r="23" spans="1:11" ht="12.75">
      <c r="A23" s="221" t="s">
        <v>64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69874514</v>
      </c>
      <c r="K23" s="7">
        <v>51914370</v>
      </c>
    </row>
    <row r="24" spans="1:11" ht="12.75">
      <c r="A24" s="221" t="s">
        <v>65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3377406</v>
      </c>
      <c r="K24" s="7">
        <v>3197901</v>
      </c>
    </row>
    <row r="25" spans="1:11" ht="12.75">
      <c r="A25" s="221" t="s">
        <v>66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9435627</v>
      </c>
      <c r="K25" s="7">
        <v>9084428</v>
      </c>
    </row>
    <row r="26" spans="1:11" ht="12.75">
      <c r="A26" s="221" t="s">
        <v>159</v>
      </c>
      <c r="B26" s="222"/>
      <c r="C26" s="222"/>
      <c r="D26" s="222"/>
      <c r="E26" s="222"/>
      <c r="F26" s="222"/>
      <c r="G26" s="222"/>
      <c r="H26" s="223"/>
      <c r="I26" s="1">
        <v>20</v>
      </c>
      <c r="J26" s="53">
        <f>SUM(J27:J34)</f>
        <v>123332357</v>
      </c>
      <c r="K26" s="53">
        <f>SUM(K27:K34)</f>
        <v>113985522</v>
      </c>
    </row>
    <row r="27" spans="1:11" ht="12.75">
      <c r="A27" s="221" t="s">
        <v>67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>
        <v>0</v>
      </c>
      <c r="K27" s="7">
        <v>0</v>
      </c>
    </row>
    <row r="28" spans="1:11" ht="12.75">
      <c r="A28" s="221" t="s">
        <v>68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0</v>
      </c>
      <c r="K28" s="7">
        <v>0</v>
      </c>
    </row>
    <row r="29" spans="1:11" ht="12.75">
      <c r="A29" s="221" t="s">
        <v>69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5635977</v>
      </c>
      <c r="K29" s="7">
        <v>8956623</v>
      </c>
    </row>
    <row r="30" spans="1:11" ht="12.75">
      <c r="A30" s="221" t="s">
        <v>74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>
        <v>0</v>
      </c>
      <c r="K30" s="7">
        <v>0</v>
      </c>
    </row>
    <row r="31" spans="1:11" ht="12.75">
      <c r="A31" s="221" t="s">
        <v>75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>
        <v>289112</v>
      </c>
      <c r="K31" s="7">
        <v>289112</v>
      </c>
    </row>
    <row r="32" spans="1:11" ht="12.75">
      <c r="A32" s="221" t="s">
        <v>76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117040752</v>
      </c>
      <c r="K32" s="7">
        <v>104397771</v>
      </c>
    </row>
    <row r="33" spans="1:11" ht="12.75">
      <c r="A33" s="221" t="s">
        <v>70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366516</v>
      </c>
      <c r="K33" s="7">
        <v>342016</v>
      </c>
    </row>
    <row r="34" spans="1:11" ht="12.75">
      <c r="A34" s="221" t="s">
        <v>152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0</v>
      </c>
      <c r="K34" s="7">
        <v>0</v>
      </c>
    </row>
    <row r="35" spans="1:11" ht="12.75">
      <c r="A35" s="221" t="s">
        <v>153</v>
      </c>
      <c r="B35" s="222"/>
      <c r="C35" s="222"/>
      <c r="D35" s="222"/>
      <c r="E35" s="222"/>
      <c r="F35" s="222"/>
      <c r="G35" s="222"/>
      <c r="H35" s="223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21" t="s">
        <v>71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>
        <v>0</v>
      </c>
      <c r="K36" s="7">
        <v>0</v>
      </c>
    </row>
    <row r="37" spans="1:11" ht="12.75">
      <c r="A37" s="221" t="s">
        <v>72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0</v>
      </c>
      <c r="K37" s="7">
        <v>0</v>
      </c>
    </row>
    <row r="38" spans="1:11" ht="12.75">
      <c r="A38" s="221" t="s">
        <v>73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>
        <v>0</v>
      </c>
      <c r="K38" s="7">
        <v>0</v>
      </c>
    </row>
    <row r="39" spans="1:11" ht="12.75">
      <c r="A39" s="221" t="s">
        <v>154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11416</v>
      </c>
      <c r="K39" s="7">
        <v>9597</v>
      </c>
    </row>
    <row r="40" spans="1:11" ht="12.75">
      <c r="A40" s="218" t="s">
        <v>206</v>
      </c>
      <c r="B40" s="219"/>
      <c r="C40" s="219"/>
      <c r="D40" s="219"/>
      <c r="E40" s="219"/>
      <c r="F40" s="219"/>
      <c r="G40" s="219"/>
      <c r="H40" s="220"/>
      <c r="I40" s="1">
        <v>34</v>
      </c>
      <c r="J40" s="53">
        <f>J41+J49+J56+J64</f>
        <v>564922755</v>
      </c>
      <c r="K40" s="53">
        <f>K41+K49+K56+K64</f>
        <v>505226059</v>
      </c>
    </row>
    <row r="41" spans="1:11" ht="12.75">
      <c r="A41" s="221" t="s">
        <v>91</v>
      </c>
      <c r="B41" s="222"/>
      <c r="C41" s="222"/>
      <c r="D41" s="222"/>
      <c r="E41" s="222"/>
      <c r="F41" s="222"/>
      <c r="G41" s="222"/>
      <c r="H41" s="223"/>
      <c r="I41" s="1">
        <v>35</v>
      </c>
      <c r="J41" s="53">
        <f>SUM(J42:J48)</f>
        <v>165954506</v>
      </c>
      <c r="K41" s="53">
        <f>SUM(K42:K48)</f>
        <v>145459869</v>
      </c>
    </row>
    <row r="42" spans="1:11" ht="12.75">
      <c r="A42" s="221" t="s">
        <v>103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74411170</v>
      </c>
      <c r="K42" s="7">
        <v>70731490</v>
      </c>
    </row>
    <row r="43" spans="1:11" ht="12.75">
      <c r="A43" s="221" t="s">
        <v>104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1046565</v>
      </c>
      <c r="K43" s="7">
        <v>514469</v>
      </c>
    </row>
    <row r="44" spans="1:11" ht="12.75">
      <c r="A44" s="221" t="s">
        <v>77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41515430</v>
      </c>
      <c r="K44" s="7">
        <v>34602000</v>
      </c>
    </row>
    <row r="45" spans="1:11" ht="12.75">
      <c r="A45" s="221" t="s">
        <v>78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47370317</v>
      </c>
      <c r="K45" s="7">
        <v>37624187</v>
      </c>
    </row>
    <row r="46" spans="1:11" ht="12.75">
      <c r="A46" s="221" t="s">
        <v>79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280546</v>
      </c>
      <c r="K46" s="7">
        <v>984762</v>
      </c>
    </row>
    <row r="47" spans="1:11" ht="12.75">
      <c r="A47" s="221" t="s">
        <v>80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0</v>
      </c>
      <c r="K47" s="7">
        <v>0</v>
      </c>
    </row>
    <row r="48" spans="1:11" ht="12.75">
      <c r="A48" s="221" t="s">
        <v>81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>
        <v>1330478</v>
      </c>
      <c r="K48" s="7">
        <v>1002961</v>
      </c>
    </row>
    <row r="49" spans="1:11" ht="12.75">
      <c r="A49" s="221" t="s">
        <v>92</v>
      </c>
      <c r="B49" s="222"/>
      <c r="C49" s="222"/>
      <c r="D49" s="222"/>
      <c r="E49" s="222"/>
      <c r="F49" s="222"/>
      <c r="G49" s="222"/>
      <c r="H49" s="223"/>
      <c r="I49" s="1">
        <v>43</v>
      </c>
      <c r="J49" s="53">
        <f>SUM(J50:J55)</f>
        <v>337369133</v>
      </c>
      <c r="K49" s="53">
        <f>SUM(K50:K55)</f>
        <v>303480740</v>
      </c>
    </row>
    <row r="50" spans="1:11" ht="12.75">
      <c r="A50" s="221" t="s">
        <v>166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0</v>
      </c>
      <c r="K50" s="7">
        <v>0</v>
      </c>
    </row>
    <row r="51" spans="1:11" ht="12.75">
      <c r="A51" s="221" t="s">
        <v>167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309926438</v>
      </c>
      <c r="K51" s="7">
        <v>273188289</v>
      </c>
    </row>
    <row r="52" spans="1:11" ht="12.75">
      <c r="A52" s="221" t="s">
        <v>168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>
        <v>41471</v>
      </c>
      <c r="K52" s="7">
        <v>79700</v>
      </c>
    </row>
    <row r="53" spans="1:11" ht="12.75">
      <c r="A53" s="221" t="s">
        <v>169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1071006</v>
      </c>
      <c r="K53" s="7">
        <v>2984053</v>
      </c>
    </row>
    <row r="54" spans="1:11" ht="12.75">
      <c r="A54" s="221" t="s">
        <v>5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13156310</v>
      </c>
      <c r="K54" s="7">
        <v>6628147</v>
      </c>
    </row>
    <row r="55" spans="1:11" ht="12.75">
      <c r="A55" s="221" t="s">
        <v>6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13173908</v>
      </c>
      <c r="K55" s="7">
        <v>20600551</v>
      </c>
    </row>
    <row r="56" spans="1:11" ht="12.75">
      <c r="A56" s="221" t="s">
        <v>93</v>
      </c>
      <c r="B56" s="222"/>
      <c r="C56" s="222"/>
      <c r="D56" s="222"/>
      <c r="E56" s="222"/>
      <c r="F56" s="222"/>
      <c r="G56" s="222"/>
      <c r="H56" s="223"/>
      <c r="I56" s="1">
        <v>50</v>
      </c>
      <c r="J56" s="53">
        <f>SUM(J57:J63)</f>
        <v>15090717</v>
      </c>
      <c r="K56" s="53">
        <f>SUM(K57:K63)</f>
        <v>13594366</v>
      </c>
    </row>
    <row r="57" spans="1:11" ht="12.75">
      <c r="A57" s="221" t="s">
        <v>67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>
        <v>0</v>
      </c>
      <c r="K57" s="7">
        <v>0</v>
      </c>
    </row>
    <row r="58" spans="1:11" ht="12.75">
      <c r="A58" s="221" t="s">
        <v>68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0</v>
      </c>
      <c r="K58" s="7">
        <v>0</v>
      </c>
    </row>
    <row r="59" spans="1:11" ht="12.75">
      <c r="A59" s="221" t="s">
        <v>208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>
        <v>0</v>
      </c>
      <c r="K59" s="7">
        <v>0</v>
      </c>
    </row>
    <row r="60" spans="1:11" ht="12.75">
      <c r="A60" s="221" t="s">
        <v>74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>
        <v>0</v>
      </c>
      <c r="K60" s="7">
        <v>0</v>
      </c>
    </row>
    <row r="61" spans="1:11" ht="12.75">
      <c r="A61" s="221" t="s">
        <v>75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0</v>
      </c>
      <c r="K61" s="7">
        <v>1600000</v>
      </c>
    </row>
    <row r="62" spans="1:11" ht="12.75">
      <c r="A62" s="221" t="s">
        <v>76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15010754</v>
      </c>
      <c r="K62" s="7">
        <v>11911955</v>
      </c>
    </row>
    <row r="63" spans="1:11" ht="12.75">
      <c r="A63" s="221" t="s">
        <v>40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79963</v>
      </c>
      <c r="K63" s="7">
        <v>82411</v>
      </c>
    </row>
    <row r="64" spans="1:11" ht="12.75">
      <c r="A64" s="221" t="s">
        <v>173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46508399</v>
      </c>
      <c r="K64" s="7">
        <v>42691084</v>
      </c>
    </row>
    <row r="65" spans="1:11" ht="12.75">
      <c r="A65" s="218" t="s">
        <v>47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1193112</v>
      </c>
      <c r="K65" s="7">
        <v>1145646</v>
      </c>
    </row>
    <row r="66" spans="1:11" ht="12.75">
      <c r="A66" s="218" t="s">
        <v>207</v>
      </c>
      <c r="B66" s="219"/>
      <c r="C66" s="219"/>
      <c r="D66" s="219"/>
      <c r="E66" s="219"/>
      <c r="F66" s="219"/>
      <c r="G66" s="219"/>
      <c r="H66" s="220"/>
      <c r="I66" s="1">
        <v>60</v>
      </c>
      <c r="J66" s="53">
        <f>J7+J8+J40+J65</f>
        <v>1307762768</v>
      </c>
      <c r="K66" s="53">
        <f>K7+K8+K40+K65</f>
        <v>1205936432</v>
      </c>
    </row>
    <row r="67" spans="1:11" ht="12.75">
      <c r="A67" s="224" t="s">
        <v>82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56548843</v>
      </c>
      <c r="K67" s="8">
        <v>26921987</v>
      </c>
    </row>
    <row r="68" spans="1:11" ht="12.75">
      <c r="A68" s="227" t="s">
        <v>49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5" t="s">
        <v>160</v>
      </c>
      <c r="B69" s="216"/>
      <c r="C69" s="216"/>
      <c r="D69" s="216"/>
      <c r="E69" s="216"/>
      <c r="F69" s="216"/>
      <c r="G69" s="216"/>
      <c r="H69" s="217"/>
      <c r="I69" s="3">
        <v>62</v>
      </c>
      <c r="J69" s="54">
        <f>J70+J71+J72+J78+J79+J82+J85</f>
        <v>657490766</v>
      </c>
      <c r="K69" s="54">
        <f>K70+K71+K72+K78+K79+K82+K85</f>
        <v>636469100</v>
      </c>
    </row>
    <row r="70" spans="1:11" ht="12.75">
      <c r="A70" s="221" t="s">
        <v>117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549448400</v>
      </c>
      <c r="K70" s="7">
        <v>549448400</v>
      </c>
    </row>
    <row r="71" spans="1:11" ht="12.75">
      <c r="A71" s="221" t="s">
        <v>118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-10135171</v>
      </c>
      <c r="K71" s="7">
        <v>-10769310</v>
      </c>
    </row>
    <row r="72" spans="1:11" ht="12.75">
      <c r="A72" s="221" t="s">
        <v>119</v>
      </c>
      <c r="B72" s="222"/>
      <c r="C72" s="222"/>
      <c r="D72" s="222"/>
      <c r="E72" s="222"/>
      <c r="F72" s="222"/>
      <c r="G72" s="222"/>
      <c r="H72" s="223"/>
      <c r="I72" s="1">
        <v>65</v>
      </c>
      <c r="J72" s="53">
        <f>J73+J74-J75+J76+J77</f>
        <v>25579366</v>
      </c>
      <c r="K72" s="53">
        <f>K73+K74-K75+K76+K77</f>
        <v>26513388</v>
      </c>
    </row>
    <row r="73" spans="1:11" ht="12.75">
      <c r="A73" s="221" t="s">
        <v>120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25492813</v>
      </c>
      <c r="K73" s="7">
        <v>26426835</v>
      </c>
    </row>
    <row r="74" spans="1:11" ht="12.75">
      <c r="A74" s="221" t="s">
        <v>121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571964</v>
      </c>
      <c r="K74" s="7">
        <v>2379963</v>
      </c>
    </row>
    <row r="75" spans="1:11" ht="12.75">
      <c r="A75" s="221" t="s">
        <v>109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571964</v>
      </c>
      <c r="K75" s="7">
        <v>2379963</v>
      </c>
    </row>
    <row r="76" spans="1:11" ht="12.75">
      <c r="A76" s="221" t="s">
        <v>110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>
        <v>0</v>
      </c>
      <c r="K76" s="7">
        <v>0</v>
      </c>
    </row>
    <row r="77" spans="1:11" ht="12.75">
      <c r="A77" s="221" t="s">
        <v>111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86553</v>
      </c>
      <c r="K77" s="7">
        <v>86553</v>
      </c>
    </row>
    <row r="78" spans="1:11" ht="12.75">
      <c r="A78" s="221" t="s">
        <v>112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-19162891</v>
      </c>
      <c r="K78" s="7">
        <v>-15939927</v>
      </c>
    </row>
    <row r="79" spans="1:11" ht="12.75">
      <c r="A79" s="221" t="s">
        <v>204</v>
      </c>
      <c r="B79" s="222"/>
      <c r="C79" s="222"/>
      <c r="D79" s="222"/>
      <c r="E79" s="222"/>
      <c r="F79" s="222"/>
      <c r="G79" s="222"/>
      <c r="H79" s="223"/>
      <c r="I79" s="1">
        <v>72</v>
      </c>
      <c r="J79" s="53">
        <f>J80-J81</f>
        <v>69013684</v>
      </c>
      <c r="K79" s="53">
        <f>K80-K81</f>
        <v>67188864</v>
      </c>
    </row>
    <row r="80" spans="1:11" ht="12.75">
      <c r="A80" s="230" t="s">
        <v>138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69013684</v>
      </c>
      <c r="K80" s="7">
        <v>67188864</v>
      </c>
    </row>
    <row r="81" spans="1:11" ht="12.75">
      <c r="A81" s="230" t="s">
        <v>139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>
        <v>0</v>
      </c>
    </row>
    <row r="82" spans="1:11" ht="12.75">
      <c r="A82" s="221" t="s">
        <v>205</v>
      </c>
      <c r="B82" s="222"/>
      <c r="C82" s="222"/>
      <c r="D82" s="222"/>
      <c r="E82" s="222"/>
      <c r="F82" s="222"/>
      <c r="G82" s="222"/>
      <c r="H82" s="223"/>
      <c r="I82" s="1">
        <v>75</v>
      </c>
      <c r="J82" s="53">
        <f>J83-J84</f>
        <v>24414262</v>
      </c>
      <c r="K82" s="53">
        <f>K83-K84</f>
        <v>1097502</v>
      </c>
    </row>
    <row r="83" spans="1:11" ht="12.75">
      <c r="A83" s="230" t="s">
        <v>140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24414262</v>
      </c>
      <c r="K83" s="7">
        <v>1097502</v>
      </c>
    </row>
    <row r="84" spans="1:11" ht="12.75">
      <c r="A84" s="230" t="s">
        <v>141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0</v>
      </c>
      <c r="K84" s="7">
        <v>0</v>
      </c>
    </row>
    <row r="85" spans="1:11" ht="12.75">
      <c r="A85" s="221" t="s">
        <v>142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18333116</v>
      </c>
      <c r="K85" s="7">
        <v>18930183</v>
      </c>
    </row>
    <row r="86" spans="1:11" ht="12.75">
      <c r="A86" s="218" t="s">
        <v>13</v>
      </c>
      <c r="B86" s="219"/>
      <c r="C86" s="219"/>
      <c r="D86" s="219"/>
      <c r="E86" s="219"/>
      <c r="F86" s="219"/>
      <c r="G86" s="219"/>
      <c r="H86" s="220"/>
      <c r="I86" s="1">
        <v>79</v>
      </c>
      <c r="J86" s="53">
        <f>SUM(J87:J89)</f>
        <v>1459203</v>
      </c>
      <c r="K86" s="53">
        <f>SUM(K87:K89)</f>
        <v>0</v>
      </c>
    </row>
    <row r="87" spans="1:11" ht="12.75">
      <c r="A87" s="221" t="s">
        <v>105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1422037</v>
      </c>
      <c r="K87" s="7">
        <v>0</v>
      </c>
    </row>
    <row r="88" spans="1:11" ht="12.75">
      <c r="A88" s="221" t="s">
        <v>106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>
        <v>0</v>
      </c>
      <c r="K88" s="7">
        <v>0</v>
      </c>
    </row>
    <row r="89" spans="1:11" ht="12.75">
      <c r="A89" s="221" t="s">
        <v>107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37166</v>
      </c>
      <c r="K89" s="7">
        <v>0</v>
      </c>
    </row>
    <row r="90" spans="1:11" ht="12.75">
      <c r="A90" s="218" t="s">
        <v>14</v>
      </c>
      <c r="B90" s="219"/>
      <c r="C90" s="219"/>
      <c r="D90" s="219"/>
      <c r="E90" s="219"/>
      <c r="F90" s="219"/>
      <c r="G90" s="219"/>
      <c r="H90" s="220"/>
      <c r="I90" s="1">
        <v>83</v>
      </c>
      <c r="J90" s="53">
        <f>SUM(J91:J99)</f>
        <v>220322293</v>
      </c>
      <c r="K90" s="53">
        <f>SUM(K91:K99)</f>
        <v>187629021</v>
      </c>
    </row>
    <row r="91" spans="1:11" ht="12.75">
      <c r="A91" s="221" t="s">
        <v>108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0</v>
      </c>
      <c r="K91" s="7">
        <v>0</v>
      </c>
    </row>
    <row r="92" spans="1:11" ht="12.75">
      <c r="A92" s="221" t="s">
        <v>209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0</v>
      </c>
      <c r="K92" s="7">
        <v>0</v>
      </c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133249931</v>
      </c>
      <c r="K93" s="7">
        <v>118246068</v>
      </c>
    </row>
    <row r="94" spans="1:11" ht="12.75">
      <c r="A94" s="221" t="s">
        <v>210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>
        <v>0</v>
      </c>
      <c r="K94" s="7">
        <v>0</v>
      </c>
    </row>
    <row r="95" spans="1:11" ht="12.75">
      <c r="A95" s="221" t="s">
        <v>211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0</v>
      </c>
      <c r="K95" s="7">
        <v>0</v>
      </c>
    </row>
    <row r="96" spans="1:11" ht="12.75">
      <c r="A96" s="221" t="s">
        <v>212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>
        <v>0</v>
      </c>
      <c r="K96" s="7">
        <v>0</v>
      </c>
    </row>
    <row r="97" spans="1:11" ht="12.75">
      <c r="A97" s="221" t="s">
        <v>85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>
        <v>84224033</v>
      </c>
      <c r="K97" s="7">
        <v>67033706</v>
      </c>
    </row>
    <row r="98" spans="1:11" ht="12.75">
      <c r="A98" s="221" t="s">
        <v>83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2827656</v>
      </c>
      <c r="K98" s="7"/>
    </row>
    <row r="99" spans="1:11" ht="12.75">
      <c r="A99" s="221" t="s">
        <v>84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20673</v>
      </c>
      <c r="K99" s="7">
        <v>2349247</v>
      </c>
    </row>
    <row r="100" spans="1:11" ht="12.75">
      <c r="A100" s="218" t="s">
        <v>15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3">
        <f>SUM(J101:J112)</f>
        <v>411840899</v>
      </c>
      <c r="K100" s="53">
        <f>SUM(K101:K112)</f>
        <v>361467038</v>
      </c>
    </row>
    <row r="101" spans="1:11" ht="12.75">
      <c r="A101" s="221" t="s">
        <v>108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0</v>
      </c>
      <c r="K101" s="7">
        <v>0</v>
      </c>
    </row>
    <row r="102" spans="1:11" ht="12.75">
      <c r="A102" s="221" t="s">
        <v>209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0</v>
      </c>
      <c r="K102" s="7">
        <v>1600000</v>
      </c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143830383</v>
      </c>
      <c r="K103" s="7">
        <v>137436354</v>
      </c>
    </row>
    <row r="104" spans="1:11" ht="12.75">
      <c r="A104" s="221" t="s">
        <v>210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88970</v>
      </c>
      <c r="K104" s="7">
        <v>250311</v>
      </c>
    </row>
    <row r="105" spans="1:11" ht="12.75">
      <c r="A105" s="221" t="s">
        <v>211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189993176</v>
      </c>
      <c r="K105" s="7">
        <v>142880703</v>
      </c>
    </row>
    <row r="106" spans="1:11" ht="12.75">
      <c r="A106" s="221" t="s">
        <v>212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0</v>
      </c>
      <c r="K106" s="7">
        <v>1728116</v>
      </c>
    </row>
    <row r="107" spans="1:11" ht="12.75">
      <c r="A107" s="221" t="s">
        <v>85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>
        <v>35272231</v>
      </c>
      <c r="K107" s="7">
        <v>34845717</v>
      </c>
    </row>
    <row r="108" spans="1:11" ht="12.75">
      <c r="A108" s="221" t="s">
        <v>86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12403771</v>
      </c>
      <c r="K108" s="7">
        <v>12146639</v>
      </c>
    </row>
    <row r="109" spans="1:11" ht="12.75">
      <c r="A109" s="221" t="s">
        <v>87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11285661</v>
      </c>
      <c r="K109" s="7">
        <v>14943965</v>
      </c>
    </row>
    <row r="110" spans="1:11" ht="12.75">
      <c r="A110" s="221" t="s">
        <v>90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1094538</v>
      </c>
      <c r="K110" s="7">
        <v>1341550</v>
      </c>
    </row>
    <row r="111" spans="1:11" ht="12.75">
      <c r="A111" s="221" t="s">
        <v>88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>
        <v>36113</v>
      </c>
      <c r="K111" s="7">
        <v>0</v>
      </c>
    </row>
    <row r="112" spans="1:11" ht="12.75">
      <c r="A112" s="221" t="s">
        <v>89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17836056</v>
      </c>
      <c r="K112" s="7">
        <v>14293683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16649607</v>
      </c>
      <c r="K113" s="7">
        <v>20371273</v>
      </c>
    </row>
    <row r="114" spans="1:11" ht="12.75">
      <c r="A114" s="218" t="s">
        <v>19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3">
        <f>J69+J86+J90+J100+J113</f>
        <v>1307762768</v>
      </c>
      <c r="K114" s="53">
        <f>K69+K86+K90+K100+K113</f>
        <v>1205936432</v>
      </c>
    </row>
    <row r="115" spans="1:11" ht="12.75">
      <c r="A115" s="240" t="s">
        <v>48</v>
      </c>
      <c r="B115" s="241"/>
      <c r="C115" s="241"/>
      <c r="D115" s="241"/>
      <c r="E115" s="241"/>
      <c r="F115" s="241"/>
      <c r="G115" s="241"/>
      <c r="H115" s="242"/>
      <c r="I115" s="2">
        <v>108</v>
      </c>
      <c r="J115" s="8">
        <v>56548843</v>
      </c>
      <c r="K115" s="8">
        <v>26921987</v>
      </c>
    </row>
    <row r="116" spans="1:11" ht="12.75">
      <c r="A116" s="227" t="s">
        <v>276</v>
      </c>
      <c r="B116" s="243"/>
      <c r="C116" s="243"/>
      <c r="D116" s="243"/>
      <c r="E116" s="243"/>
      <c r="F116" s="243"/>
      <c r="G116" s="243"/>
      <c r="H116" s="243"/>
      <c r="I116" s="244"/>
      <c r="J116" s="244"/>
      <c r="K116" s="245"/>
    </row>
    <row r="117" spans="1:11" ht="12.75">
      <c r="A117" s="215" t="s">
        <v>155</v>
      </c>
      <c r="B117" s="216"/>
      <c r="C117" s="216"/>
      <c r="D117" s="216"/>
      <c r="E117" s="216"/>
      <c r="F117" s="216"/>
      <c r="G117" s="216"/>
      <c r="H117" s="216"/>
      <c r="I117" s="246"/>
      <c r="J117" s="246"/>
      <c r="K117" s="247"/>
    </row>
    <row r="118" spans="1:11" ht="12.75">
      <c r="A118" s="221" t="s">
        <v>3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639157650</v>
      </c>
      <c r="K118" s="7">
        <v>617538917</v>
      </c>
    </row>
    <row r="119" spans="1:11" ht="12.75">
      <c r="A119" s="233" t="s">
        <v>4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>
        <v>18333116</v>
      </c>
      <c r="K119" s="8">
        <v>18930183</v>
      </c>
    </row>
    <row r="120" spans="1:11" ht="12.75">
      <c r="A120" s="236" t="s">
        <v>277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 horizontalCentered="1"/>
  <pageMargins left="0.9448818897637796" right="0.5511811023622047" top="0.5905511811023623" bottom="0.5905511811023623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E16">
      <selection activeCell="M70" sqref="M70:M71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0.00390625" style="52" customWidth="1"/>
    <col min="12" max="12" width="13.5742187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3" t="s">
        <v>128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57" t="s">
        <v>320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50" t="s">
        <v>321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49" t="s">
        <v>50</v>
      </c>
      <c r="B4" s="249"/>
      <c r="C4" s="249"/>
      <c r="D4" s="249"/>
      <c r="E4" s="249"/>
      <c r="F4" s="249"/>
      <c r="G4" s="249"/>
      <c r="H4" s="249"/>
      <c r="I4" s="58" t="s">
        <v>245</v>
      </c>
      <c r="J4" s="248" t="s">
        <v>284</v>
      </c>
      <c r="K4" s="248"/>
      <c r="L4" s="248" t="s">
        <v>285</v>
      </c>
      <c r="M4" s="248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5" t="s">
        <v>20</v>
      </c>
      <c r="B7" s="216"/>
      <c r="C7" s="216"/>
      <c r="D7" s="216"/>
      <c r="E7" s="216"/>
      <c r="F7" s="216"/>
      <c r="G7" s="216"/>
      <c r="H7" s="217"/>
      <c r="I7" s="3">
        <v>111</v>
      </c>
      <c r="J7" s="54">
        <f>SUM(J8:J9)</f>
        <v>1116279533</v>
      </c>
      <c r="K7" s="54">
        <f>SUM(K8:K9)</f>
        <v>343169230</v>
      </c>
      <c r="L7" s="54">
        <f>SUM(L8:L9)</f>
        <v>1020365927</v>
      </c>
      <c r="M7" s="54">
        <f>SUM(M8:M9)</f>
        <v>316880522</v>
      </c>
    </row>
    <row r="8" spans="1:13" ht="12.75">
      <c r="A8" s="218" t="s">
        <v>126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1059307251</v>
      </c>
      <c r="K8" s="7">
        <v>325725061</v>
      </c>
      <c r="L8" s="7">
        <v>986954398</v>
      </c>
      <c r="M8" s="7">
        <v>306335937</v>
      </c>
    </row>
    <row r="9" spans="1:13" ht="12.75">
      <c r="A9" s="218" t="s">
        <v>94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56972282</v>
      </c>
      <c r="K9" s="7">
        <v>17444169</v>
      </c>
      <c r="L9" s="7">
        <v>33411529</v>
      </c>
      <c r="M9" s="7">
        <v>10544585</v>
      </c>
    </row>
    <row r="10" spans="1:13" ht="12.75">
      <c r="A10" s="218" t="s">
        <v>7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3">
        <f>J11+J12+J16+J20+J21+J22+J25+J26</f>
        <v>1070379731</v>
      </c>
      <c r="K10" s="53">
        <f>K11+K12+K16+K20+K21+K22+K25+K26</f>
        <v>332188955</v>
      </c>
      <c r="L10" s="53">
        <f>L11+L12+L16+L20+L21+L22+L25+L26</f>
        <v>1000499481</v>
      </c>
      <c r="M10" s="53">
        <f>M11+M12+M16+M20+M21+M22+M25+M26</f>
        <v>313571209</v>
      </c>
    </row>
    <row r="11" spans="1:13" ht="12.75">
      <c r="A11" s="218" t="s">
        <v>95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-9146469</v>
      </c>
      <c r="K11" s="7">
        <v>32251468</v>
      </c>
      <c r="L11" s="7">
        <v>7785140</v>
      </c>
      <c r="M11" s="7">
        <v>38445030</v>
      </c>
    </row>
    <row r="12" spans="1:13" ht="12.75">
      <c r="A12" s="218" t="s">
        <v>16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3">
        <f>SUM(J13:J15)</f>
        <v>691983786</v>
      </c>
      <c r="K12" s="53">
        <f>SUM(K13:K15)</f>
        <v>193805423</v>
      </c>
      <c r="L12" s="53">
        <f>SUM(L13:L15)</f>
        <v>617832804</v>
      </c>
      <c r="M12" s="53">
        <f>SUM(M13:M15)</f>
        <v>180166813</v>
      </c>
    </row>
    <row r="13" spans="1:13" ht="12.75">
      <c r="A13" s="221" t="s">
        <v>122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508057042</v>
      </c>
      <c r="K13" s="7">
        <v>132624066</v>
      </c>
      <c r="L13" s="7">
        <v>444902228</v>
      </c>
      <c r="M13" s="7">
        <v>110044751</v>
      </c>
    </row>
    <row r="14" spans="1:13" ht="12.75">
      <c r="A14" s="221" t="s">
        <v>123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47285014</v>
      </c>
      <c r="K14" s="7">
        <v>12370401</v>
      </c>
      <c r="L14" s="7">
        <v>52527320</v>
      </c>
      <c r="M14" s="7">
        <v>22990822</v>
      </c>
    </row>
    <row r="15" spans="1:13" ht="12.75">
      <c r="A15" s="221" t="s">
        <v>52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136641730</v>
      </c>
      <c r="K15" s="7">
        <v>48810956</v>
      </c>
      <c r="L15" s="7">
        <v>120403256</v>
      </c>
      <c r="M15" s="7">
        <v>47131240</v>
      </c>
    </row>
    <row r="16" spans="1:13" ht="12.75">
      <c r="A16" s="218" t="s">
        <v>17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3">
        <f>SUM(J17:J19)</f>
        <v>267597172</v>
      </c>
      <c r="K16" s="53">
        <f>SUM(K17:K19)</f>
        <v>69640632</v>
      </c>
      <c r="L16" s="53">
        <f>SUM(L17:L19)</f>
        <v>265660254</v>
      </c>
      <c r="M16" s="53">
        <f>SUM(M17:M19)</f>
        <v>69063204</v>
      </c>
    </row>
    <row r="17" spans="1:13" ht="12.75">
      <c r="A17" s="221" t="s">
        <v>53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158201441</v>
      </c>
      <c r="K17" s="7">
        <v>41245184</v>
      </c>
      <c r="L17" s="7">
        <v>158693872</v>
      </c>
      <c r="M17" s="7">
        <v>41019710</v>
      </c>
    </row>
    <row r="18" spans="1:13" ht="12.75">
      <c r="A18" s="221" t="s">
        <v>54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74055081</v>
      </c>
      <c r="K18" s="7">
        <v>19240607</v>
      </c>
      <c r="L18" s="7">
        <v>74576118</v>
      </c>
      <c r="M18" s="7">
        <v>20331203</v>
      </c>
    </row>
    <row r="19" spans="1:13" ht="12.75">
      <c r="A19" s="221" t="s">
        <v>55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35340650</v>
      </c>
      <c r="K19" s="7">
        <v>9154841</v>
      </c>
      <c r="L19" s="7">
        <v>32390264</v>
      </c>
      <c r="M19" s="7">
        <v>7712291</v>
      </c>
    </row>
    <row r="20" spans="1:13" ht="12.75">
      <c r="A20" s="218" t="s">
        <v>96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50697185</v>
      </c>
      <c r="K20" s="7">
        <v>13013404</v>
      </c>
      <c r="L20" s="7">
        <v>53250141</v>
      </c>
      <c r="M20" s="7">
        <v>13334795</v>
      </c>
    </row>
    <row r="21" spans="1:13" ht="12.75">
      <c r="A21" s="218" t="s">
        <v>97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56166782</v>
      </c>
      <c r="K21" s="7">
        <v>14577587</v>
      </c>
      <c r="L21" s="7">
        <v>53037771</v>
      </c>
      <c r="M21" s="7">
        <v>11802018</v>
      </c>
    </row>
    <row r="22" spans="1:13" ht="12.75">
      <c r="A22" s="218" t="s">
        <v>18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3">
        <f>SUM(J23:J24)</f>
        <v>5420590</v>
      </c>
      <c r="K22" s="53">
        <f>SUM(K23:K24)</f>
        <v>3221903</v>
      </c>
      <c r="L22" s="53">
        <f>SUM(L23:L24)</f>
        <v>467766</v>
      </c>
      <c r="M22" s="53">
        <f>SUM(M23:M24)</f>
        <v>29112</v>
      </c>
    </row>
    <row r="23" spans="1:13" ht="12.75">
      <c r="A23" s="221" t="s">
        <v>113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1" t="s">
        <v>114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5420590</v>
      </c>
      <c r="K24" s="7">
        <v>3221903</v>
      </c>
      <c r="L24" s="7">
        <v>467766</v>
      </c>
      <c r="M24" s="7">
        <v>29112</v>
      </c>
    </row>
    <row r="25" spans="1:13" ht="12.75">
      <c r="A25" s="218" t="s">
        <v>98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8" t="s">
        <v>41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>
        <v>7660685</v>
      </c>
      <c r="K26" s="7">
        <v>5678538</v>
      </c>
      <c r="L26" s="7">
        <v>2465605</v>
      </c>
      <c r="M26" s="7">
        <v>730237</v>
      </c>
    </row>
    <row r="27" spans="1:13" ht="12.75">
      <c r="A27" s="218" t="s">
        <v>179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3">
        <f>SUM(J28:J32)</f>
        <v>24830475</v>
      </c>
      <c r="K27" s="53">
        <f>SUM(K28:K32)</f>
        <v>9163801</v>
      </c>
      <c r="L27" s="53">
        <f>SUM(L28:L32)</f>
        <v>17594483</v>
      </c>
      <c r="M27" s="53">
        <f>SUM(M28:M32)</f>
        <v>3833712</v>
      </c>
    </row>
    <row r="28" spans="1:13" ht="12.75">
      <c r="A28" s="218" t="s">
        <v>193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12332359</v>
      </c>
      <c r="K28" s="7">
        <v>3497022</v>
      </c>
      <c r="L28" s="7">
        <v>7452526</v>
      </c>
      <c r="M28" s="7">
        <v>2680948</v>
      </c>
    </row>
    <row r="29" spans="1:13" ht="12.75">
      <c r="A29" s="218" t="s">
        <v>129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11703966</v>
      </c>
      <c r="K29" s="7">
        <v>5377606</v>
      </c>
      <c r="L29" s="7">
        <v>9526132</v>
      </c>
      <c r="M29" s="7">
        <v>1152764</v>
      </c>
    </row>
    <row r="30" spans="1:13" ht="12.75">
      <c r="A30" s="218" t="s">
        <v>115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8" t="s">
        <v>189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8" t="s">
        <v>116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>
        <v>794150</v>
      </c>
      <c r="K32" s="7">
        <v>289173</v>
      </c>
      <c r="L32" s="7">
        <v>615825</v>
      </c>
      <c r="M32" s="7">
        <v>0</v>
      </c>
    </row>
    <row r="33" spans="1:13" ht="12.75">
      <c r="A33" s="218" t="s">
        <v>180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3">
        <f>SUM(J34:J37)</f>
        <v>37376347</v>
      </c>
      <c r="K33" s="53">
        <f>SUM(K34:K37)</f>
        <v>10397842</v>
      </c>
      <c r="L33" s="53">
        <f>SUM(L34:L37)</f>
        <v>31579586</v>
      </c>
      <c r="M33" s="53">
        <f>SUM(M34:M37)</f>
        <v>6988836</v>
      </c>
    </row>
    <row r="34" spans="1:13" ht="12.75">
      <c r="A34" s="218" t="s">
        <v>57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>
        <v>7175301</v>
      </c>
      <c r="K34" s="7">
        <v>1853875</v>
      </c>
      <c r="L34" s="7">
        <v>7600265</v>
      </c>
      <c r="M34" s="7">
        <v>831709</v>
      </c>
    </row>
    <row r="35" spans="1:13" ht="12.75">
      <c r="A35" s="218" t="s">
        <v>56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29474959</v>
      </c>
      <c r="K35" s="7">
        <v>8403897</v>
      </c>
      <c r="L35" s="7">
        <v>23511428</v>
      </c>
      <c r="M35" s="7">
        <v>5900160</v>
      </c>
    </row>
    <row r="36" spans="1:13" ht="12.75">
      <c r="A36" s="218" t="s">
        <v>190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8" t="s">
        <v>58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726087</v>
      </c>
      <c r="K37" s="7">
        <v>140070</v>
      </c>
      <c r="L37" s="7">
        <v>467893</v>
      </c>
      <c r="M37" s="7">
        <v>256967</v>
      </c>
    </row>
    <row r="38" spans="1:13" ht="12.75">
      <c r="A38" s="218" t="s">
        <v>164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8" t="s">
        <v>165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8" t="s">
        <v>191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8" t="s">
        <v>192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8" t="s">
        <v>181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3">
        <f>J7+J27+J38+J40</f>
        <v>1141110008</v>
      </c>
      <c r="K42" s="53">
        <f>K7+K27+K38+K40</f>
        <v>352333031</v>
      </c>
      <c r="L42" s="53">
        <f>L7+L27+L38+L40</f>
        <v>1037960410</v>
      </c>
      <c r="M42" s="53">
        <f>M7+M27+M38+M40</f>
        <v>320714234</v>
      </c>
    </row>
    <row r="43" spans="1:13" ht="12.75">
      <c r="A43" s="218" t="s">
        <v>182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3">
        <f>J10+J33+J39+J41</f>
        <v>1107756078</v>
      </c>
      <c r="K43" s="53">
        <f>K10+K33+K39+K41</f>
        <v>342586797</v>
      </c>
      <c r="L43" s="53">
        <f>L10+L33+L39+L41</f>
        <v>1032079067</v>
      </c>
      <c r="M43" s="53">
        <f>M10+M33+M39+M41</f>
        <v>320560045</v>
      </c>
    </row>
    <row r="44" spans="1:13" ht="12.75">
      <c r="A44" s="218" t="s">
        <v>202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3">
        <f>J42-J43</f>
        <v>33353930</v>
      </c>
      <c r="K44" s="53">
        <f>K42-K43</f>
        <v>9746234</v>
      </c>
      <c r="L44" s="53">
        <f>L42-L43</f>
        <v>5881343</v>
      </c>
      <c r="M44" s="53">
        <f>M42-M43</f>
        <v>154189</v>
      </c>
    </row>
    <row r="45" spans="1:13" ht="12.75">
      <c r="A45" s="230" t="s">
        <v>184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3">
        <f>IF(J42&gt;J43,J42-J43,0)</f>
        <v>33353930</v>
      </c>
      <c r="K45" s="53">
        <f>IF(K42&gt;K43,K42-K43,0)</f>
        <v>9746234</v>
      </c>
      <c r="L45" s="53">
        <f>IF(L42&gt;L43,L42-L43,0)</f>
        <v>5881343</v>
      </c>
      <c r="M45" s="53">
        <f>IF(M42&gt;M43,M42-M43,0)</f>
        <v>154189</v>
      </c>
    </row>
    <row r="46" spans="1:13" ht="12.75">
      <c r="A46" s="230" t="s">
        <v>185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8" t="s">
        <v>183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8213765</v>
      </c>
      <c r="K47" s="7">
        <v>3363995</v>
      </c>
      <c r="L47" s="7">
        <v>4046847</v>
      </c>
      <c r="M47" s="7">
        <v>-424354</v>
      </c>
    </row>
    <row r="48" spans="1:13" ht="12.75">
      <c r="A48" s="218" t="s">
        <v>203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3">
        <f>J44-J47</f>
        <v>25140165</v>
      </c>
      <c r="K48" s="53">
        <f>K44-K47</f>
        <v>6382239</v>
      </c>
      <c r="L48" s="53">
        <f>L44-L47</f>
        <v>1834496</v>
      </c>
      <c r="M48" s="53">
        <f>M44-M47</f>
        <v>578543</v>
      </c>
    </row>
    <row r="49" spans="1:13" ht="12.75">
      <c r="A49" s="230" t="s">
        <v>161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3">
        <f>IF(J48&gt;0,J48,0)</f>
        <v>25140165</v>
      </c>
      <c r="K49" s="53">
        <f>IF(K48&gt;0,K48,0)</f>
        <v>6382239</v>
      </c>
      <c r="L49" s="53">
        <f>IF(L48&gt;0,L48,0)</f>
        <v>1834496</v>
      </c>
      <c r="M49" s="53">
        <f>IF(M48&gt;0,M48,0)</f>
        <v>578543</v>
      </c>
    </row>
    <row r="50" spans="1:13" ht="12.75">
      <c r="A50" s="251" t="s">
        <v>186</v>
      </c>
      <c r="B50" s="252"/>
      <c r="C50" s="252"/>
      <c r="D50" s="252"/>
      <c r="E50" s="252"/>
      <c r="F50" s="252"/>
      <c r="G50" s="252"/>
      <c r="H50" s="25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7" t="s">
        <v>278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</row>
    <row r="52" spans="1:13" ht="12.75" customHeight="1">
      <c r="A52" s="215" t="s">
        <v>156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</row>
    <row r="53" spans="1:13" ht="12.75">
      <c r="A53" s="254" t="s">
        <v>200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>
        <v>24414262</v>
      </c>
      <c r="K53" s="7">
        <v>6224863</v>
      </c>
      <c r="L53" s="7">
        <v>1097502</v>
      </c>
      <c r="M53" s="7">
        <v>578973</v>
      </c>
    </row>
    <row r="54" spans="1:13" ht="12.75">
      <c r="A54" s="254" t="s">
        <v>201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>
        <v>725903</v>
      </c>
      <c r="K54" s="8">
        <v>157376</v>
      </c>
      <c r="L54" s="8">
        <v>736994</v>
      </c>
      <c r="M54" s="8">
        <v>-430</v>
      </c>
    </row>
    <row r="55" spans="1:13" ht="12.75" customHeight="1">
      <c r="A55" s="227" t="s">
        <v>158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</row>
    <row r="56" spans="1:13" ht="12.75">
      <c r="A56" s="215" t="s">
        <v>170</v>
      </c>
      <c r="B56" s="216"/>
      <c r="C56" s="216"/>
      <c r="D56" s="216"/>
      <c r="E56" s="216"/>
      <c r="F56" s="216"/>
      <c r="G56" s="216"/>
      <c r="H56" s="217"/>
      <c r="I56" s="9">
        <v>157</v>
      </c>
      <c r="J56" s="6">
        <v>25140165</v>
      </c>
      <c r="K56" s="6">
        <v>6382239</v>
      </c>
      <c r="L56" s="6">
        <v>1834496</v>
      </c>
      <c r="M56" s="6">
        <v>578543</v>
      </c>
    </row>
    <row r="57" spans="1:13" ht="12.75">
      <c r="A57" s="218" t="s">
        <v>187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3">
        <f>SUM(J58:J64)</f>
        <v>-1770011</v>
      </c>
      <c r="K57" s="53">
        <f>SUM(K58:K64)</f>
        <v>-1770011</v>
      </c>
      <c r="L57" s="53">
        <f>SUM(L58:L64)</f>
        <v>3223246</v>
      </c>
      <c r="M57" s="53">
        <f>SUM(M58:M64)</f>
        <v>3223246</v>
      </c>
    </row>
    <row r="58" spans="1:13" ht="12.75">
      <c r="A58" s="218" t="s">
        <v>194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8" t="s">
        <v>195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8" t="s">
        <v>39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-1770011</v>
      </c>
      <c r="K60" s="7">
        <v>-1770011</v>
      </c>
      <c r="L60" s="7">
        <v>3223246</v>
      </c>
      <c r="M60" s="7">
        <v>3223246</v>
      </c>
    </row>
    <row r="61" spans="1:13" ht="12.75">
      <c r="A61" s="218" t="s">
        <v>196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8" t="s">
        <v>197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8" t="s">
        <v>198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8" t="s">
        <v>199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8" t="s">
        <v>188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>
        <v>0</v>
      </c>
      <c r="K65" s="7">
        <v>0</v>
      </c>
      <c r="L65" s="7">
        <v>644649</v>
      </c>
      <c r="M65" s="7">
        <v>644649</v>
      </c>
    </row>
    <row r="66" spans="1:13" ht="12.75">
      <c r="A66" s="218" t="s">
        <v>162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3">
        <f>J57-J65</f>
        <v>-1770011</v>
      </c>
      <c r="K66" s="53">
        <f>K57-K65</f>
        <v>-1770011</v>
      </c>
      <c r="L66" s="53">
        <f>L57-L65</f>
        <v>2578597</v>
      </c>
      <c r="M66" s="53">
        <f>M57-M65</f>
        <v>2578597</v>
      </c>
    </row>
    <row r="67" spans="1:13" ht="12.75">
      <c r="A67" s="218" t="s">
        <v>163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1">
        <f>J56+J66</f>
        <v>23370154</v>
      </c>
      <c r="K67" s="61">
        <f>K56+K66</f>
        <v>4612228</v>
      </c>
      <c r="L67" s="61">
        <f>L56+L66</f>
        <v>4413093</v>
      </c>
      <c r="M67" s="61">
        <f>M56+M66</f>
        <v>3157140</v>
      </c>
    </row>
    <row r="68" spans="1:13" ht="12.75" customHeight="1">
      <c r="A68" s="261" t="s">
        <v>279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157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54" t="s">
        <v>200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>
        <v>22644251</v>
      </c>
      <c r="K70" s="7">
        <v>4454852</v>
      </c>
      <c r="L70" s="7">
        <v>3676099</v>
      </c>
      <c r="M70" s="7">
        <v>3157570</v>
      </c>
    </row>
    <row r="71" spans="1:13" ht="12.75">
      <c r="A71" s="258" t="s">
        <v>201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>
        <v>725903</v>
      </c>
      <c r="K71" s="8">
        <v>157376</v>
      </c>
      <c r="L71" s="8">
        <v>736994</v>
      </c>
      <c r="M71" s="8">
        <v>-430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C1">
      <selection activeCell="K52" sqref="K52"/>
    </sheetView>
  </sheetViews>
  <sheetFormatPr defaultColWidth="9.140625" defaultRowHeight="12.75"/>
  <cols>
    <col min="1" max="9" width="9.140625" style="52" customWidth="1"/>
    <col min="10" max="10" width="10.710937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8" t="s">
        <v>136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320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321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70" t="s">
        <v>50</v>
      </c>
      <c r="B4" s="270"/>
      <c r="C4" s="270"/>
      <c r="D4" s="270"/>
      <c r="E4" s="270"/>
      <c r="F4" s="270"/>
      <c r="G4" s="270"/>
      <c r="H4" s="270"/>
      <c r="I4" s="66" t="s">
        <v>245</v>
      </c>
      <c r="J4" s="67" t="s">
        <v>284</v>
      </c>
      <c r="K4" s="67" t="s">
        <v>285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68">
        <v>2</v>
      </c>
      <c r="J5" s="69" t="s">
        <v>249</v>
      </c>
      <c r="K5" s="69" t="s">
        <v>250</v>
      </c>
    </row>
    <row r="6" spans="1:11" ht="12.75">
      <c r="A6" s="227" t="s">
        <v>130</v>
      </c>
      <c r="B6" s="243"/>
      <c r="C6" s="243"/>
      <c r="D6" s="243"/>
      <c r="E6" s="243"/>
      <c r="F6" s="243"/>
      <c r="G6" s="243"/>
      <c r="H6" s="243"/>
      <c r="I6" s="272"/>
      <c r="J6" s="272"/>
      <c r="K6" s="273"/>
    </row>
    <row r="7" spans="1:11" ht="12.75">
      <c r="A7" s="221" t="s">
        <v>34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33353930</v>
      </c>
      <c r="K7" s="7">
        <v>5881343</v>
      </c>
    </row>
    <row r="8" spans="1:11" ht="12.75">
      <c r="A8" s="221" t="s">
        <v>35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50697185</v>
      </c>
      <c r="K8" s="7">
        <v>53250141</v>
      </c>
    </row>
    <row r="9" spans="1:11" ht="12.75">
      <c r="A9" s="221" t="s">
        <v>36</v>
      </c>
      <c r="B9" s="222"/>
      <c r="C9" s="222"/>
      <c r="D9" s="222"/>
      <c r="E9" s="222"/>
      <c r="F9" s="222"/>
      <c r="G9" s="222"/>
      <c r="H9" s="222"/>
      <c r="I9" s="1">
        <v>3</v>
      </c>
      <c r="J9" s="5">
        <v>35582514</v>
      </c>
      <c r="K9" s="7">
        <v>0</v>
      </c>
    </row>
    <row r="10" spans="1:11" ht="12.75">
      <c r="A10" s="221" t="s">
        <v>37</v>
      </c>
      <c r="B10" s="222"/>
      <c r="C10" s="222"/>
      <c r="D10" s="222"/>
      <c r="E10" s="222"/>
      <c r="F10" s="222"/>
      <c r="G10" s="222"/>
      <c r="H10" s="222"/>
      <c r="I10" s="1">
        <v>4</v>
      </c>
      <c r="J10" s="5">
        <v>0</v>
      </c>
      <c r="K10" s="7">
        <v>33888394</v>
      </c>
    </row>
    <row r="11" spans="1:11" ht="12.75">
      <c r="A11" s="221" t="s">
        <v>38</v>
      </c>
      <c r="B11" s="222"/>
      <c r="C11" s="222"/>
      <c r="D11" s="222"/>
      <c r="E11" s="222"/>
      <c r="F11" s="222"/>
      <c r="G11" s="222"/>
      <c r="H11" s="222"/>
      <c r="I11" s="1">
        <v>5</v>
      </c>
      <c r="J11" s="5">
        <v>0</v>
      </c>
      <c r="K11" s="7">
        <v>20494638</v>
      </c>
    </row>
    <row r="12" spans="1:11" ht="12.75">
      <c r="A12" s="221" t="s">
        <v>42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10339093</v>
      </c>
      <c r="K12" s="7">
        <v>3770950</v>
      </c>
    </row>
    <row r="13" spans="1:11" ht="12.75">
      <c r="A13" s="218" t="s">
        <v>131</v>
      </c>
      <c r="B13" s="219"/>
      <c r="C13" s="219"/>
      <c r="D13" s="219"/>
      <c r="E13" s="219"/>
      <c r="F13" s="219"/>
      <c r="G13" s="219"/>
      <c r="H13" s="219"/>
      <c r="I13" s="1">
        <v>7</v>
      </c>
      <c r="J13" s="64">
        <f>SUM(J7:J12)</f>
        <v>129972722</v>
      </c>
      <c r="K13" s="53">
        <f>SUM(K7:K12)</f>
        <v>117285466</v>
      </c>
    </row>
    <row r="14" spans="1:11" ht="12.75">
      <c r="A14" s="221" t="s">
        <v>43</v>
      </c>
      <c r="B14" s="222"/>
      <c r="C14" s="222"/>
      <c r="D14" s="222"/>
      <c r="E14" s="222"/>
      <c r="F14" s="222"/>
      <c r="G14" s="222"/>
      <c r="H14" s="222"/>
      <c r="I14" s="1">
        <v>8</v>
      </c>
      <c r="J14" s="5">
        <v>0</v>
      </c>
      <c r="K14" s="7">
        <v>45648260</v>
      </c>
    </row>
    <row r="15" spans="1:11" ht="12.75">
      <c r="A15" s="221" t="s">
        <v>44</v>
      </c>
      <c r="B15" s="222"/>
      <c r="C15" s="222"/>
      <c r="D15" s="222"/>
      <c r="E15" s="222"/>
      <c r="F15" s="222"/>
      <c r="G15" s="222"/>
      <c r="H15" s="222"/>
      <c r="I15" s="1">
        <v>9</v>
      </c>
      <c r="J15" s="5">
        <v>82449326</v>
      </c>
      <c r="K15" s="7">
        <v>0</v>
      </c>
    </row>
    <row r="16" spans="1:11" ht="12.75">
      <c r="A16" s="221" t="s">
        <v>45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>
        <v>29311636</v>
      </c>
      <c r="K16" s="7">
        <v>0</v>
      </c>
    </row>
    <row r="17" spans="1:11" ht="12.75">
      <c r="A17" s="221" t="s">
        <v>46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>
        <v>11711589</v>
      </c>
      <c r="K17" s="7">
        <v>8141041</v>
      </c>
    </row>
    <row r="18" spans="1:11" ht="12.75">
      <c r="A18" s="218" t="s">
        <v>132</v>
      </c>
      <c r="B18" s="219"/>
      <c r="C18" s="219"/>
      <c r="D18" s="219"/>
      <c r="E18" s="219"/>
      <c r="F18" s="219"/>
      <c r="G18" s="219"/>
      <c r="H18" s="219"/>
      <c r="I18" s="1">
        <v>12</v>
      </c>
      <c r="J18" s="64">
        <f>SUM(J14:J17)</f>
        <v>123472551</v>
      </c>
      <c r="K18" s="53">
        <f>SUM(K14:K17)</f>
        <v>53789301</v>
      </c>
    </row>
    <row r="19" spans="1:11" ht="12.75">
      <c r="A19" s="218" t="s">
        <v>30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IF(J13&gt;J18,J13-J18,0)</f>
        <v>6500171</v>
      </c>
      <c r="K19" s="53">
        <f>IF(K13&gt;K18,K13-K18,0)</f>
        <v>63496165</v>
      </c>
    </row>
    <row r="20" spans="1:11" ht="12.75">
      <c r="A20" s="218" t="s">
        <v>31</v>
      </c>
      <c r="B20" s="219"/>
      <c r="C20" s="219"/>
      <c r="D20" s="219"/>
      <c r="E20" s="219"/>
      <c r="F20" s="219"/>
      <c r="G20" s="219"/>
      <c r="H20" s="21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7" t="s">
        <v>133</v>
      </c>
      <c r="B21" s="243"/>
      <c r="C21" s="243"/>
      <c r="D21" s="243"/>
      <c r="E21" s="243"/>
      <c r="F21" s="243"/>
      <c r="G21" s="243"/>
      <c r="H21" s="243"/>
      <c r="I21" s="272"/>
      <c r="J21" s="272"/>
      <c r="K21" s="273"/>
    </row>
    <row r="22" spans="1:11" ht="12.75">
      <c r="A22" s="221" t="s">
        <v>147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9623267</v>
      </c>
      <c r="K22" s="7">
        <v>1829692</v>
      </c>
    </row>
    <row r="23" spans="1:11" ht="12.75">
      <c r="A23" s="221" t="s">
        <v>148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>
        <v>6829000</v>
      </c>
      <c r="K23" s="7">
        <v>0</v>
      </c>
    </row>
    <row r="24" spans="1:11" ht="12.75">
      <c r="A24" s="221" t="s">
        <v>149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0</v>
      </c>
      <c r="K24" s="7">
        <v>0</v>
      </c>
    </row>
    <row r="25" spans="1:11" ht="12.75">
      <c r="A25" s="221" t="s">
        <v>150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>
        <v>0</v>
      </c>
      <c r="K25" s="7">
        <v>0</v>
      </c>
    </row>
    <row r="26" spans="1:11" ht="12.75">
      <c r="A26" s="221" t="s">
        <v>151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16793265</v>
      </c>
      <c r="K26" s="7">
        <v>16237822</v>
      </c>
    </row>
    <row r="27" spans="1:11" ht="12.75">
      <c r="A27" s="218" t="s">
        <v>137</v>
      </c>
      <c r="B27" s="219"/>
      <c r="C27" s="219"/>
      <c r="D27" s="219"/>
      <c r="E27" s="219"/>
      <c r="F27" s="219"/>
      <c r="G27" s="219"/>
      <c r="H27" s="219"/>
      <c r="I27" s="1">
        <v>20</v>
      </c>
      <c r="J27" s="64">
        <f>SUM(J22:J26)</f>
        <v>33245532</v>
      </c>
      <c r="K27" s="53">
        <f>SUM(K22:K26)</f>
        <v>18067514</v>
      </c>
    </row>
    <row r="28" spans="1:11" ht="12.75">
      <c r="A28" s="221" t="s">
        <v>101</v>
      </c>
      <c r="B28" s="222"/>
      <c r="C28" s="222"/>
      <c r="D28" s="222"/>
      <c r="E28" s="222"/>
      <c r="F28" s="222"/>
      <c r="G28" s="222"/>
      <c r="H28" s="222"/>
      <c r="I28" s="1">
        <v>21</v>
      </c>
      <c r="J28" s="5">
        <v>143522295</v>
      </c>
      <c r="K28" s="7">
        <v>22844804</v>
      </c>
    </row>
    <row r="29" spans="1:11" ht="12.75">
      <c r="A29" s="221" t="s">
        <v>102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>
        <v>0</v>
      </c>
      <c r="K29" s="7">
        <v>72900</v>
      </c>
    </row>
    <row r="30" spans="1:11" ht="12.75">
      <c r="A30" s="221" t="s">
        <v>10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>
        <v>29955651</v>
      </c>
      <c r="K30" s="7">
        <v>0</v>
      </c>
    </row>
    <row r="31" spans="1:11" ht="12.75">
      <c r="A31" s="218" t="s">
        <v>2</v>
      </c>
      <c r="B31" s="219"/>
      <c r="C31" s="219"/>
      <c r="D31" s="219"/>
      <c r="E31" s="219"/>
      <c r="F31" s="219"/>
      <c r="G31" s="219"/>
      <c r="H31" s="219"/>
      <c r="I31" s="1">
        <v>24</v>
      </c>
      <c r="J31" s="64">
        <f>SUM(J28:J30)</f>
        <v>173477946</v>
      </c>
      <c r="K31" s="53">
        <f>SUM(K28:K30)</f>
        <v>22917704</v>
      </c>
    </row>
    <row r="32" spans="1:11" ht="12.75">
      <c r="A32" s="218" t="s">
        <v>32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8" t="s">
        <v>33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IF(J31&gt;J27,J31-J27,0)</f>
        <v>140232414</v>
      </c>
      <c r="K33" s="53">
        <f>IF(K31&gt;K27,K31-K27,0)</f>
        <v>4850190</v>
      </c>
    </row>
    <row r="34" spans="1:11" ht="12.75">
      <c r="A34" s="227" t="s">
        <v>134</v>
      </c>
      <c r="B34" s="243"/>
      <c r="C34" s="243"/>
      <c r="D34" s="243"/>
      <c r="E34" s="243"/>
      <c r="F34" s="243"/>
      <c r="G34" s="243"/>
      <c r="H34" s="243"/>
      <c r="I34" s="272"/>
      <c r="J34" s="272"/>
      <c r="K34" s="273"/>
    </row>
    <row r="35" spans="1:11" ht="12.75">
      <c r="A35" s="221" t="s">
        <v>143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>
        <v>0</v>
      </c>
      <c r="K35" s="7">
        <v>42971411</v>
      </c>
    </row>
    <row r="36" spans="1:11" ht="12.75">
      <c r="A36" s="221" t="s">
        <v>23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>
        <v>183271625</v>
      </c>
      <c r="K36" s="7">
        <v>31174890</v>
      </c>
    </row>
    <row r="37" spans="1:11" ht="12.75">
      <c r="A37" s="221" t="s">
        <v>24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>
        <v>21929250</v>
      </c>
      <c r="K37" s="7">
        <v>0</v>
      </c>
    </row>
    <row r="38" spans="1:11" ht="12.75">
      <c r="A38" s="218" t="s">
        <v>59</v>
      </c>
      <c r="B38" s="219"/>
      <c r="C38" s="219"/>
      <c r="D38" s="219"/>
      <c r="E38" s="219"/>
      <c r="F38" s="219"/>
      <c r="G38" s="219"/>
      <c r="H38" s="219"/>
      <c r="I38" s="1">
        <v>30</v>
      </c>
      <c r="J38" s="64">
        <f>SUM(J35:J37)</f>
        <v>205200875</v>
      </c>
      <c r="K38" s="53">
        <f>SUM(K35:K37)</f>
        <v>74146301</v>
      </c>
    </row>
    <row r="39" spans="1:11" ht="12.75">
      <c r="A39" s="221" t="s">
        <v>25</v>
      </c>
      <c r="B39" s="222"/>
      <c r="C39" s="222"/>
      <c r="D39" s="222"/>
      <c r="E39" s="222"/>
      <c r="F39" s="222"/>
      <c r="G39" s="222"/>
      <c r="H39" s="222"/>
      <c r="I39" s="1">
        <v>31</v>
      </c>
      <c r="J39" s="5">
        <v>45646945</v>
      </c>
      <c r="K39" s="7">
        <v>111066093</v>
      </c>
    </row>
    <row r="40" spans="1:11" ht="12.75">
      <c r="A40" s="221" t="s">
        <v>26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>
        <v>26509940</v>
      </c>
      <c r="K40" s="7">
        <v>17736108</v>
      </c>
    </row>
    <row r="41" spans="1:11" ht="12.75">
      <c r="A41" s="221" t="s">
        <v>27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>
        <v>0</v>
      </c>
      <c r="K41" s="7">
        <v>0</v>
      </c>
    </row>
    <row r="42" spans="1:11" ht="12.75">
      <c r="A42" s="221" t="s">
        <v>28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>
        <v>6364170</v>
      </c>
      <c r="K42" s="7">
        <v>5708308</v>
      </c>
    </row>
    <row r="43" spans="1:11" ht="12.75">
      <c r="A43" s="221" t="s">
        <v>29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>
        <v>269088</v>
      </c>
      <c r="K43" s="7">
        <v>499082</v>
      </c>
    </row>
    <row r="44" spans="1:11" ht="12.75">
      <c r="A44" s="218" t="s">
        <v>60</v>
      </c>
      <c r="B44" s="219"/>
      <c r="C44" s="219"/>
      <c r="D44" s="219"/>
      <c r="E44" s="219"/>
      <c r="F44" s="219"/>
      <c r="G44" s="219"/>
      <c r="H44" s="219"/>
      <c r="I44" s="1">
        <v>36</v>
      </c>
      <c r="J44" s="64">
        <f>SUM(J39:J43)</f>
        <v>78790143</v>
      </c>
      <c r="K44" s="53">
        <f>SUM(K39:K43)</f>
        <v>135009591</v>
      </c>
    </row>
    <row r="45" spans="1:11" ht="12.75">
      <c r="A45" s="218" t="s">
        <v>11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IF(J38&gt;J44,J38-J44,0)</f>
        <v>126410732</v>
      </c>
      <c r="K45" s="53">
        <f>IF(K38&gt;K44,K38-K44,0)</f>
        <v>0</v>
      </c>
    </row>
    <row r="46" spans="1:11" ht="12.75">
      <c r="A46" s="218" t="s">
        <v>12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IF(J44&gt;J38,J44-J38,0)</f>
        <v>0</v>
      </c>
      <c r="K46" s="53">
        <f>IF(K44&gt;K38,K44-K38,0)</f>
        <v>60863290</v>
      </c>
    </row>
    <row r="47" spans="1:11" ht="12.75">
      <c r="A47" s="221" t="s">
        <v>61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1" t="s">
        <v>62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IF(J20-J19+J33-J32+J46-J45&gt;0,J20-J19+J33-J32+J46-J45,0)</f>
        <v>7321511</v>
      </c>
      <c r="K48" s="53">
        <f>IF(K20-K19+K33-K32+K46-K45&gt;0,K20-K19+K33-K32+K46-K45,0)</f>
        <v>2217315</v>
      </c>
    </row>
    <row r="49" spans="1:11" ht="12.75">
      <c r="A49" s="221" t="s">
        <v>135</v>
      </c>
      <c r="B49" s="222"/>
      <c r="C49" s="222"/>
      <c r="D49" s="222"/>
      <c r="E49" s="222"/>
      <c r="F49" s="222"/>
      <c r="G49" s="222"/>
      <c r="H49" s="222"/>
      <c r="I49" s="1">
        <v>41</v>
      </c>
      <c r="J49" s="5">
        <v>53829910</v>
      </c>
      <c r="K49" s="7">
        <v>46508399</v>
      </c>
    </row>
    <row r="50" spans="1:11" ht="12.75">
      <c r="A50" s="221" t="s">
        <v>144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>
        <v>0</v>
      </c>
      <c r="K50" s="7">
        <v>0</v>
      </c>
    </row>
    <row r="51" spans="1:11" ht="12.75">
      <c r="A51" s="221" t="s">
        <v>145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>
        <v>7321511</v>
      </c>
      <c r="K51" s="7">
        <v>2217315</v>
      </c>
    </row>
    <row r="52" spans="1:11" ht="12.75">
      <c r="A52" s="233" t="s">
        <v>146</v>
      </c>
      <c r="B52" s="234"/>
      <c r="C52" s="234"/>
      <c r="D52" s="234"/>
      <c r="E52" s="234"/>
      <c r="F52" s="234"/>
      <c r="G52" s="234"/>
      <c r="H52" s="234"/>
      <c r="I52" s="4">
        <v>44</v>
      </c>
      <c r="J52" s="65">
        <f>J49+J50-J51</f>
        <v>46508399</v>
      </c>
      <c r="K52" s="61">
        <f>K49+K50-K51</f>
        <v>44291084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D1">
      <selection activeCell="K23" sqref="K23:K24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11.00390625" style="72" customWidth="1"/>
    <col min="11" max="11" width="9.57421875" style="72" bestFit="1" customWidth="1"/>
    <col min="12" max="16384" width="9.140625" style="72" customWidth="1"/>
  </cols>
  <sheetData>
    <row r="1" spans="1:12" ht="12.75">
      <c r="A1" s="280" t="s">
        <v>247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1"/>
    </row>
    <row r="2" spans="1:12" ht="15.75">
      <c r="A2" s="42"/>
      <c r="B2" s="70"/>
      <c r="C2" s="290" t="s">
        <v>248</v>
      </c>
      <c r="D2" s="290"/>
      <c r="E2" s="73">
        <v>40909</v>
      </c>
      <c r="F2" s="43" t="s">
        <v>216</v>
      </c>
      <c r="G2" s="291">
        <v>41274</v>
      </c>
      <c r="H2" s="292"/>
      <c r="I2" s="70"/>
      <c r="J2" s="70"/>
      <c r="K2" s="70"/>
      <c r="L2" s="74"/>
    </row>
    <row r="3" spans="1:11" ht="23.25">
      <c r="A3" s="293" t="s">
        <v>50</v>
      </c>
      <c r="B3" s="293"/>
      <c r="C3" s="293"/>
      <c r="D3" s="293"/>
      <c r="E3" s="293"/>
      <c r="F3" s="293"/>
      <c r="G3" s="293"/>
      <c r="H3" s="293"/>
      <c r="I3" s="77" t="s">
        <v>271</v>
      </c>
      <c r="J3" s="78" t="s">
        <v>124</v>
      </c>
      <c r="K3" s="78" t="s">
        <v>125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0">
        <v>2</v>
      </c>
      <c r="J4" s="79" t="s">
        <v>249</v>
      </c>
      <c r="K4" s="79" t="s">
        <v>250</v>
      </c>
    </row>
    <row r="5" spans="1:11" ht="12.75">
      <c r="A5" s="282" t="s">
        <v>251</v>
      </c>
      <c r="B5" s="283"/>
      <c r="C5" s="283"/>
      <c r="D5" s="283"/>
      <c r="E5" s="283"/>
      <c r="F5" s="283"/>
      <c r="G5" s="283"/>
      <c r="H5" s="283"/>
      <c r="I5" s="44">
        <v>1</v>
      </c>
      <c r="J5" s="45">
        <v>549448400</v>
      </c>
      <c r="K5" s="45">
        <v>549448400</v>
      </c>
    </row>
    <row r="6" spans="1:11" ht="12.75">
      <c r="A6" s="282" t="s">
        <v>252</v>
      </c>
      <c r="B6" s="283"/>
      <c r="C6" s="283"/>
      <c r="D6" s="283"/>
      <c r="E6" s="283"/>
      <c r="F6" s="283"/>
      <c r="G6" s="283"/>
      <c r="H6" s="283"/>
      <c r="I6" s="44">
        <v>2</v>
      </c>
      <c r="J6" s="46">
        <v>-10135171</v>
      </c>
      <c r="K6" s="46">
        <v>-10769310</v>
      </c>
    </row>
    <row r="7" spans="1:11" ht="12.75">
      <c r="A7" s="282" t="s">
        <v>253</v>
      </c>
      <c r="B7" s="283"/>
      <c r="C7" s="283"/>
      <c r="D7" s="283"/>
      <c r="E7" s="283"/>
      <c r="F7" s="283"/>
      <c r="G7" s="283"/>
      <c r="H7" s="283"/>
      <c r="I7" s="44">
        <v>3</v>
      </c>
      <c r="J7" s="46">
        <v>25579366</v>
      </c>
      <c r="K7" s="46">
        <v>26513388</v>
      </c>
    </row>
    <row r="8" spans="1:11" ht="12.75">
      <c r="A8" s="282" t="s">
        <v>254</v>
      </c>
      <c r="B8" s="283"/>
      <c r="C8" s="283"/>
      <c r="D8" s="283"/>
      <c r="E8" s="283"/>
      <c r="F8" s="283"/>
      <c r="G8" s="283"/>
      <c r="H8" s="283"/>
      <c r="I8" s="44">
        <v>4</v>
      </c>
      <c r="J8" s="46">
        <v>69013684</v>
      </c>
      <c r="K8" s="46">
        <v>67188864</v>
      </c>
    </row>
    <row r="9" spans="1:11" ht="12.75">
      <c r="A9" s="282" t="s">
        <v>255</v>
      </c>
      <c r="B9" s="283"/>
      <c r="C9" s="283"/>
      <c r="D9" s="283"/>
      <c r="E9" s="283"/>
      <c r="F9" s="283"/>
      <c r="G9" s="283"/>
      <c r="H9" s="283"/>
      <c r="I9" s="44">
        <v>5</v>
      </c>
      <c r="J9" s="46">
        <v>24414262</v>
      </c>
      <c r="K9" s="46">
        <v>1097502</v>
      </c>
    </row>
    <row r="10" spans="1:11" ht="12.75">
      <c r="A10" s="282" t="s">
        <v>256</v>
      </c>
      <c r="B10" s="283"/>
      <c r="C10" s="283"/>
      <c r="D10" s="283"/>
      <c r="E10" s="283"/>
      <c r="F10" s="283"/>
      <c r="G10" s="283"/>
      <c r="H10" s="283"/>
      <c r="I10" s="44">
        <v>6</v>
      </c>
      <c r="J10" s="46">
        <v>111972</v>
      </c>
      <c r="K10" s="46">
        <v>111690</v>
      </c>
    </row>
    <row r="11" spans="1:11" ht="12.75">
      <c r="A11" s="282" t="s">
        <v>257</v>
      </c>
      <c r="B11" s="283"/>
      <c r="C11" s="283"/>
      <c r="D11" s="283"/>
      <c r="E11" s="283"/>
      <c r="F11" s="283"/>
      <c r="G11" s="283"/>
      <c r="H11" s="283"/>
      <c r="I11" s="44">
        <v>7</v>
      </c>
      <c r="J11" s="46">
        <v>0</v>
      </c>
      <c r="K11" s="46">
        <v>0</v>
      </c>
    </row>
    <row r="12" spans="1:11" ht="12.75">
      <c r="A12" s="282" t="s">
        <v>258</v>
      </c>
      <c r="B12" s="283"/>
      <c r="C12" s="283"/>
      <c r="D12" s="283"/>
      <c r="E12" s="283"/>
      <c r="F12" s="283"/>
      <c r="G12" s="283"/>
      <c r="H12" s="283"/>
      <c r="I12" s="44">
        <v>8</v>
      </c>
      <c r="J12" s="46">
        <v>-19274863</v>
      </c>
      <c r="K12" s="46">
        <v>-16051617</v>
      </c>
    </row>
    <row r="13" spans="1:11" ht="12.75">
      <c r="A13" s="282" t="s">
        <v>259</v>
      </c>
      <c r="B13" s="283"/>
      <c r="C13" s="283"/>
      <c r="D13" s="283"/>
      <c r="E13" s="283"/>
      <c r="F13" s="283"/>
      <c r="G13" s="283"/>
      <c r="H13" s="283"/>
      <c r="I13" s="44">
        <v>9</v>
      </c>
      <c r="J13" s="46">
        <v>0</v>
      </c>
      <c r="K13" s="46">
        <v>0</v>
      </c>
    </row>
    <row r="14" spans="1:11" ht="12.75">
      <c r="A14" s="284" t="s">
        <v>260</v>
      </c>
      <c r="B14" s="285"/>
      <c r="C14" s="285"/>
      <c r="D14" s="285"/>
      <c r="E14" s="285"/>
      <c r="F14" s="285"/>
      <c r="G14" s="285"/>
      <c r="H14" s="285"/>
      <c r="I14" s="44">
        <v>10</v>
      </c>
      <c r="J14" s="75">
        <f>SUM(J5:J13)</f>
        <v>639157650</v>
      </c>
      <c r="K14" s="75">
        <f>SUM(K5:K13)</f>
        <v>617538917</v>
      </c>
    </row>
    <row r="15" spans="1:11" ht="12.75">
      <c r="A15" s="282" t="s">
        <v>261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6">
        <v>0</v>
      </c>
      <c r="K15" s="46">
        <v>0</v>
      </c>
    </row>
    <row r="16" spans="1:11" ht="12.75">
      <c r="A16" s="282" t="s">
        <v>262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6">
        <v>0</v>
      </c>
      <c r="K16" s="46">
        <v>0</v>
      </c>
    </row>
    <row r="17" spans="1:11" ht="12.75">
      <c r="A17" s="282" t="s">
        <v>263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6">
        <v>0</v>
      </c>
      <c r="K17" s="46">
        <v>0</v>
      </c>
    </row>
    <row r="18" spans="1:11" ht="12.75">
      <c r="A18" s="282" t="s">
        <v>264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6">
        <v>0</v>
      </c>
      <c r="K18" s="46">
        <v>0</v>
      </c>
    </row>
    <row r="19" spans="1:11" ht="12.75">
      <c r="A19" s="282" t="s">
        <v>265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6">
        <v>0</v>
      </c>
      <c r="K19" s="46">
        <v>0</v>
      </c>
    </row>
    <row r="20" spans="1:11" ht="12.75">
      <c r="A20" s="282" t="s">
        <v>266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6">
        <v>18333116</v>
      </c>
      <c r="K20" s="46">
        <v>18930183</v>
      </c>
    </row>
    <row r="21" spans="1:11" ht="12.75">
      <c r="A21" s="284" t="s">
        <v>267</v>
      </c>
      <c r="B21" s="285"/>
      <c r="C21" s="285"/>
      <c r="D21" s="285"/>
      <c r="E21" s="285"/>
      <c r="F21" s="285"/>
      <c r="G21" s="285"/>
      <c r="H21" s="285"/>
      <c r="I21" s="44">
        <v>17</v>
      </c>
      <c r="J21" s="76">
        <f>SUM(J15:J20)</f>
        <v>18333116</v>
      </c>
      <c r="K21" s="76">
        <f>SUM(K15:K20)</f>
        <v>18930183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268</v>
      </c>
      <c r="B23" s="275"/>
      <c r="C23" s="275"/>
      <c r="D23" s="275"/>
      <c r="E23" s="275"/>
      <c r="F23" s="275"/>
      <c r="G23" s="275"/>
      <c r="H23" s="275"/>
      <c r="I23" s="47">
        <v>18</v>
      </c>
      <c r="J23" s="45">
        <v>639157650</v>
      </c>
      <c r="K23" s="45">
        <v>617538917</v>
      </c>
    </row>
    <row r="24" spans="1:11" ht="17.25" customHeight="1">
      <c r="A24" s="276" t="s">
        <v>269</v>
      </c>
      <c r="B24" s="277"/>
      <c r="C24" s="277"/>
      <c r="D24" s="277"/>
      <c r="E24" s="277"/>
      <c r="F24" s="277"/>
      <c r="G24" s="277"/>
      <c r="H24" s="277"/>
      <c r="I24" s="48">
        <v>19</v>
      </c>
      <c r="J24" s="76">
        <v>18333116</v>
      </c>
      <c r="K24" s="76">
        <v>18930183</v>
      </c>
    </row>
    <row r="25" spans="1:11" ht="30" customHeight="1">
      <c r="A25" s="278" t="s">
        <v>270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246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322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I31"/>
  <sheetViews>
    <sheetView tabSelected="1" zoomScalePageLayoutView="0" workbookViewId="0" topLeftCell="A1">
      <selection activeCell="L23" sqref="L23"/>
    </sheetView>
  </sheetViews>
  <sheetFormatPr defaultColWidth="9.140625" defaultRowHeight="12.75"/>
  <sheetData>
    <row r="6" spans="1:9" ht="12.75">
      <c r="A6" s="124" t="s">
        <v>323</v>
      </c>
      <c r="B6" s="125"/>
      <c r="C6" s="125"/>
      <c r="D6" s="125"/>
      <c r="E6" s="125"/>
      <c r="F6" s="125"/>
      <c r="G6" s="125"/>
      <c r="H6" s="125"/>
      <c r="I6" s="125"/>
    </row>
    <row r="7" spans="1:9" ht="12.75">
      <c r="A7" s="124" t="s">
        <v>324</v>
      </c>
      <c r="B7" s="125"/>
      <c r="C7" s="125"/>
      <c r="D7" s="125"/>
      <c r="E7" s="125"/>
      <c r="F7" s="125"/>
      <c r="G7" s="125"/>
      <c r="H7" s="125"/>
      <c r="I7" s="125"/>
    </row>
    <row r="8" spans="1:9" ht="12.75">
      <c r="A8" s="125"/>
      <c r="B8" s="125"/>
      <c r="C8" s="125"/>
      <c r="D8" s="125"/>
      <c r="E8" s="125"/>
      <c r="F8" s="125"/>
      <c r="G8" s="125"/>
      <c r="H8" s="125"/>
      <c r="I8" s="125"/>
    </row>
    <row r="9" spans="1:9" ht="12.75">
      <c r="A9" s="125"/>
      <c r="B9" s="125"/>
      <c r="C9" s="125"/>
      <c r="D9" s="125"/>
      <c r="E9" s="125"/>
      <c r="F9" s="126" t="s">
        <v>345</v>
      </c>
      <c r="G9" s="125"/>
      <c r="H9" s="125"/>
      <c r="I9" s="125"/>
    </row>
    <row r="10" spans="1:9" ht="12.7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15">
      <c r="A11" s="127" t="s">
        <v>382</v>
      </c>
      <c r="B11" s="127"/>
      <c r="C11" s="127"/>
      <c r="D11" s="127"/>
      <c r="E11" s="127"/>
      <c r="F11" s="127"/>
      <c r="G11" s="127"/>
      <c r="H11" s="127"/>
      <c r="I11" s="125"/>
    </row>
    <row r="12" spans="1:9" ht="15">
      <c r="A12" s="127" t="s">
        <v>383</v>
      </c>
      <c r="B12" s="127"/>
      <c r="C12" s="127"/>
      <c r="D12" s="127"/>
      <c r="E12" s="127"/>
      <c r="F12" s="127"/>
      <c r="G12" s="127"/>
      <c r="H12" s="127"/>
      <c r="I12" s="125"/>
    </row>
    <row r="13" spans="1:9" ht="15">
      <c r="A13" s="127" t="s">
        <v>384</v>
      </c>
      <c r="B13" s="127"/>
      <c r="C13" s="127"/>
      <c r="D13" s="127"/>
      <c r="E13" s="125"/>
      <c r="F13" s="125"/>
      <c r="G13" s="125"/>
      <c r="H13" s="125"/>
      <c r="I13" s="125"/>
    </row>
    <row r="14" spans="1:9" ht="12.75">
      <c r="A14" s="125"/>
      <c r="B14" s="125"/>
      <c r="C14" s="125"/>
      <c r="D14" s="125" t="s">
        <v>385</v>
      </c>
      <c r="E14" s="125"/>
      <c r="F14" s="125"/>
      <c r="G14" s="125"/>
      <c r="H14" s="125"/>
      <c r="I14" s="125"/>
    </row>
    <row r="15" spans="1:9" ht="12.75">
      <c r="A15" s="125"/>
      <c r="B15" s="125"/>
      <c r="C15" s="125"/>
      <c r="D15" s="125"/>
      <c r="E15" s="125"/>
      <c r="F15" s="125"/>
      <c r="G15" s="125"/>
      <c r="H15" s="125"/>
      <c r="I15" s="125"/>
    </row>
    <row r="16" spans="1:9" ht="12.75">
      <c r="A16" s="298" t="s">
        <v>386</v>
      </c>
      <c r="B16" s="298"/>
      <c r="C16" s="298"/>
      <c r="D16" s="298"/>
      <c r="E16" s="298"/>
      <c r="F16" s="125"/>
      <c r="G16" s="125"/>
      <c r="H16" s="125"/>
      <c r="I16" s="125"/>
    </row>
    <row r="17" spans="1:9" ht="12.75">
      <c r="A17" s="125" t="s">
        <v>387</v>
      </c>
      <c r="B17" s="298"/>
      <c r="C17" s="298"/>
      <c r="D17" s="298"/>
      <c r="E17" s="298"/>
      <c r="F17" s="125"/>
      <c r="G17" s="125"/>
      <c r="H17" s="125"/>
      <c r="I17" s="125"/>
    </row>
    <row r="18" spans="1:9" ht="12.75">
      <c r="A18" s="125" t="s">
        <v>388</v>
      </c>
      <c r="B18" s="298"/>
      <c r="C18" s="298"/>
      <c r="D18" s="298"/>
      <c r="E18" s="298"/>
      <c r="F18" s="125"/>
      <c r="G18" s="125"/>
      <c r="H18" s="125"/>
      <c r="I18" s="125"/>
    </row>
    <row r="19" spans="1:9" ht="12.75">
      <c r="A19" s="125" t="s">
        <v>389</v>
      </c>
      <c r="B19" s="125"/>
      <c r="C19" s="125"/>
      <c r="D19" s="125"/>
      <c r="E19" s="125"/>
      <c r="F19" s="125"/>
      <c r="G19" s="125"/>
      <c r="H19" s="125"/>
      <c r="I19" s="125"/>
    </row>
    <row r="20" spans="1:9" ht="12.75">
      <c r="A20" s="125" t="s">
        <v>390</v>
      </c>
      <c r="B20" s="125"/>
      <c r="C20" s="125"/>
      <c r="D20" s="125"/>
      <c r="E20" s="125"/>
      <c r="F20" s="125"/>
      <c r="G20" s="125"/>
      <c r="H20" s="125"/>
      <c r="I20" s="125"/>
    </row>
    <row r="21" spans="1:9" ht="12.75">
      <c r="A21" s="125" t="s">
        <v>391</v>
      </c>
      <c r="B21" s="125"/>
      <c r="C21" s="125"/>
      <c r="D21" s="125"/>
      <c r="E21" s="125"/>
      <c r="F21" s="125"/>
      <c r="G21" s="125"/>
      <c r="H21" s="125"/>
      <c r="I21" s="125"/>
    </row>
    <row r="22" spans="1:9" ht="12.75">
      <c r="A22" s="125" t="s">
        <v>392</v>
      </c>
      <c r="B22" s="125"/>
      <c r="C22" s="125"/>
      <c r="D22" s="125"/>
      <c r="E22" s="125"/>
      <c r="F22" s="125"/>
      <c r="G22" s="125"/>
      <c r="H22" s="125"/>
      <c r="I22" s="125"/>
    </row>
    <row r="23" spans="1:9" ht="12.75">
      <c r="A23" s="125" t="s">
        <v>393</v>
      </c>
      <c r="B23" s="125"/>
      <c r="C23" s="125"/>
      <c r="D23" s="125"/>
      <c r="E23" s="125"/>
      <c r="F23" s="125"/>
      <c r="G23" s="125"/>
      <c r="H23" s="125"/>
      <c r="I23" s="125"/>
    </row>
    <row r="24" spans="1:9" ht="12.75">
      <c r="A24" s="125" t="s">
        <v>394</v>
      </c>
      <c r="B24" s="125"/>
      <c r="C24" s="125"/>
      <c r="D24" s="125"/>
      <c r="E24" s="125"/>
      <c r="F24" s="125"/>
      <c r="G24" s="125"/>
      <c r="H24" s="125"/>
      <c r="I24" s="125"/>
    </row>
    <row r="25" spans="1:9" ht="12.75">
      <c r="A25" s="125" t="s">
        <v>395</v>
      </c>
      <c r="B25" s="125"/>
      <c r="C25" s="125"/>
      <c r="D25" s="125"/>
      <c r="E25" s="125"/>
      <c r="F25" s="125"/>
      <c r="G25" s="125"/>
      <c r="H25" s="125"/>
      <c r="I25" s="125"/>
    </row>
    <row r="26" spans="1:9" ht="12.75">
      <c r="A26" s="125"/>
      <c r="B26" s="125"/>
      <c r="C26" s="125"/>
      <c r="D26" s="125"/>
      <c r="E26" s="125"/>
      <c r="F26" s="125"/>
      <c r="G26" s="125"/>
      <c r="H26" s="125"/>
      <c r="I26" s="125"/>
    </row>
    <row r="27" spans="1:9" ht="12.75">
      <c r="A27" s="124" t="s">
        <v>396</v>
      </c>
      <c r="B27" s="125"/>
      <c r="C27" s="125"/>
      <c r="D27" s="125"/>
      <c r="E27" s="125"/>
      <c r="F27" s="125"/>
      <c r="G27" s="125"/>
      <c r="H27" s="125"/>
      <c r="I27" s="125"/>
    </row>
    <row r="28" spans="1:9" ht="12.75">
      <c r="A28" s="125"/>
      <c r="B28" s="125"/>
      <c r="C28" s="125"/>
      <c r="D28" s="125"/>
      <c r="E28" s="124" t="s">
        <v>397</v>
      </c>
      <c r="F28" s="125"/>
      <c r="G28" s="125"/>
      <c r="H28" s="125"/>
      <c r="I28" s="125"/>
    </row>
    <row r="29" spans="1:9" ht="12.75">
      <c r="A29" s="124"/>
      <c r="B29" s="125"/>
      <c r="C29" s="125"/>
      <c r="D29" s="125"/>
      <c r="E29" s="125" t="s">
        <v>398</v>
      </c>
      <c r="F29" s="125"/>
      <c r="G29" s="125"/>
      <c r="H29" s="125"/>
      <c r="I29" s="125"/>
    </row>
    <row r="30" spans="1:9" ht="12.75">
      <c r="A30" s="124"/>
      <c r="B30" s="125"/>
      <c r="C30" s="125"/>
      <c r="D30" s="125"/>
      <c r="E30" s="125" t="s">
        <v>399</v>
      </c>
      <c r="F30" s="125"/>
      <c r="G30" s="125"/>
      <c r="H30" s="125"/>
      <c r="I30" s="125"/>
    </row>
    <row r="31" spans="1:5" ht="12.75">
      <c r="A31" s="124"/>
      <c r="B31" s="125"/>
      <c r="C31" s="125"/>
      <c r="D31" s="125"/>
      <c r="E31" s="1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tliktar</cp:lastModifiedBy>
  <cp:lastPrinted>2013-02-14T12:46:45Z</cp:lastPrinted>
  <dcterms:created xsi:type="dcterms:W3CDTF">2008-10-17T11:51:54Z</dcterms:created>
  <dcterms:modified xsi:type="dcterms:W3CDTF">2013-02-14T12:48:24Z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