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NASLOVNICA" sheetId="1" r:id="rId1"/>
    <sheet name="MEĐUIZVJEŠTAJ UPRAVE" sheetId="2" r:id="rId2"/>
    <sheet name="OPĆI PODACI" sheetId="3" r:id="rId3"/>
    <sheet name="Bilanca" sheetId="4" r:id="rId4"/>
    <sheet name="RDG" sheetId="5" r:id="rId5"/>
    <sheet name="NT_I" sheetId="6" r:id="rId6"/>
    <sheet name="PK" sheetId="7" r:id="rId7"/>
    <sheet name="Bilješke" sheetId="8" r:id="rId8"/>
    <sheet name="Izjava" sheetId="9" r:id="rId9"/>
  </sheets>
  <definedNames>
    <definedName name="_xlnm.Print_Area" localSheetId="3">'Bilanca'!$A$1:$K$121</definedName>
    <definedName name="_xlnm.Print_Area" localSheetId="7">'Bilješke'!$A$1:$J$53</definedName>
    <definedName name="_xlnm.Print_Area" localSheetId="2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<sst xmlns="http://schemas.openxmlformats.org/spreadsheetml/2006/main" count="413" uniqueCount="375">
  <si>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</si>
  <si>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</si>
  <si>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</si>
  <si>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</si>
  <si>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</si>
  <si>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</si>
  <si>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</si>
  <si>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</si>
  <si>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</si>
  <si>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</si>
  <si>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</si>
  <si>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</si>
  <si>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</si>
  <si>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</si>
  <si>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</si>
  <si>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</si>
  <si>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</si>
  <si>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</si>
  <si>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</si>
  <si>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</si>
  <si>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</si>
  <si>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</si>
  <si>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</si>
  <si>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</si>
  <si>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</si>
  <si>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</si>
  <si>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</si>
  <si>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</si>
  <si>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</si>
  <si>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</si>
  <si>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</si>
  <si>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</si>
  <si>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</si>
  <si>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</si>
  <si>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</si>
  <si>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</si>
  <si>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</si>
  <si>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</si>
  <si>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</si>
  <si>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</si>
  <si>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</si>
  <si>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</si>
  <si>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</si>
  <si>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</si>
  <si>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</si>
  <si>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</si>
  <si>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</si>
  <si>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</si>
  <si>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</si>
  <si>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</si>
  <si>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</si>
  <si>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</si>
  <si>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</si>
  <si>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</si>
  <si>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</si>
  <si>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</si>
  <si>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</si>
  <si>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</si>
  <si>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</si>
  <si>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</si>
  <si>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</si>
  <si>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</si>
  <si>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</si>
  <si>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</si>
  <si>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</si>
  <si>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</si>
  <si>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</si>
  <si>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</si>
  <si>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</si>
  <si>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</si>
  <si>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</si>
  <si>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</si>
  <si>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</si>
  <si>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</si>
  <si>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</si>
  <si>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</si>
  <si>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</si>
  <si>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</si>
  <si>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</si>
  <si>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</si>
  <si>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</si>
  <si>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</si>
  <si>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</si>
  <si>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</si>
  <si>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</si>
  <si>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</si>
  <si>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</si>
  <si>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</si>
  <si>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</si>
  <si>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</si>
  <si>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</si>
  <si>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</si>
  <si>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</si>
  <si>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</si>
  <si>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</si>
  <si>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</si>
  <si>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</si>
  <si>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</si>
  <si>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</si>
  <si>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</si>
  <si>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</si>
  <si>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</si>
  <si>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</si>
  <si>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</si>
  <si>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</si>
  <si>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</si>
  <si>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</si>
  <si>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</si>
  <si>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</si>
  <si>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</si>
  <si>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</si>
  <si>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</si>
  <si>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</si>
  <si>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</si>
  <si>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</si>
  <si>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</si>
  <si>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</si>
  <si>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</si>
  <si>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</si>
  <si>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</si>
  <si>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</si>
  <si>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</si>
  <si>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</si>
  <si>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</si>
  <si>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</si>
  <si>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</si>
  <si>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</si>
  <si>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</si>
  <si>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</si>
  <si>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</si>
  <si>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</si>
  <si>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</si>
  <si>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</si>
  <si>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</si>
  <si>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</si>
  <si>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</si>
  <si>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</si>
  <si>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</si>
  <si>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</si>
  <si>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</si>
  <si>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</si>
  <si>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</si>
  <si>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</si>
  <si>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</si>
  <si>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</si>
  <si>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</si>
  <si>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</si>
  <si>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</si>
  <si>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</si>
  <si>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</si>
  <si>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</si>
  <si>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</si>
  <si>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</si>
  <si>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</si>
  <si>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</si>
  <si>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</si>
  <si>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</si>
  <si>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</si>
  <si>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</si>
  <si>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</si>
  <si>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</si>
  <si>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</si>
  <si>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</si>
  <si>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</si>
  <si>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</si>
  <si>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</si>
  <si>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</si>
  <si>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</si>
  <si>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</si>
  <si>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</si>
  <si>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</si>
  <si>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</si>
  <si>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</si>
  <si>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</si>
  <si>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</si>
  <si>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</si>
  <si>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</si>
  <si>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</si>
  <si>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</si>
  <si>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</si>
  <si>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</si>
  <si>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</si>
  <si>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</si>
  <si>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</si>
  <si>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</si>
  <si>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</si>
  <si>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</si>
  <si>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</si>
  <si>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</si>
  <si>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</si>
  <si>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</si>
  <si>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</si>
  <si>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</si>
  <si>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</si>
  <si>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</si>
  <si>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</si>
  <si>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</si>
  <si>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</si>
  <si>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</si>
  <si>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</si>
  <si>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</si>
  <si>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</si>
  <si>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</si>
  <si>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</si>
  <si>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</si>
  <si>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</si>
  <si>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</si>
  <si>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</si>
  <si>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</si>
  <si>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</si>
  <si>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</si>
  <si>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</si>
  <si>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</si>
  <si>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</si>
  <si>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</si>
  <si>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</si>
  <si>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</si>
  <si>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</si>
  <si>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</si>
  <si>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</si>
  <si>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</si>
  <si>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</si>
  <si>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</si>
  <si>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</si>
  <si>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</si>
  <si>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</si>
  <si>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</si>
  <si>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</si>
  <si>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</si>
  <si>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</si>
  <si>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</si>
  <si>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</si>
  <si>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</si>
  <si>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</si>
  <si>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</si>
  <si>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</si>
  <si>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</si>
  <si>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</si>
  <si>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</si>
  <si>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</si>
  <si>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</si>
  <si>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</si>
  <si>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</si>
  <si>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</si>
  <si>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</si>
  <si>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</si>
  <si>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</si>
  <si>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</si>
  <si>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</si>
  <si>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</si>
  <si>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</si>
  <si>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</si>
  <si>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</si>
  <si>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</si>
  <si>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</si>
  <si>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</si>
  <si>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</si>
  <si>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</si>
  <si>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</si>
  <si>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</si>
  <si>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</si>
  <si>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</si>
  <si>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</si>
  <si>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</si>
  <si>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</si>
  <si>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</si>
  <si>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</si>
  <si>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</si>
  <si>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</si>
  <si>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</si>
  <si>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</si>
  <si>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</si>
  <si>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</si>
  <si>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</si>
  <si>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</si>
  <si>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</si>
  <si>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</si>
  <si>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</si>
  <si>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</si>
  <si>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</si>
  <si>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</si>
  <si>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</si>
  <si>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</si>
  <si>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</si>
  <si>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</si>
  <si>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</si>
  <si>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</si>
  <si>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</si>
  <si>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</si>
  <si>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KRAŠ.d.d.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</si>
  <si>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</si>
  <si>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</si>
  <si>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</si>
  <si>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</si>
  <si>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</si>
  <si>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</si>
  <si>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</si>
  <si>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01/2396433</t>
  </si>
  <si>
    <t>01/2396579</t>
  </si>
  <si>
    <t>igranic@kras.hr</t>
  </si>
  <si>
    <t>Bulić Damir</t>
  </si>
  <si>
    <t>stanje na dan 30.06.2012.</t>
  </si>
  <si>
    <t>Obveznik: KRAŠ,d.d. Zagreb_____________________________________________________________</t>
  </si>
  <si>
    <t>u razdoblju 01.01.2012. do 30.06.2012.</t>
  </si>
  <si>
    <t>U prvom polugodištu 2012. g. ukupni prihodi su porasli za 2,1 % u odnosu na isto razdoblje protekle godine, dok su ukupni rashodi porasli za 1,3 %. Ostvarena je neto dobit u iznosu od 9,8 milijuna kuna. Fiksne obveze te obveze prema dospjelim anuitetima po kreditima podmirene su na vrijeme, a obveze prema dobavljačima usklađene su s tekućim priljevom. Nije bilo promjena računovodstvenih politika.</t>
  </si>
  <si>
    <t>Kraš d.d., Zagreb</t>
  </si>
  <si>
    <t>OIB: :94989605030</t>
  </si>
  <si>
    <t>Priopćenje za javnost i medije</t>
  </si>
  <si>
    <t>Za objavu odmah</t>
  </si>
  <si>
    <t>REZULTATI POSLOVANJA KRAŠ GRUPE ZA PRVO POLUGODIŠTE 2012.GODINE</t>
  </si>
  <si>
    <t>POLUGODIŠNJI  IZVJEŠTAJ-NEREVIDIRANO,KONSOLIDIRANO</t>
  </si>
  <si>
    <t>(Zagreb, 27.07.2012.) Temeljem članka 440. stavka 4. , Zakona o tržištu kapitala,</t>
  </si>
  <si>
    <t>obavještavamo da je SET FINANCIJSKIH IZVJEŠTAJA ZA PRVO POLUGODIŠTE  2012.godine</t>
  </si>
  <si>
    <t xml:space="preserve">(KRAŠ, d.d. MATICA i KRAŠ GRUPA), Međuizvještaj Uprave Društva i Izjava osobe odgovorne </t>
  </si>
  <si>
    <t xml:space="preserve">za sastavljanje polugodišnjih  financijskih izvještaja (KRAŠ, d.d. MATICA i KRAŠ GRUPA) </t>
  </si>
  <si>
    <t xml:space="preserve">za prvo polugodište 2012. godine objavljen na internetskim stranicama Društva www.kras.hr, </t>
  </si>
  <si>
    <t xml:space="preserve"> na internetskim  Zagrebačke burze d.d. Zagreb i  na internetskim stranicama  Službenog </t>
  </si>
  <si>
    <t xml:space="preserve">registra propisanih informacija.  Međuizvještaj Uprave Društva  dostavljen je HINA-i  putem </t>
  </si>
  <si>
    <t>sustava HinaOTS  s napomenom gdje se u cijelosti može pročitati.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</si>
  <si>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</si>
  <si>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</si>
  <si>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</si>
  <si>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</si>
  <si>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</si>
  <si>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</si>
  <si>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</si>
  <si>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</si>
  <si>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</si>
  <si>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MEĐUIZVJEŠTAJ UPRAVE DRUŠTVA</t>
  </si>
  <si>
    <t xml:space="preserve"> NEREVIDIRANI  REZULTATI POSLOVANJA KRAŠ GRUPE </t>
  </si>
  <si>
    <t>ZA RAZDOBLJE I-VI 2012. GODINE</t>
  </si>
  <si>
    <t xml:space="preserve">KRAŠ GRUPA je u prvom polugodištu 2012. godine ostvarila  konsolidirane ukupne prihode u iznosu od </t>
  </si>
  <si>
    <t>489,3 milijuna kuna.</t>
  </si>
  <si>
    <t xml:space="preserve">Ukupni konsolidirani rashodi u prvom polugodištu  2012. godine ostvareni su u iznosu od  484,3 milijuna </t>
  </si>
  <si>
    <t>kuna.</t>
  </si>
  <si>
    <t xml:space="preserve">KRAŠ GRUPA je u prvom polugodištu  2012. godine nakon pokrića ukupnih rashoda poslovanja ostvarila </t>
  </si>
  <si>
    <t xml:space="preserve"> dobit prije porezivanja u iznosu od 5,0 milijuna kuna, dok neto dobit razdoblja iznosi 1,6  milijuna kuna.</t>
  </si>
  <si>
    <t>Neto dobit pripisana imateljima kapitala MATICE  ostvarena je u iznosu od 1,1 milijuna kuna.</t>
  </si>
  <si>
    <t>Zarada po dionici za razdoblje siječanj-lipanj  2012. godine iznosi 0,83 kune.</t>
  </si>
  <si>
    <t xml:space="preserve">U odnosu na isto razdoblje prošle godine porasli su ukupni prihodi za 1,1%, dok su ukupni rashodi </t>
  </si>
  <si>
    <t>porasli za 1,7%, što je rezultiralo smanjenjem dobiti KRAŠ GRUPE.</t>
  </si>
  <si>
    <t xml:space="preserve">Na kretanje rashoda negativno su se odrazili povećani financijski izdaci za kamate i tečajne razlike, </t>
  </si>
  <si>
    <t xml:space="preserve">kao i veća ulaganja u tržište. Dodatni nepovoljan utjecaj na kretanje rashoda imalo je povećanje cijena </t>
  </si>
  <si>
    <t>sirovina, naročito šećera i koštuničavog voća.</t>
  </si>
  <si>
    <t xml:space="preserve">Na domaćem tržištu ostvareni su prihodi od prodaje u visini  od 277,4  milijuna kuna, dok su </t>
  </si>
  <si>
    <t xml:space="preserve"> prihodi  od prodaje u inozemstvu ostvareni u visini od 197,0 milijuna kuna.</t>
  </si>
  <si>
    <t>Na obujam prodaje na domaćem tržištu kao i na tržištima zemalja u regiji i dalje utječe nastavak</t>
  </si>
  <si>
    <t>pada kupovne moći potrošača. U takvim okolnostima dodatno je povećan uvoz konditorskih proizvoda.</t>
  </si>
  <si>
    <t xml:space="preserve">U promatranom razdoblju Kraš je povećao  izvoz na  tržišta Saudijske Arabije, Australije, Njemačke i </t>
  </si>
  <si>
    <t>Kosova.</t>
  </si>
  <si>
    <t xml:space="preserve">Podaci iz polugodišnjeg financijskog izvještaja za 2012. nisu potpuno usporedivi sa podacima </t>
  </si>
  <si>
    <t>za isto razdoblje prošle godine, jer stjecanje Karoline iz Osijeka koncem ožujka 2011. godine</t>
  </si>
  <si>
    <t>nije u potpunosti imalo utjecaja na polugodišnje financijske izvještaje za 2011. godinu.</t>
  </si>
  <si>
    <t>Obzirom da se u drugom polugodištu 2012. godine ne očekuje značajnije poboljšanje uvjeta poslovanja,</t>
  </si>
  <si>
    <t xml:space="preserve">poslovna politika i ciljevi usmjereni su na maksimalno prilagođavanje promjenama u poslovnom okruženju </t>
  </si>
  <si>
    <t>i tržišnim trendovima, s fokusom na osiguranje tekuće likvidnosti i financijske stabilnosti.</t>
  </si>
  <si>
    <t xml:space="preserve"> Kraš,  d.d. Zagreb</t>
  </si>
  <si>
    <t>Zagreb, srpanj 2012. godine</t>
  </si>
  <si>
    <t>Uprava Društva</t>
  </si>
  <si>
    <t xml:space="preserve">Izjava osobe odgovorne za sastavljanje  financijskih izvještaja za </t>
  </si>
  <si>
    <t xml:space="preserve">prvo polugodište 2012. godine  </t>
  </si>
  <si>
    <t>KRAŠ MATICA i KRAŠ GRUPA</t>
  </si>
  <si>
    <t>(sukladno članku 407. stavku 2. Zakona o tržištu kapitala)</t>
  </si>
  <si>
    <t>Prema mojem najboljem saznanju:</t>
  </si>
  <si>
    <t xml:space="preserve">1. set financijskih izvještaja KRAŠ  MATICA i KRAŠ GRUPA za prvo polugodište </t>
  </si>
  <si>
    <t xml:space="preserve">2012. godine sastavljeni su u skladu s Međunarodnim standardima financijskog </t>
  </si>
  <si>
    <t xml:space="preserve">izvještavanja odobrenih za primjenu u Republici Hrvatskoj, te daju cjelovit, fer i istinit </t>
  </si>
  <si>
    <t xml:space="preserve">prikaz imovine  i obveza, dobitaka, financijskog položaja i poslovanja Kraš, d.d. Zagreb </t>
  </si>
  <si>
    <t xml:space="preserve"> i ovisnih društava  uključenih u konsolidaciju kao cjelinu;</t>
  </si>
  <si>
    <t xml:space="preserve">2. izvještaj Uprave Društva sadrži istinit prikaz razvoja i rezultata poslovanja i položaja </t>
  </si>
  <si>
    <t>Kraš, d.d. Zagreb i ovisnih društava uključenih u konsolidaciju.</t>
  </si>
  <si>
    <t>U Zagrebu, srpanj  2012. godine</t>
  </si>
  <si>
    <t>Za Kraš,  d.d. Zagreb</t>
  </si>
  <si>
    <t>Ivanka Granić, dipl.oec.</t>
  </si>
  <si>
    <t>direktorica računovodstva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</si>
</sst>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zoomScalePageLayoutView="0" workbookViewId="0" topLeftCell="A1">
      <selection activeCell="D37" sqref="D37"/>
    </sheetView>
  </sheetViews>
  <sheetFormatPr defaultColWidth="9.140625" defaultRowHeight="12.75"/>
  <sheetData>
    <row r="6" spans="1:9" ht="12.75">
      <c r="A6" s="283" t="s">
        <v>305</v>
      </c>
      <c r="B6" s="284"/>
      <c r="C6" s="284"/>
      <c r="D6" s="284"/>
      <c r="E6" s="284"/>
      <c r="F6" s="284"/>
      <c r="G6" s="284"/>
      <c r="H6" s="284"/>
      <c r="I6" s="284"/>
    </row>
    <row r="7" spans="1:9" ht="12.75">
      <c r="A7" s="283" t="s">
        <v>306</v>
      </c>
      <c r="B7" s="284"/>
      <c r="C7" s="284"/>
      <c r="D7" s="284"/>
      <c r="E7" s="284"/>
      <c r="F7" s="284"/>
      <c r="G7" s="284"/>
      <c r="H7" s="284"/>
      <c r="I7" s="284"/>
    </row>
    <row r="8" spans="1:9" ht="12.75">
      <c r="A8" s="284"/>
      <c r="B8" s="284"/>
      <c r="C8" s="284"/>
      <c r="D8" s="284"/>
      <c r="E8" s="284"/>
      <c r="F8" s="284"/>
      <c r="G8" s="284"/>
      <c r="H8" s="284"/>
      <c r="I8" s="284"/>
    </row>
    <row r="9" spans="1:9" ht="12.75">
      <c r="A9" s="285" t="s">
        <v>307</v>
      </c>
      <c r="B9" s="284"/>
      <c r="C9" s="284"/>
      <c r="D9" s="284"/>
      <c r="E9" s="284"/>
      <c r="F9" s="285" t="s">
        <v>308</v>
      </c>
      <c r="G9" s="284"/>
      <c r="H9" s="284"/>
      <c r="I9" s="284"/>
    </row>
    <row r="10" spans="1:9" ht="12.75">
      <c r="A10" s="284"/>
      <c r="B10" s="284"/>
      <c r="C10" s="284"/>
      <c r="D10" s="284"/>
      <c r="E10" s="284"/>
      <c r="F10" s="284"/>
      <c r="G10" s="284"/>
      <c r="H10" s="284"/>
      <c r="I10" s="284"/>
    </row>
    <row r="11" spans="1:9" ht="15">
      <c r="A11" s="286" t="s">
        <v>309</v>
      </c>
      <c r="B11" s="286"/>
      <c r="C11" s="286"/>
      <c r="D11" s="286"/>
      <c r="E11" s="286"/>
      <c r="F11" s="286"/>
      <c r="G11" s="286"/>
      <c r="H11" s="286"/>
      <c r="I11" s="284"/>
    </row>
    <row r="12" spans="1:9" ht="15">
      <c r="A12" s="286" t="s">
        <v>310</v>
      </c>
      <c r="B12" s="286"/>
      <c r="C12" s="286"/>
      <c r="D12" s="286"/>
      <c r="E12" s="286"/>
      <c r="F12" s="286"/>
      <c r="G12" s="286"/>
      <c r="H12" s="286"/>
      <c r="I12" s="284"/>
    </row>
    <row r="13" spans="1:9" ht="12.75">
      <c r="A13" s="284"/>
      <c r="B13" s="284"/>
      <c r="C13" s="284"/>
      <c r="D13" s="284"/>
      <c r="E13" s="284"/>
      <c r="F13" s="284"/>
      <c r="G13" s="284"/>
      <c r="H13" s="284"/>
      <c r="I13" s="284"/>
    </row>
    <row r="14" spans="1:9" ht="12.75">
      <c r="A14" s="284" t="s">
        <v>311</v>
      </c>
      <c r="B14" s="284"/>
      <c r="C14" s="284"/>
      <c r="D14" s="284"/>
      <c r="E14" s="284"/>
      <c r="F14" s="284"/>
      <c r="G14" s="284"/>
      <c r="H14" s="284"/>
      <c r="I14" s="284"/>
    </row>
    <row r="15" spans="1:9" ht="12.75">
      <c r="A15" s="284" t="s">
        <v>312</v>
      </c>
      <c r="B15" s="284"/>
      <c r="C15" s="284"/>
      <c r="D15" s="284"/>
      <c r="E15" s="284"/>
      <c r="F15" s="284"/>
      <c r="G15" s="284"/>
      <c r="H15" s="284"/>
      <c r="I15" s="284"/>
    </row>
    <row r="16" spans="1:9" ht="12.75">
      <c r="A16" s="284" t="s">
        <v>313</v>
      </c>
      <c r="B16" s="284"/>
      <c r="C16" s="284"/>
      <c r="D16" s="284"/>
      <c r="E16" s="284"/>
      <c r="F16" s="284"/>
      <c r="G16" s="284"/>
      <c r="H16" s="284"/>
      <c r="I16" s="284"/>
    </row>
    <row r="17" spans="1:9" ht="12.75">
      <c r="A17" s="284" t="s">
        <v>314</v>
      </c>
      <c r="B17" s="284"/>
      <c r="C17" s="284"/>
      <c r="D17" s="284"/>
      <c r="E17" s="284"/>
      <c r="F17" s="284"/>
      <c r="G17" s="284"/>
      <c r="H17" s="284"/>
      <c r="I17" s="284"/>
    </row>
    <row r="18" spans="1:9" ht="12.75">
      <c r="A18" s="284" t="s">
        <v>315</v>
      </c>
      <c r="B18" s="284"/>
      <c r="C18" s="284"/>
      <c r="D18" s="284"/>
      <c r="E18" s="284"/>
      <c r="F18" s="284"/>
      <c r="G18" s="284"/>
      <c r="H18" s="284"/>
      <c r="I18" s="284"/>
    </row>
    <row r="19" spans="1:9" ht="12.75">
      <c r="A19" s="284" t="s">
        <v>316</v>
      </c>
      <c r="B19" s="284"/>
      <c r="C19" s="284"/>
      <c r="D19" s="284"/>
      <c r="E19" s="284"/>
      <c r="F19" s="284"/>
      <c r="G19" s="284"/>
      <c r="H19" s="284"/>
      <c r="I19" s="284"/>
    </row>
    <row r="20" spans="1:9" ht="12.75">
      <c r="A20" s="284" t="s">
        <v>317</v>
      </c>
      <c r="B20" s="284"/>
      <c r="C20" s="284"/>
      <c r="D20" s="284"/>
      <c r="E20" s="284"/>
      <c r="F20" s="284"/>
      <c r="G20" s="284"/>
      <c r="H20" s="284"/>
      <c r="I20" s="284"/>
    </row>
    <row r="21" spans="1:9" ht="12.75">
      <c r="A21" s="284" t="s">
        <v>318</v>
      </c>
      <c r="B21" s="284"/>
      <c r="C21" s="284"/>
      <c r="D21" s="284"/>
      <c r="E21" s="284"/>
      <c r="F21" s="284"/>
      <c r="G21" s="284"/>
      <c r="H21" s="284"/>
      <c r="I21" s="284"/>
    </row>
    <row r="22" spans="6:9" ht="12.75">
      <c r="F22" s="284"/>
      <c r="G22" s="284"/>
      <c r="H22" s="284"/>
      <c r="I22" s="284"/>
    </row>
    <row r="23" spans="1:9" ht="12.75">
      <c r="A23" s="283" t="s">
        <v>319</v>
      </c>
      <c r="B23" s="284"/>
      <c r="C23" s="284"/>
      <c r="D23" s="284"/>
      <c r="E23" s="284"/>
      <c r="F23" s="284"/>
      <c r="G23" s="284"/>
      <c r="H23" s="284"/>
      <c r="I23" s="284"/>
    </row>
    <row r="24" spans="1:9" ht="12.75">
      <c r="A24" s="283" t="s">
        <v>320</v>
      </c>
      <c r="B24" s="284"/>
      <c r="C24" s="284"/>
      <c r="D24" s="284"/>
      <c r="E24" s="284"/>
      <c r="F24" s="284"/>
      <c r="G24" s="284"/>
      <c r="H24" s="284"/>
      <c r="I24" s="284"/>
    </row>
    <row r="25" spans="1:9" ht="12.75">
      <c r="A25" s="283" t="s">
        <v>291</v>
      </c>
      <c r="B25" s="284"/>
      <c r="C25" s="284"/>
      <c r="D25" s="284"/>
      <c r="E25" s="284"/>
      <c r="F25" s="284"/>
      <c r="G25" s="284"/>
      <c r="H25" s="284"/>
      <c r="I25" s="284"/>
    </row>
    <row r="26" spans="1:9" ht="12.75">
      <c r="A26" s="283" t="s">
        <v>321</v>
      </c>
      <c r="B26" s="284"/>
      <c r="C26" s="284"/>
      <c r="D26" s="284"/>
      <c r="E26" s="284"/>
      <c r="F26" s="284"/>
      <c r="G26" s="284"/>
      <c r="H26" s="284"/>
      <c r="I26" s="284"/>
    </row>
    <row r="27" spans="1:9" ht="12.75">
      <c r="A27" s="283" t="s">
        <v>322</v>
      </c>
      <c r="B27" s="284"/>
      <c r="C27" s="284"/>
      <c r="D27" s="284"/>
      <c r="E27" s="284"/>
      <c r="F27" s="284"/>
      <c r="G27" s="284"/>
      <c r="H27" s="284"/>
      <c r="I27" s="284"/>
    </row>
    <row r="28" spans="1:9" ht="12.75">
      <c r="A28" s="283" t="s">
        <v>323</v>
      </c>
      <c r="B28" s="284"/>
      <c r="C28" s="284"/>
      <c r="D28" s="284"/>
      <c r="E28" s="284"/>
      <c r="F28" s="284"/>
      <c r="G28" s="284"/>
      <c r="H28" s="284"/>
      <c r="I28" s="284"/>
    </row>
    <row r="29" spans="1:9" ht="12.75">
      <c r="A29" s="283" t="s">
        <v>324</v>
      </c>
      <c r="B29" s="284"/>
      <c r="C29" s="284"/>
      <c r="D29" s="284"/>
      <c r="E29" s="284"/>
      <c r="F29" s="284"/>
      <c r="G29" s="284"/>
      <c r="H29" s="284"/>
      <c r="I29" s="284"/>
    </row>
    <row r="30" spans="1:9" ht="12.75">
      <c r="A30" s="283" t="s">
        <v>325</v>
      </c>
      <c r="B30" s="284"/>
      <c r="C30" s="284"/>
      <c r="D30" s="284"/>
      <c r="E30" s="284"/>
      <c r="F30" s="284"/>
      <c r="G30" s="284"/>
      <c r="H30" s="284"/>
      <c r="I30" s="284"/>
    </row>
    <row r="31" spans="1:5" ht="12.75">
      <c r="A31" s="283" t="s">
        <v>326</v>
      </c>
      <c r="B31" s="284"/>
      <c r="C31" s="284"/>
      <c r="D31" s="284"/>
      <c r="E31" s="28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6"/>
  <sheetViews>
    <sheetView zoomScalePageLayoutView="0" workbookViewId="0" topLeftCell="A22">
      <selection activeCell="K29" sqref="K29"/>
    </sheetView>
  </sheetViews>
  <sheetFormatPr defaultColWidth="9.140625" defaultRowHeight="12.75"/>
  <cols>
    <col min="9" max="9" width="15.8515625" style="0" customWidth="1"/>
  </cols>
  <sheetData>
    <row r="5" spans="1:9" ht="12.75">
      <c r="A5" s="287" t="s">
        <v>305</v>
      </c>
      <c r="B5" s="287"/>
      <c r="C5" s="287"/>
      <c r="D5" s="287"/>
      <c r="E5" s="287"/>
      <c r="F5" s="287"/>
      <c r="G5" s="287"/>
      <c r="H5" s="288"/>
      <c r="I5" s="288"/>
    </row>
    <row r="6" spans="1:9" ht="12.75">
      <c r="A6" s="287" t="s">
        <v>306</v>
      </c>
      <c r="B6" s="287"/>
      <c r="C6" s="287"/>
      <c r="D6" s="287"/>
      <c r="E6" s="287"/>
      <c r="F6" s="289" t="s">
        <v>327</v>
      </c>
      <c r="G6" s="287"/>
      <c r="H6" s="288"/>
      <c r="I6" s="288"/>
    </row>
    <row r="7" spans="1:9" ht="12.75">
      <c r="A7" s="287"/>
      <c r="B7" s="287"/>
      <c r="C7" s="287"/>
      <c r="D7" s="287"/>
      <c r="E7" s="287"/>
      <c r="F7" s="289"/>
      <c r="G7" s="287"/>
      <c r="H7" s="288"/>
      <c r="I7" s="288"/>
    </row>
    <row r="8" spans="1:9" ht="12.75">
      <c r="A8" s="288"/>
      <c r="B8" s="288"/>
      <c r="C8" s="288"/>
      <c r="D8" s="288"/>
      <c r="E8" s="288"/>
      <c r="F8" s="288"/>
      <c r="G8" s="288"/>
      <c r="H8" s="288"/>
      <c r="I8" s="288"/>
    </row>
    <row r="9" spans="1:9" ht="12.75">
      <c r="A9" s="287"/>
      <c r="B9" s="287"/>
      <c r="C9" s="289" t="s">
        <v>328</v>
      </c>
      <c r="D9" s="287"/>
      <c r="E9" s="287"/>
      <c r="F9" s="287"/>
      <c r="G9" s="287"/>
      <c r="H9" s="287"/>
      <c r="I9" s="287"/>
    </row>
    <row r="10" spans="2:9" ht="12.75">
      <c r="B10" s="290" t="s">
        <v>329</v>
      </c>
      <c r="C10" s="289"/>
      <c r="D10" s="289"/>
      <c r="E10" s="289"/>
      <c r="F10" s="289"/>
      <c r="G10" s="289"/>
      <c r="H10" s="289"/>
      <c r="I10" s="287"/>
    </row>
    <row r="11" spans="1:9" ht="12.75">
      <c r="A11" s="289"/>
      <c r="B11" s="289"/>
      <c r="C11" s="289" t="s">
        <v>330</v>
      </c>
      <c r="D11" s="289"/>
      <c r="E11" s="289"/>
      <c r="F11" s="289"/>
      <c r="G11" s="289"/>
      <c r="H11" s="287"/>
      <c r="I11" s="287"/>
    </row>
    <row r="12" spans="1:9" ht="12.75">
      <c r="A12" s="289"/>
      <c r="B12" s="289"/>
      <c r="C12" s="289"/>
      <c r="D12" s="289"/>
      <c r="E12" s="289"/>
      <c r="F12" s="289"/>
      <c r="G12" s="289"/>
      <c r="H12" s="287"/>
      <c r="I12" s="287"/>
    </row>
    <row r="13" spans="1:9" ht="12.75">
      <c r="A13" s="289"/>
      <c r="B13" s="289"/>
      <c r="C13" s="289"/>
      <c r="D13" s="289"/>
      <c r="E13" s="289"/>
      <c r="F13" s="289"/>
      <c r="G13" s="289"/>
      <c r="H13" s="287"/>
      <c r="I13" s="287"/>
    </row>
    <row r="14" spans="1:9" ht="12.75">
      <c r="A14" s="287" t="s">
        <v>331</v>
      </c>
      <c r="B14" s="289"/>
      <c r="C14" s="289"/>
      <c r="D14" s="289"/>
      <c r="E14" s="287"/>
      <c r="F14" s="287"/>
      <c r="G14" s="287"/>
      <c r="H14" s="287"/>
      <c r="I14" s="287"/>
    </row>
    <row r="15" spans="1:9" ht="12.75">
      <c r="A15" s="287" t="s">
        <v>332</v>
      </c>
      <c r="B15" s="287"/>
      <c r="C15" s="287"/>
      <c r="D15" s="287"/>
      <c r="E15" s="287"/>
      <c r="F15" s="287"/>
      <c r="G15" s="287"/>
      <c r="H15" s="287"/>
      <c r="I15" s="287"/>
    </row>
    <row r="16" spans="1:9" ht="12.75">
      <c r="A16" s="287" t="s">
        <v>333</v>
      </c>
      <c r="B16" s="287"/>
      <c r="C16" s="287"/>
      <c r="D16" s="287"/>
      <c r="E16" s="287"/>
      <c r="F16" s="287"/>
      <c r="G16" s="287"/>
      <c r="H16" s="287"/>
      <c r="I16" s="287"/>
    </row>
    <row r="17" spans="1:9" ht="12.75">
      <c r="A17" s="287" t="s">
        <v>334</v>
      </c>
      <c r="B17" s="287"/>
      <c r="C17" s="287"/>
      <c r="D17" s="287"/>
      <c r="E17" s="287"/>
      <c r="F17" s="287"/>
      <c r="G17" s="287"/>
      <c r="H17" s="287"/>
      <c r="I17" s="287"/>
    </row>
    <row r="18" spans="1:9" ht="12.75">
      <c r="A18" s="287" t="s">
        <v>335</v>
      </c>
      <c r="B18" s="287"/>
      <c r="C18" s="287"/>
      <c r="D18" s="287"/>
      <c r="E18" s="287"/>
      <c r="F18" s="287"/>
      <c r="G18" s="287"/>
      <c r="H18" s="287"/>
      <c r="I18" s="287"/>
    </row>
    <row r="19" spans="1:9" ht="12.75">
      <c r="A19" s="287" t="s">
        <v>336</v>
      </c>
      <c r="B19" s="287"/>
      <c r="C19" s="287"/>
      <c r="D19" s="287"/>
      <c r="E19" s="287"/>
      <c r="F19" s="287"/>
      <c r="G19" s="287"/>
      <c r="H19" s="287"/>
      <c r="I19" s="287"/>
    </row>
    <row r="20" spans="1:9" ht="12.75">
      <c r="A20" s="287"/>
      <c r="B20" s="287"/>
      <c r="C20" s="287"/>
      <c r="D20" s="287"/>
      <c r="E20" s="287"/>
      <c r="F20" s="287"/>
      <c r="G20" s="287"/>
      <c r="H20" s="287"/>
      <c r="I20" s="287"/>
    </row>
    <row r="21" spans="1:9" ht="12.75">
      <c r="A21" s="287" t="s">
        <v>337</v>
      </c>
      <c r="B21" s="287"/>
      <c r="C21" s="287"/>
      <c r="D21" s="287"/>
      <c r="E21" s="287"/>
      <c r="F21" s="287"/>
      <c r="G21" s="287"/>
      <c r="H21" s="287"/>
      <c r="I21" s="287"/>
    </row>
    <row r="22" spans="1:9" ht="12.75">
      <c r="A22" s="287" t="s">
        <v>338</v>
      </c>
      <c r="B22" s="287"/>
      <c r="C22" s="287"/>
      <c r="D22" s="287"/>
      <c r="E22" s="287"/>
      <c r="F22" s="287"/>
      <c r="G22" s="287"/>
      <c r="H22" s="287"/>
      <c r="I22" s="287"/>
    </row>
    <row r="24" spans="1:9" ht="12.75">
      <c r="A24" s="287" t="s">
        <v>339</v>
      </c>
      <c r="B24" s="287"/>
      <c r="C24" s="287"/>
      <c r="D24" s="287"/>
      <c r="E24" s="287"/>
      <c r="F24" s="287"/>
      <c r="G24" s="287"/>
      <c r="H24" s="287"/>
      <c r="I24" s="287"/>
    </row>
    <row r="25" spans="1:9" ht="12.75">
      <c r="A25" s="287" t="s">
        <v>340</v>
      </c>
      <c r="B25" s="287"/>
      <c r="C25" s="288"/>
      <c r="D25" s="288"/>
      <c r="E25" s="288"/>
      <c r="F25" s="288"/>
      <c r="G25" s="288"/>
      <c r="H25" s="288"/>
      <c r="I25" s="288"/>
    </row>
    <row r="26" spans="1:9" ht="12.75">
      <c r="A26" s="70" t="s">
        <v>341</v>
      </c>
      <c r="B26" s="70"/>
      <c r="C26" s="70"/>
      <c r="D26" s="70"/>
      <c r="E26" s="70"/>
      <c r="F26" s="70"/>
      <c r="G26" s="70"/>
      <c r="H26" s="70"/>
      <c r="I26" s="70"/>
    </row>
    <row r="27" spans="1:9" ht="12.75">
      <c r="A27" s="291" t="s">
        <v>342</v>
      </c>
      <c r="B27" s="291"/>
      <c r="C27" s="291"/>
      <c r="D27" s="291"/>
      <c r="E27" s="291"/>
      <c r="F27" s="291"/>
      <c r="G27" s="291"/>
      <c r="H27" s="291"/>
      <c r="I27" s="291"/>
    </row>
    <row r="28" spans="1:9" ht="12.75">
      <c r="A28" s="291" t="s">
        <v>343</v>
      </c>
      <c r="B28" s="292"/>
      <c r="C28" s="292"/>
      <c r="D28" s="292"/>
      <c r="E28" s="292"/>
      <c r="F28" s="292"/>
      <c r="G28" s="292"/>
      <c r="H28" s="292"/>
      <c r="I28" s="292"/>
    </row>
    <row r="29" spans="1:9" ht="12.75">
      <c r="A29" s="287"/>
      <c r="B29" s="287"/>
      <c r="C29" s="287"/>
      <c r="D29" s="287"/>
      <c r="E29" s="287"/>
      <c r="F29" s="287"/>
      <c r="G29" s="287"/>
      <c r="H29" s="287"/>
      <c r="I29" s="287"/>
    </row>
    <row r="30" spans="1:9" ht="12.75">
      <c r="A30" s="287" t="s">
        <v>344</v>
      </c>
      <c r="B30" s="287"/>
      <c r="C30" s="287"/>
      <c r="D30" s="287"/>
      <c r="E30" s="287"/>
      <c r="F30" s="287"/>
      <c r="G30" s="287"/>
      <c r="H30" s="287"/>
      <c r="I30" s="287"/>
    </row>
    <row r="31" spans="1:10" ht="15">
      <c r="A31" s="287" t="s">
        <v>345</v>
      </c>
      <c r="B31" s="287"/>
      <c r="C31" s="287"/>
      <c r="D31" s="287"/>
      <c r="E31" s="287"/>
      <c r="F31" s="287"/>
      <c r="G31" s="287"/>
      <c r="H31" s="287"/>
      <c r="I31" s="287"/>
      <c r="J31" s="293"/>
    </row>
    <row r="32" spans="1:10" ht="15">
      <c r="A32" s="292" t="s">
        <v>346</v>
      </c>
      <c r="B32" s="292"/>
      <c r="C32" s="292"/>
      <c r="D32" s="292"/>
      <c r="E32" s="292"/>
      <c r="F32" s="292"/>
      <c r="G32" s="292"/>
      <c r="H32" s="292"/>
      <c r="I32" s="292"/>
      <c r="J32" s="293"/>
    </row>
    <row r="33" spans="1:10" ht="15">
      <c r="A33" s="292" t="s">
        <v>347</v>
      </c>
      <c r="B33" s="292"/>
      <c r="C33" s="292"/>
      <c r="D33" s="292"/>
      <c r="E33" s="292"/>
      <c r="F33" s="292"/>
      <c r="G33" s="292"/>
      <c r="H33" s="292"/>
      <c r="I33" s="292"/>
      <c r="J33" s="294"/>
    </row>
    <row r="34" spans="1:10" ht="15">
      <c r="A34" s="291" t="s">
        <v>348</v>
      </c>
      <c r="B34" s="291"/>
      <c r="C34" s="291"/>
      <c r="D34" s="291"/>
      <c r="E34" s="291"/>
      <c r="F34" s="291"/>
      <c r="G34" s="291"/>
      <c r="H34" s="291"/>
      <c r="I34" s="295"/>
      <c r="J34" s="294"/>
    </row>
    <row r="35" ht="12.75">
      <c r="A35" s="292" t="s">
        <v>349</v>
      </c>
    </row>
    <row r="36" spans="1:9" ht="12.75">
      <c r="A36" s="296"/>
      <c r="B36" s="296"/>
      <c r="C36" s="296"/>
      <c r="D36" s="296"/>
      <c r="E36" s="296"/>
      <c r="F36" s="296"/>
      <c r="G36" s="296"/>
      <c r="H36" s="296"/>
      <c r="I36" s="296"/>
    </row>
    <row r="37" spans="1:10" ht="15">
      <c r="A37" s="291" t="s">
        <v>350</v>
      </c>
      <c r="J37" s="297"/>
    </row>
    <row r="38" spans="1:10" ht="15">
      <c r="A38" s="291" t="s">
        <v>351</v>
      </c>
      <c r="J38" s="297"/>
    </row>
    <row r="39" spans="1:10" ht="15">
      <c r="A39" s="291" t="s">
        <v>352</v>
      </c>
      <c r="J39" s="297"/>
    </row>
    <row r="40" ht="15">
      <c r="J40" s="297"/>
    </row>
    <row r="41" spans="1:9" ht="12.75">
      <c r="A41" s="70" t="s">
        <v>353</v>
      </c>
      <c r="B41" s="70"/>
      <c r="C41" s="70"/>
      <c r="D41" s="70"/>
      <c r="E41" s="70"/>
      <c r="F41" s="70"/>
      <c r="G41" s="70"/>
      <c r="H41" s="70"/>
      <c r="I41" s="70"/>
    </row>
    <row r="42" spans="1:9" ht="12.75">
      <c r="A42" s="70" t="s">
        <v>354</v>
      </c>
      <c r="B42" s="70"/>
      <c r="C42" s="70"/>
      <c r="D42" s="70"/>
      <c r="E42" s="70"/>
      <c r="F42" s="70"/>
      <c r="G42" s="70"/>
      <c r="H42" s="70"/>
      <c r="I42" s="70"/>
    </row>
    <row r="43" spans="1:9" ht="12.75">
      <c r="A43" s="70" t="s">
        <v>355</v>
      </c>
      <c r="B43" s="70"/>
      <c r="C43" s="70"/>
      <c r="D43" s="70"/>
      <c r="E43" s="70"/>
      <c r="F43" s="70"/>
      <c r="G43" s="70"/>
      <c r="H43" s="70"/>
      <c r="I43" s="70"/>
    </row>
    <row r="44" spans="1:9" ht="12.75">
      <c r="A44" s="70"/>
      <c r="B44" s="70"/>
      <c r="C44" s="70"/>
      <c r="D44" s="70"/>
      <c r="E44" s="70"/>
      <c r="F44" s="70"/>
      <c r="G44" s="70"/>
      <c r="H44" s="70"/>
      <c r="I44" s="70"/>
    </row>
    <row r="45" spans="1:9" ht="12.75">
      <c r="A45" s="288"/>
      <c r="B45" s="288"/>
      <c r="C45" s="288"/>
      <c r="D45" s="288"/>
      <c r="E45" s="288"/>
      <c r="F45" s="288"/>
      <c r="G45" s="287" t="s">
        <v>356</v>
      </c>
      <c r="H45" s="287"/>
      <c r="I45" s="288"/>
    </row>
    <row r="46" spans="1:9" ht="12.75">
      <c r="A46" s="287" t="s">
        <v>357</v>
      </c>
      <c r="B46" s="287"/>
      <c r="C46" s="287"/>
      <c r="D46" s="287"/>
      <c r="E46" s="287"/>
      <c r="F46" s="287"/>
      <c r="G46" s="287" t="s">
        <v>358</v>
      </c>
      <c r="H46" s="287"/>
      <c r="I46" s="28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B1">
      <selection activeCell="C19" sqref="C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214</v>
      </c>
      <c r="B1" s="166"/>
      <c r="C1" s="16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0" t="s">
        <v>215</v>
      </c>
      <c r="B2" s="131"/>
      <c r="C2" s="131"/>
      <c r="D2" s="132"/>
      <c r="E2" s="117">
        <v>40909</v>
      </c>
      <c r="F2" s="12"/>
      <c r="G2" s="13" t="s">
        <v>216</v>
      </c>
      <c r="H2" s="117">
        <v>41090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33" t="s">
        <v>282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6" t="s">
        <v>217</v>
      </c>
      <c r="B6" s="137"/>
      <c r="C6" s="128" t="s">
        <v>286</v>
      </c>
      <c r="D6" s="12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38" t="s">
        <v>218</v>
      </c>
      <c r="B8" s="139"/>
      <c r="C8" s="128" t="s">
        <v>287</v>
      </c>
      <c r="D8" s="12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25" t="s">
        <v>219</v>
      </c>
      <c r="B10" s="126"/>
      <c r="C10" s="128" t="s">
        <v>288</v>
      </c>
      <c r="D10" s="12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6" t="s">
        <v>220</v>
      </c>
      <c r="B12" s="137"/>
      <c r="C12" s="140" t="s">
        <v>289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6" t="s">
        <v>221</v>
      </c>
      <c r="B14" s="137"/>
      <c r="C14" s="143">
        <v>10000</v>
      </c>
      <c r="D14" s="144"/>
      <c r="E14" s="16"/>
      <c r="F14" s="140" t="s">
        <v>290</v>
      </c>
      <c r="G14" s="141"/>
      <c r="H14" s="141"/>
      <c r="I14" s="14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6" t="s">
        <v>222</v>
      </c>
      <c r="B16" s="137"/>
      <c r="C16" s="140" t="s">
        <v>291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6" t="s">
        <v>223</v>
      </c>
      <c r="B18" s="137"/>
      <c r="C18" s="145"/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6" t="s">
        <v>224</v>
      </c>
      <c r="B20" s="137"/>
      <c r="C20" s="148" t="s">
        <v>292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6" t="s">
        <v>225</v>
      </c>
      <c r="B22" s="137"/>
      <c r="C22" s="118">
        <v>133</v>
      </c>
      <c r="D22" s="140" t="s">
        <v>290</v>
      </c>
      <c r="E22" s="149"/>
      <c r="F22" s="150"/>
      <c r="G22" s="136"/>
      <c r="H22" s="15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6" t="s">
        <v>226</v>
      </c>
      <c r="B24" s="137"/>
      <c r="C24" s="118">
        <v>21</v>
      </c>
      <c r="D24" s="140" t="s">
        <v>293</v>
      </c>
      <c r="E24" s="149"/>
      <c r="F24" s="149"/>
      <c r="G24" s="150"/>
      <c r="H24" s="51" t="s">
        <v>227</v>
      </c>
      <c r="I24" s="119">
        <v>1576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283</v>
      </c>
      <c r="I25" s="95"/>
      <c r="J25" s="10"/>
      <c r="K25" s="10"/>
      <c r="L25" s="10"/>
    </row>
    <row r="26" spans="1:12" ht="12.75">
      <c r="A26" s="136" t="s">
        <v>228</v>
      </c>
      <c r="B26" s="137"/>
      <c r="C26" s="120" t="s">
        <v>294</v>
      </c>
      <c r="D26" s="25"/>
      <c r="E26" s="33"/>
      <c r="F26" s="24"/>
      <c r="G26" s="152" t="s">
        <v>229</v>
      </c>
      <c r="H26" s="137"/>
      <c r="I26" s="121" t="s">
        <v>295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53" t="s">
        <v>230</v>
      </c>
      <c r="B28" s="154"/>
      <c r="C28" s="155"/>
      <c r="D28" s="155"/>
      <c r="E28" s="156" t="s">
        <v>231</v>
      </c>
      <c r="F28" s="157"/>
      <c r="G28" s="157"/>
      <c r="H28" s="158" t="s">
        <v>232</v>
      </c>
      <c r="I28" s="15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28"/>
      <c r="I30" s="129"/>
      <c r="J30" s="10"/>
      <c r="K30" s="10"/>
      <c r="L30" s="10"/>
    </row>
    <row r="31" spans="1:12" ht="12.75">
      <c r="A31" s="91"/>
      <c r="B31" s="22"/>
      <c r="C31" s="21"/>
      <c r="D31" s="163"/>
      <c r="E31" s="163"/>
      <c r="F31" s="163"/>
      <c r="G31" s="164"/>
      <c r="H31" s="16"/>
      <c r="I31" s="98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28"/>
      <c r="I32" s="12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28"/>
      <c r="I34" s="12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28"/>
      <c r="I36" s="129"/>
      <c r="J36" s="10"/>
      <c r="K36" s="10"/>
      <c r="L36" s="10"/>
    </row>
    <row r="37" spans="1:12" ht="12.75">
      <c r="A37" s="100"/>
      <c r="B37" s="30"/>
      <c r="C37" s="167"/>
      <c r="D37" s="168"/>
      <c r="E37" s="16"/>
      <c r="F37" s="167"/>
      <c r="G37" s="168"/>
      <c r="H37" s="16"/>
      <c r="I37" s="92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28"/>
      <c r="I38" s="12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28"/>
      <c r="I40" s="12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25" t="s">
        <v>233</v>
      </c>
      <c r="B44" s="176"/>
      <c r="C44" s="128"/>
      <c r="D44" s="129"/>
      <c r="E44" s="26"/>
      <c r="F44" s="140"/>
      <c r="G44" s="161"/>
      <c r="H44" s="161"/>
      <c r="I44" s="162"/>
      <c r="J44" s="10"/>
      <c r="K44" s="10"/>
      <c r="L44" s="10"/>
    </row>
    <row r="45" spans="1:12" ht="12.75">
      <c r="A45" s="100"/>
      <c r="B45" s="30"/>
      <c r="C45" s="167"/>
      <c r="D45" s="168"/>
      <c r="E45" s="16"/>
      <c r="F45" s="167"/>
      <c r="G45" s="169"/>
      <c r="H45" s="35"/>
      <c r="I45" s="104"/>
      <c r="J45" s="10"/>
      <c r="K45" s="10"/>
      <c r="L45" s="10"/>
    </row>
    <row r="46" spans="1:12" ht="12.75">
      <c r="A46" s="125" t="s">
        <v>234</v>
      </c>
      <c r="B46" s="176"/>
      <c r="C46" s="140" t="s">
        <v>296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1"/>
      <c r="B47" s="22"/>
      <c r="C47" s="21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25" t="s">
        <v>236</v>
      </c>
      <c r="B48" s="176"/>
      <c r="C48" s="177" t="s">
        <v>297</v>
      </c>
      <c r="D48" s="178"/>
      <c r="E48" s="179"/>
      <c r="F48" s="16"/>
      <c r="G48" s="51" t="s">
        <v>237</v>
      </c>
      <c r="H48" s="177" t="s">
        <v>298</v>
      </c>
      <c r="I48" s="17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25" t="s">
        <v>223</v>
      </c>
      <c r="B50" s="176"/>
      <c r="C50" s="182" t="s">
        <v>299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6" t="s">
        <v>238</v>
      </c>
      <c r="B52" s="137"/>
      <c r="C52" s="177" t="s">
        <v>300</v>
      </c>
      <c r="D52" s="178"/>
      <c r="E52" s="178"/>
      <c r="F52" s="178"/>
      <c r="G52" s="178"/>
      <c r="H52" s="178"/>
      <c r="I52" s="142"/>
      <c r="J52" s="10"/>
      <c r="K52" s="10"/>
      <c r="L52" s="10"/>
    </row>
    <row r="53" spans="1:12" ht="12.75">
      <c r="A53" s="105"/>
      <c r="B53" s="20"/>
      <c r="C53" s="172" t="s">
        <v>239</v>
      </c>
      <c r="D53" s="172"/>
      <c r="E53" s="172"/>
      <c r="F53" s="172"/>
      <c r="G53" s="172"/>
      <c r="H53" s="17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3" t="s">
        <v>240</v>
      </c>
      <c r="C55" s="184"/>
      <c r="D55" s="184"/>
      <c r="E55" s="18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85" t="s">
        <v>272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5"/>
      <c r="B57" s="185" t="s">
        <v>273</v>
      </c>
      <c r="C57" s="186"/>
      <c r="D57" s="186"/>
      <c r="E57" s="186"/>
      <c r="F57" s="186"/>
      <c r="G57" s="186"/>
      <c r="H57" s="186"/>
      <c r="I57" s="107"/>
      <c r="J57" s="10"/>
      <c r="K57" s="10"/>
      <c r="L57" s="10"/>
    </row>
    <row r="58" spans="1:12" ht="12.75">
      <c r="A58" s="105"/>
      <c r="B58" s="185" t="s">
        <v>274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5"/>
      <c r="B59" s="185" t="s">
        <v>275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0"/>
      <c r="H63" s="18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L73" sqref="L1:L16384"/>
    </sheetView>
  </sheetViews>
  <sheetFormatPr defaultColWidth="9.140625" defaultRowHeight="12.75"/>
  <cols>
    <col min="1" max="9" width="9.140625" style="52" customWidth="1"/>
    <col min="10" max="10" width="13.14062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302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50</v>
      </c>
      <c r="B4" s="231"/>
      <c r="C4" s="231"/>
      <c r="D4" s="231"/>
      <c r="E4" s="231"/>
      <c r="F4" s="231"/>
      <c r="G4" s="231"/>
      <c r="H4" s="232"/>
      <c r="I4" s="58" t="s">
        <v>244</v>
      </c>
      <c r="J4" s="59" t="s">
        <v>284</v>
      </c>
      <c r="K4" s="60" t="s">
        <v>285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56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679684786</v>
      </c>
      <c r="K8" s="53">
        <f>K9+K16+K26+K35+K39</f>
        <v>664609200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2104482</v>
      </c>
      <c r="K9" s="53">
        <f>SUM(K10:K15)</f>
        <v>1799332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2030853</v>
      </c>
      <c r="K11" s="7">
        <v>1502987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73629</v>
      </c>
      <c r="K14" s="7">
        <v>296345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439504969</v>
      </c>
      <c r="K16" s="53">
        <f>SUM(K17:K25)</f>
        <v>429982274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66353031</v>
      </c>
      <c r="K17" s="7">
        <v>66353031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206585964</v>
      </c>
      <c r="K18" s="7">
        <v>201232137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97862183</v>
      </c>
      <c r="K19" s="7">
        <v>87182075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18190883</v>
      </c>
      <c r="K20" s="7">
        <v>17215606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2379778</v>
      </c>
      <c r="K21" s="7">
        <v>2195609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1341439</v>
      </c>
      <c r="K22" s="7">
        <v>215227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33999685</v>
      </c>
      <c r="K23" s="7">
        <v>43223758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3356379</v>
      </c>
      <c r="K24" s="7">
        <v>3104804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9435627</v>
      </c>
      <c r="K25" s="7">
        <v>9260027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238075335</v>
      </c>
      <c r="K26" s="53">
        <f>SUM(K27:K34)</f>
        <v>232827594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101744715</v>
      </c>
      <c r="K27" s="7">
        <v>101745615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13331676</v>
      </c>
      <c r="K28" s="7">
        <v>13295701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5635977</v>
      </c>
      <c r="K29" s="7">
        <v>5635977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289112</v>
      </c>
      <c r="K31" s="7">
        <v>289112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116731839</v>
      </c>
      <c r="K32" s="7">
        <v>111519173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342016</v>
      </c>
      <c r="K33" s="7">
        <v>342016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0</v>
      </c>
      <c r="K37" s="7">
        <v>0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0</v>
      </c>
      <c r="K39" s="7">
        <v>0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515597761</v>
      </c>
      <c r="K40" s="53">
        <f>K41+K49+K56+K64</f>
        <v>473724261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99549050</v>
      </c>
      <c r="K41" s="53">
        <f>SUM(K42:K48)</f>
        <v>103037490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56815417</v>
      </c>
      <c r="K42" s="7">
        <v>37461022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13693028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33631691</v>
      </c>
      <c r="K44" s="7">
        <v>44942107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7665879</v>
      </c>
      <c r="K45" s="7">
        <v>5499267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105585</v>
      </c>
      <c r="K46" s="7">
        <v>561413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1330478</v>
      </c>
      <c r="K48" s="7">
        <v>880653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f>SUM(J50:J55)</f>
        <v>362436097</v>
      </c>
      <c r="K49" s="53">
        <f>SUM(K50:K55)</f>
        <v>339378161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146679264</v>
      </c>
      <c r="K50" s="7">
        <v>141031457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196219340</v>
      </c>
      <c r="K51" s="7">
        <v>184830515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41471</v>
      </c>
      <c r="K52" s="7">
        <v>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507315</v>
      </c>
      <c r="K53" s="7">
        <v>408107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7017518</v>
      </c>
      <c r="K54" s="7">
        <v>4929680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11971189</v>
      </c>
      <c r="K55" s="7">
        <v>8178402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f>SUM(J57:J63)</f>
        <v>18395210</v>
      </c>
      <c r="K56" s="53">
        <f>SUM(K57:K63)</f>
        <v>14773419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3332919</v>
      </c>
      <c r="K58" s="7">
        <v>1661963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14982328</v>
      </c>
      <c r="K62" s="7">
        <v>13030178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79963</v>
      </c>
      <c r="K63" s="7">
        <v>81278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35217404</v>
      </c>
      <c r="K64" s="7">
        <v>16535191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1095173</v>
      </c>
      <c r="K65" s="7">
        <v>1041842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1196377720</v>
      </c>
      <c r="K66" s="53">
        <f>K7+K8+K40+K65</f>
        <v>1139375303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51955989</v>
      </c>
      <c r="K67" s="8">
        <v>23877141</v>
      </c>
    </row>
    <row r="68" spans="1:11" ht="12.75">
      <c r="A68" s="193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4">
        <f>J70+J71+J72+J78+J79+J82+J85</f>
        <v>615851917</v>
      </c>
      <c r="K69" s="54">
        <f>K70+K71+K72+K78+K79+K82+K85</f>
        <v>622101170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549448400</v>
      </c>
      <c r="K70" s="7">
        <v>549448400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-10135171</v>
      </c>
      <c r="K71" s="7">
        <v>-10255346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24324149</v>
      </c>
      <c r="K72" s="53">
        <f>K73+K74-K75+K76+K77</f>
        <v>24324149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24324149</v>
      </c>
      <c r="K73" s="7">
        <v>24324149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571964</v>
      </c>
      <c r="K74" s="7">
        <v>4128328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571964</v>
      </c>
      <c r="K75" s="7">
        <v>4128328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-19274863</v>
      </c>
      <c r="K78" s="7">
        <v>-19274863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57472103</v>
      </c>
      <c r="K79" s="53">
        <f>K80-K81</f>
        <v>68030052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57472103</v>
      </c>
      <c r="K80" s="7">
        <v>68030052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14017299</v>
      </c>
      <c r="K82" s="53">
        <f>K83-K84</f>
        <v>9828778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14017299</v>
      </c>
      <c r="K83" s="7">
        <v>9828778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0</v>
      </c>
      <c r="K89" s="7">
        <v>0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193837357</v>
      </c>
      <c r="K90" s="53">
        <f>SUM(K91:K99)</f>
        <v>193101693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106809692</v>
      </c>
      <c r="K93" s="7">
        <v>106537668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84224033</v>
      </c>
      <c r="K97" s="7">
        <v>83996764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2803632</v>
      </c>
      <c r="K98" s="7">
        <v>2567261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0</v>
      </c>
      <c r="K99" s="7">
        <v>0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378838924</v>
      </c>
      <c r="K100" s="53">
        <f>SUM(K101:K112)</f>
        <v>309687019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22146041</v>
      </c>
      <c r="K101" s="7">
        <v>47468160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0</v>
      </c>
      <c r="K102" s="7">
        <v>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143731755</v>
      </c>
      <c r="K103" s="7">
        <v>116615152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11488</v>
      </c>
      <c r="K104" s="7">
        <v>244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147746525</v>
      </c>
      <c r="K105" s="7">
        <v>92501657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35272231</v>
      </c>
      <c r="K107" s="7">
        <v>25200890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7596891</v>
      </c>
      <c r="K108" s="7">
        <v>7226826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7594597</v>
      </c>
      <c r="K109" s="7">
        <v>6419473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1094538</v>
      </c>
      <c r="K110" s="7">
        <v>1051672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13644858</v>
      </c>
      <c r="K112" s="7">
        <v>13202945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7849522</v>
      </c>
      <c r="K113" s="7">
        <v>14485421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1196377720</v>
      </c>
      <c r="K114" s="53">
        <f>K69+K86+K90+K100+K113</f>
        <v>1139375303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51955989</v>
      </c>
      <c r="K115" s="8">
        <v>23877141</v>
      </c>
    </row>
    <row r="116" spans="1:11" ht="12.75">
      <c r="A116" s="193" t="s">
        <v>276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>
        <v>0</v>
      </c>
      <c r="K118" s="7">
        <v>0</v>
      </c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>
        <v>0</v>
      </c>
      <c r="K119" s="8">
        <v>0</v>
      </c>
    </row>
    <row r="120" spans="1:11" ht="12.75">
      <c r="A120" s="210" t="s">
        <v>277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0" sqref="A60:H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8" t="s">
        <v>245</v>
      </c>
      <c r="J4" s="249" t="s">
        <v>284</v>
      </c>
      <c r="K4" s="249"/>
      <c r="L4" s="249" t="s">
        <v>285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4">
        <f>SUM(J8:J9)</f>
        <v>409964883</v>
      </c>
      <c r="K7" s="54">
        <f>SUM(K8:K9)</f>
        <v>234044015</v>
      </c>
      <c r="L7" s="54">
        <f>SUM(L8:L9)</f>
        <v>418149289</v>
      </c>
      <c r="M7" s="54">
        <f>SUM(M8:M9)</f>
        <v>236101672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407024900</v>
      </c>
      <c r="K8" s="7">
        <v>232808737</v>
      </c>
      <c r="L8" s="7">
        <v>413031716</v>
      </c>
      <c r="M8" s="7">
        <v>235522889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2939983</v>
      </c>
      <c r="K9" s="7">
        <v>1235278</v>
      </c>
      <c r="L9" s="7">
        <v>5117573</v>
      </c>
      <c r="M9" s="7">
        <v>578783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393489096</v>
      </c>
      <c r="K10" s="53">
        <f>K11+K12+K16+K20+K21+K22+K25+K26</f>
        <v>226127176</v>
      </c>
      <c r="L10" s="53">
        <f>L11+L12+L16+L20+L21+L22+L25+L26</f>
        <v>399503025</v>
      </c>
      <c r="M10" s="53">
        <f>M11+M12+M16+M20+M21+M22+M25+M26</f>
        <v>224988251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-43981413</v>
      </c>
      <c r="K11" s="7">
        <v>7492292</v>
      </c>
      <c r="L11" s="7">
        <v>-24560032</v>
      </c>
      <c r="M11" s="7">
        <v>10505876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293682557</v>
      </c>
      <c r="K12" s="53">
        <f>SUM(K13:K15)</f>
        <v>145491068</v>
      </c>
      <c r="L12" s="53">
        <f>SUM(L13:L15)</f>
        <v>290094323</v>
      </c>
      <c r="M12" s="53">
        <f>SUM(M13:M15)</f>
        <v>148321505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221949882</v>
      </c>
      <c r="K13" s="7">
        <v>99707793</v>
      </c>
      <c r="L13" s="7">
        <v>174896114</v>
      </c>
      <c r="M13" s="7">
        <v>76302179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37134859</v>
      </c>
      <c r="K14" s="7">
        <v>22998774</v>
      </c>
      <c r="L14" s="7">
        <v>83478406</v>
      </c>
      <c r="M14" s="7">
        <v>51638371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34597816</v>
      </c>
      <c r="K15" s="7">
        <v>22784501</v>
      </c>
      <c r="L15" s="7">
        <v>31719803</v>
      </c>
      <c r="M15" s="7">
        <v>20380955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103232465</v>
      </c>
      <c r="K16" s="53">
        <f>SUM(K17:K19)</f>
        <v>52206755</v>
      </c>
      <c r="L16" s="53">
        <f>SUM(L17:L19)</f>
        <v>97594753</v>
      </c>
      <c r="M16" s="53">
        <f>SUM(M17:M19)</f>
        <v>47342859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60429125</v>
      </c>
      <c r="K17" s="7">
        <v>30538668</v>
      </c>
      <c r="L17" s="7">
        <v>57424151</v>
      </c>
      <c r="M17" s="7">
        <v>28078968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27667843</v>
      </c>
      <c r="K18" s="7">
        <v>14009116</v>
      </c>
      <c r="L18" s="7">
        <v>26331001</v>
      </c>
      <c r="M18" s="7">
        <v>12792499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15135497</v>
      </c>
      <c r="K19" s="7">
        <v>7658971</v>
      </c>
      <c r="L19" s="7">
        <v>13839601</v>
      </c>
      <c r="M19" s="7">
        <v>6471392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20942984</v>
      </c>
      <c r="K20" s="7">
        <v>10460962</v>
      </c>
      <c r="L20" s="7">
        <v>20875082</v>
      </c>
      <c r="M20" s="7">
        <v>10379442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17581911</v>
      </c>
      <c r="K21" s="7">
        <v>9180080</v>
      </c>
      <c r="L21" s="7">
        <v>15263459</v>
      </c>
      <c r="M21" s="7">
        <v>8413551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835251</v>
      </c>
      <c r="K22" s="53">
        <f>SUM(K23:K24)</f>
        <v>417626</v>
      </c>
      <c r="L22" s="53">
        <f>SUM(L23:L24)</f>
        <v>0</v>
      </c>
      <c r="M22" s="53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835251</v>
      </c>
      <c r="K24" s="7">
        <v>417626</v>
      </c>
      <c r="L24" s="7">
        <v>0</v>
      </c>
      <c r="M24" s="7">
        <v>0</v>
      </c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0</v>
      </c>
      <c r="L25" s="7">
        <v>0</v>
      </c>
      <c r="M25" s="7"/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1195341</v>
      </c>
      <c r="K26" s="7">
        <v>878393</v>
      </c>
      <c r="L26" s="7">
        <v>235440</v>
      </c>
      <c r="M26" s="7">
        <v>25018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6606829</v>
      </c>
      <c r="K27" s="53">
        <f>SUM(K28:K32)</f>
        <v>4662819</v>
      </c>
      <c r="L27" s="53">
        <f>SUM(L28:L32)</f>
        <v>7232119</v>
      </c>
      <c r="M27" s="53">
        <f>SUM(M28:M32)</f>
        <v>2565385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2432126</v>
      </c>
      <c r="K28" s="7">
        <v>1824717</v>
      </c>
      <c r="L28" s="7">
        <v>2244068</v>
      </c>
      <c r="M28" s="7">
        <v>1173939</v>
      </c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4115867</v>
      </c>
      <c r="K29" s="7">
        <v>2818093</v>
      </c>
      <c r="L29" s="7">
        <v>4754670</v>
      </c>
      <c r="M29" s="7">
        <v>1230678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58836</v>
      </c>
      <c r="K32" s="7">
        <v>20009</v>
      </c>
      <c r="L32" s="7">
        <v>233381</v>
      </c>
      <c r="M32" s="7">
        <v>160768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13683578</v>
      </c>
      <c r="K33" s="53">
        <f>SUM(K34:K37)</f>
        <v>8276544</v>
      </c>
      <c r="L33" s="53">
        <f>SUM(L34:L37)</f>
        <v>12975570</v>
      </c>
      <c r="M33" s="53">
        <f>SUM(M34:M37)</f>
        <v>5874460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2388712</v>
      </c>
      <c r="K34" s="7">
        <v>1746744</v>
      </c>
      <c r="L34" s="7">
        <v>2166364</v>
      </c>
      <c r="M34" s="7">
        <v>926522</v>
      </c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11292554</v>
      </c>
      <c r="K35" s="7">
        <v>6527488</v>
      </c>
      <c r="L35" s="7">
        <v>10648120</v>
      </c>
      <c r="M35" s="7">
        <v>4867440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2312</v>
      </c>
      <c r="K37" s="7">
        <v>2312</v>
      </c>
      <c r="L37" s="7">
        <v>161086</v>
      </c>
      <c r="M37" s="7">
        <v>80498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416571712</v>
      </c>
      <c r="K42" s="53">
        <f>K7+K27+K38+K40</f>
        <v>238706834</v>
      </c>
      <c r="L42" s="53">
        <f>L7+L27+L38+L40</f>
        <v>425381408</v>
      </c>
      <c r="M42" s="53">
        <f>M7+M27+M38+M40</f>
        <v>238667057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407172674</v>
      </c>
      <c r="K43" s="53">
        <f>K10+K33+K39+K41</f>
        <v>234403720</v>
      </c>
      <c r="L43" s="53">
        <f>L10+L33+L39+L41</f>
        <v>412478595</v>
      </c>
      <c r="M43" s="53">
        <f>M10+M33+M39+M41</f>
        <v>230862711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9399038</v>
      </c>
      <c r="K44" s="53">
        <f>K42-K43</f>
        <v>4303114</v>
      </c>
      <c r="L44" s="53">
        <f>L42-L43</f>
        <v>12902813</v>
      </c>
      <c r="M44" s="53">
        <f>M42-M43</f>
        <v>7804346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9399038</v>
      </c>
      <c r="K45" s="53">
        <f>IF(K42&gt;K43,K42-K43,0)</f>
        <v>4303114</v>
      </c>
      <c r="L45" s="53">
        <f>IF(L42&gt;L43,L42-L43,0)</f>
        <v>12902813</v>
      </c>
      <c r="M45" s="53">
        <f>IF(M42&gt;M43,M42-M43,0)</f>
        <v>7804346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3016382</v>
      </c>
      <c r="K47" s="7">
        <v>1544165</v>
      </c>
      <c r="L47" s="7">
        <v>3074035</v>
      </c>
      <c r="M47" s="7">
        <v>1830144</v>
      </c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6382656</v>
      </c>
      <c r="K48" s="53">
        <f>K44-K47</f>
        <v>2758949</v>
      </c>
      <c r="L48" s="53">
        <f>L44-L47</f>
        <v>9828778</v>
      </c>
      <c r="M48" s="53">
        <f>M44-M47</f>
        <v>5974202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6382656</v>
      </c>
      <c r="K49" s="53">
        <f>IF(K48&gt;0,K48,0)</f>
        <v>2758949</v>
      </c>
      <c r="L49" s="53">
        <f>IF(L48&gt;0,L48,0)</f>
        <v>9828778</v>
      </c>
      <c r="M49" s="53">
        <f>IF(M48&gt;0,M48,0)</f>
        <v>5974202</v>
      </c>
    </row>
    <row r="50" spans="1:13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3" t="s">
        <v>278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6382656</v>
      </c>
      <c r="K56" s="6">
        <v>2758949</v>
      </c>
      <c r="L56" s="6">
        <v>9828778</v>
      </c>
      <c r="M56" s="6">
        <v>5974202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6382656</v>
      </c>
      <c r="K67" s="61">
        <f>K56+K66</f>
        <v>2758949</v>
      </c>
      <c r="L67" s="61">
        <f>L56+L66</f>
        <v>9828778</v>
      </c>
      <c r="M67" s="61">
        <f>M56+M66</f>
        <v>5974202</v>
      </c>
    </row>
    <row r="68" spans="1:13" ht="12.75" customHeight="1">
      <c r="A68" s="237" t="s">
        <v>279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201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B4">
      <selection activeCell="M30" sqref="M30"/>
    </sheetView>
  </sheetViews>
  <sheetFormatPr defaultColWidth="9.140625" defaultRowHeight="12.75"/>
  <cols>
    <col min="1" max="7" width="9.140625" style="52" customWidth="1"/>
    <col min="8" max="8" width="5.57421875" style="52" customWidth="1"/>
    <col min="9" max="9" width="9.140625" style="52" customWidth="1"/>
    <col min="10" max="10" width="9.7109375" style="52" customWidth="1"/>
    <col min="11" max="16384" width="9.140625" style="52" customWidth="1"/>
  </cols>
  <sheetData>
    <row r="1" spans="1:11" ht="12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302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6" t="s">
        <v>245</v>
      </c>
      <c r="J4" s="67" t="s">
        <v>284</v>
      </c>
      <c r="K4" s="67" t="s">
        <v>285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8">
        <v>2</v>
      </c>
      <c r="J5" s="69" t="s">
        <v>249</v>
      </c>
      <c r="K5" s="69" t="s">
        <v>250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9399037</v>
      </c>
      <c r="K7" s="7">
        <v>12902813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20942984</v>
      </c>
      <c r="K8" s="7">
        <v>20875082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16887470</v>
      </c>
      <c r="K9" s="7">
        <v>0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0</v>
      </c>
      <c r="K10" s="7">
        <v>23057935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0</v>
      </c>
      <c r="K11" s="7">
        <v>0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4971681</v>
      </c>
      <c r="K12" s="7">
        <v>6689230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4">
        <f>SUM(J7:J12)</f>
        <v>52201172</v>
      </c>
      <c r="K13" s="53">
        <f>SUM(K7:K12)</f>
        <v>63525060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0</v>
      </c>
      <c r="K14" s="7">
        <v>0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34354508</v>
      </c>
      <c r="K15" s="7">
        <v>0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29871210</v>
      </c>
      <c r="K16" s="7">
        <v>3488440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28821740</v>
      </c>
      <c r="K17" s="7">
        <v>36378559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4">
        <f>SUM(J14:J17)</f>
        <v>93047458</v>
      </c>
      <c r="K18" s="53">
        <f>SUM(K14:K17)</f>
        <v>39866999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IF(J13&gt;J18,J13-J18,0)</f>
        <v>0</v>
      </c>
      <c r="K19" s="53">
        <f>IF(K13&gt;K18,K13-K18,0)</f>
        <v>23658061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4">
        <f>IF(J18&gt;J13,J18-J13,0)</f>
        <v>40846286</v>
      </c>
      <c r="K20" s="53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115845</v>
      </c>
      <c r="K22" s="7">
        <v>53201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0</v>
      </c>
      <c r="K23" s="7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0</v>
      </c>
      <c r="K24" s="7">
        <v>0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0</v>
      </c>
      <c r="K25" s="7">
        <v>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10623178</v>
      </c>
      <c r="K26" s="7">
        <v>10097959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4">
        <f>SUM(J22:J26)</f>
        <v>10739023</v>
      </c>
      <c r="K27" s="53">
        <f>SUM(K22:K26)</f>
        <v>10151160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19917423</v>
      </c>
      <c r="K28" s="7">
        <v>12326650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53866342</v>
      </c>
      <c r="K29" s="7">
        <v>900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16351620</v>
      </c>
      <c r="K30" s="7">
        <v>1315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4">
        <f>SUM(J28:J30)</f>
        <v>90135385</v>
      </c>
      <c r="K31" s="53">
        <f>SUM(K28:K30)</f>
        <v>12328865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IF(J31&gt;J27,J31-J27,0)</f>
        <v>79396362</v>
      </c>
      <c r="K33" s="53">
        <f>IF(K31&gt;K27,K31-K27,0)</f>
        <v>2177705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123687594</v>
      </c>
      <c r="K36" s="7">
        <v>0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0</v>
      </c>
      <c r="K37" s="7">
        <v>507470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4">
        <f>SUM(J35:J37)</f>
        <v>123687594</v>
      </c>
      <c r="K38" s="53">
        <f>SUM(K35:K37)</f>
        <v>507470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17814365</v>
      </c>
      <c r="K39" s="7">
        <v>36346673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7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0</v>
      </c>
      <c r="K41" s="7">
        <v>0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2043742</v>
      </c>
      <c r="K42" s="7">
        <v>4086995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0</v>
      </c>
      <c r="K43" s="7">
        <v>236371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4">
        <f>SUM(J39:J43)</f>
        <v>19858107</v>
      </c>
      <c r="K44" s="53">
        <f>SUM(K39:K43)</f>
        <v>40670039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IF(J38&gt;J44,J38-J44,0)</f>
        <v>103829487</v>
      </c>
      <c r="K45" s="53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IF(J44&gt;J38,J44-J38,0)</f>
        <v>0</v>
      </c>
      <c r="K46" s="53">
        <f>IF(K44&gt;K38,K44-K38,0)</f>
        <v>40162569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IF(J20-J19+J33-J32+J46-J45&gt;0,J20-J19+J33-J32+J46-J45,0)</f>
        <v>16413161</v>
      </c>
      <c r="K48" s="53">
        <f>IF(K20-K19+K33-K32+K46-K45&gt;0,K20-K19+K33-K32+K46-K45,0)</f>
        <v>18682213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46455462</v>
      </c>
      <c r="K49" s="7">
        <v>35217404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0</v>
      </c>
      <c r="K50" s="7">
        <v>0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16413161</v>
      </c>
      <c r="K51" s="7">
        <v>18682213</v>
      </c>
    </row>
    <row r="52" spans="1:11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4">
        <v>44</v>
      </c>
      <c r="J52" s="65">
        <f>J49+J50-J51</f>
        <v>30042301</v>
      </c>
      <c r="K52" s="61">
        <f>K49+K50-K51</f>
        <v>16535191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25" sqref="A25:K25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4" t="s">
        <v>247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2"/>
    </row>
    <row r="2" spans="1:12" ht="15.75">
      <c r="A2" s="42"/>
      <c r="B2" s="71"/>
      <c r="C2" s="259" t="s">
        <v>248</v>
      </c>
      <c r="D2" s="259"/>
      <c r="E2" s="74">
        <v>40909</v>
      </c>
      <c r="F2" s="43" t="s">
        <v>216</v>
      </c>
      <c r="G2" s="260">
        <v>41090</v>
      </c>
      <c r="H2" s="261"/>
      <c r="I2" s="71"/>
      <c r="J2" s="71"/>
      <c r="K2" s="71"/>
      <c r="L2" s="75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8" t="s">
        <v>271</v>
      </c>
      <c r="J3" s="79" t="s">
        <v>124</v>
      </c>
      <c r="K3" s="79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81">
        <v>2</v>
      </c>
      <c r="J4" s="80" t="s">
        <v>249</v>
      </c>
      <c r="K4" s="80" t="s">
        <v>250</v>
      </c>
    </row>
    <row r="5" spans="1:11" ht="12.75">
      <c r="A5" s="264" t="s">
        <v>251</v>
      </c>
      <c r="B5" s="265"/>
      <c r="C5" s="265"/>
      <c r="D5" s="265"/>
      <c r="E5" s="265"/>
      <c r="F5" s="265"/>
      <c r="G5" s="265"/>
      <c r="H5" s="265"/>
      <c r="I5" s="44">
        <v>1</v>
      </c>
      <c r="J5" s="45">
        <v>549448400</v>
      </c>
      <c r="K5" s="45">
        <v>549448400</v>
      </c>
    </row>
    <row r="6" spans="1:11" ht="12.75">
      <c r="A6" s="264" t="s">
        <v>252</v>
      </c>
      <c r="B6" s="265"/>
      <c r="C6" s="265"/>
      <c r="D6" s="265"/>
      <c r="E6" s="265"/>
      <c r="F6" s="265"/>
      <c r="G6" s="265"/>
      <c r="H6" s="265"/>
      <c r="I6" s="44">
        <v>2</v>
      </c>
      <c r="J6" s="46">
        <v>-14193182</v>
      </c>
      <c r="K6" s="46">
        <v>-10255346</v>
      </c>
    </row>
    <row r="7" spans="1:11" ht="12.75">
      <c r="A7" s="264" t="s">
        <v>253</v>
      </c>
      <c r="B7" s="265"/>
      <c r="C7" s="265"/>
      <c r="D7" s="265"/>
      <c r="E7" s="265"/>
      <c r="F7" s="265"/>
      <c r="G7" s="265"/>
      <c r="H7" s="265"/>
      <c r="I7" s="44">
        <v>3</v>
      </c>
      <c r="J7" s="46">
        <v>24324149</v>
      </c>
      <c r="K7" s="46">
        <v>24324149</v>
      </c>
    </row>
    <row r="8" spans="1:11" ht="12.75">
      <c r="A8" s="264" t="s">
        <v>254</v>
      </c>
      <c r="B8" s="265"/>
      <c r="C8" s="265"/>
      <c r="D8" s="265"/>
      <c r="E8" s="265"/>
      <c r="F8" s="265"/>
      <c r="G8" s="265"/>
      <c r="H8" s="265"/>
      <c r="I8" s="44">
        <v>4</v>
      </c>
      <c r="J8" s="46">
        <v>45350786</v>
      </c>
      <c r="K8" s="46">
        <v>68030052</v>
      </c>
    </row>
    <row r="9" spans="1:11" ht="12.75">
      <c r="A9" s="264" t="s">
        <v>255</v>
      </c>
      <c r="B9" s="265"/>
      <c r="C9" s="265"/>
      <c r="D9" s="265"/>
      <c r="E9" s="265"/>
      <c r="F9" s="265"/>
      <c r="G9" s="265"/>
      <c r="H9" s="265"/>
      <c r="I9" s="44">
        <v>5</v>
      </c>
      <c r="J9" s="46">
        <v>6382656</v>
      </c>
      <c r="K9" s="46">
        <v>9828778</v>
      </c>
    </row>
    <row r="10" spans="1:11" ht="12.75">
      <c r="A10" s="264" t="s">
        <v>256</v>
      </c>
      <c r="B10" s="265"/>
      <c r="C10" s="265"/>
      <c r="D10" s="265"/>
      <c r="E10" s="265"/>
      <c r="F10" s="265"/>
      <c r="G10" s="265"/>
      <c r="H10" s="265"/>
      <c r="I10" s="44">
        <v>6</v>
      </c>
      <c r="J10" s="46">
        <v>0</v>
      </c>
      <c r="K10" s="46">
        <v>0</v>
      </c>
    </row>
    <row r="11" spans="1:11" ht="12.75">
      <c r="A11" s="264" t="s">
        <v>257</v>
      </c>
      <c r="B11" s="265"/>
      <c r="C11" s="265"/>
      <c r="D11" s="265"/>
      <c r="E11" s="265"/>
      <c r="F11" s="265"/>
      <c r="G11" s="265"/>
      <c r="H11" s="265"/>
      <c r="I11" s="44">
        <v>7</v>
      </c>
      <c r="J11" s="46">
        <v>0</v>
      </c>
      <c r="K11" s="46">
        <v>0</v>
      </c>
    </row>
    <row r="12" spans="1:11" ht="12.75">
      <c r="A12" s="264" t="s">
        <v>258</v>
      </c>
      <c r="B12" s="265"/>
      <c r="C12" s="265"/>
      <c r="D12" s="265"/>
      <c r="E12" s="265"/>
      <c r="F12" s="265"/>
      <c r="G12" s="265"/>
      <c r="H12" s="265"/>
      <c r="I12" s="44">
        <v>8</v>
      </c>
      <c r="J12" s="46">
        <v>-17504852</v>
      </c>
      <c r="K12" s="46">
        <v>-19274863</v>
      </c>
    </row>
    <row r="13" spans="1:11" ht="12.75">
      <c r="A13" s="264" t="s">
        <v>259</v>
      </c>
      <c r="B13" s="265"/>
      <c r="C13" s="265"/>
      <c r="D13" s="265"/>
      <c r="E13" s="265"/>
      <c r="F13" s="265"/>
      <c r="G13" s="265"/>
      <c r="H13" s="265"/>
      <c r="I13" s="44">
        <v>9</v>
      </c>
      <c r="J13" s="46">
        <v>0</v>
      </c>
      <c r="K13" s="46">
        <v>0</v>
      </c>
    </row>
    <row r="14" spans="1:11" ht="12.75">
      <c r="A14" s="266" t="s">
        <v>260</v>
      </c>
      <c r="B14" s="267"/>
      <c r="C14" s="267"/>
      <c r="D14" s="267"/>
      <c r="E14" s="267"/>
      <c r="F14" s="267"/>
      <c r="G14" s="267"/>
      <c r="H14" s="267"/>
      <c r="I14" s="44">
        <v>10</v>
      </c>
      <c r="J14" s="76">
        <f>SUM(J5:J13)</f>
        <v>593807957</v>
      </c>
      <c r="K14" s="76">
        <f>SUM(K5:K13)</f>
        <v>622101170</v>
      </c>
    </row>
    <row r="15" spans="1:11" ht="12.75">
      <c r="A15" s="264" t="s">
        <v>261</v>
      </c>
      <c r="B15" s="265"/>
      <c r="C15" s="265"/>
      <c r="D15" s="265"/>
      <c r="E15" s="265"/>
      <c r="F15" s="265"/>
      <c r="G15" s="265"/>
      <c r="H15" s="265"/>
      <c r="I15" s="44">
        <v>11</v>
      </c>
      <c r="J15" s="46">
        <v>0</v>
      </c>
      <c r="K15" s="46">
        <v>0</v>
      </c>
    </row>
    <row r="16" spans="1:11" ht="12.75">
      <c r="A16" s="264" t="s">
        <v>262</v>
      </c>
      <c r="B16" s="265"/>
      <c r="C16" s="265"/>
      <c r="D16" s="265"/>
      <c r="E16" s="265"/>
      <c r="F16" s="265"/>
      <c r="G16" s="265"/>
      <c r="H16" s="265"/>
      <c r="I16" s="44">
        <v>12</v>
      </c>
      <c r="J16" s="46">
        <v>0</v>
      </c>
      <c r="K16" s="46">
        <v>0</v>
      </c>
    </row>
    <row r="17" spans="1:11" ht="12.75">
      <c r="A17" s="264" t="s">
        <v>263</v>
      </c>
      <c r="B17" s="265"/>
      <c r="C17" s="265"/>
      <c r="D17" s="265"/>
      <c r="E17" s="265"/>
      <c r="F17" s="265"/>
      <c r="G17" s="265"/>
      <c r="H17" s="265"/>
      <c r="I17" s="44">
        <v>13</v>
      </c>
      <c r="J17" s="46">
        <v>0</v>
      </c>
      <c r="K17" s="46">
        <v>0</v>
      </c>
    </row>
    <row r="18" spans="1:11" ht="12.75">
      <c r="A18" s="264" t="s">
        <v>264</v>
      </c>
      <c r="B18" s="265"/>
      <c r="C18" s="265"/>
      <c r="D18" s="265"/>
      <c r="E18" s="265"/>
      <c r="F18" s="265"/>
      <c r="G18" s="265"/>
      <c r="H18" s="265"/>
      <c r="I18" s="44">
        <v>14</v>
      </c>
      <c r="J18" s="46">
        <v>0</v>
      </c>
      <c r="K18" s="46">
        <v>0</v>
      </c>
    </row>
    <row r="19" spans="1:11" ht="12.75">
      <c r="A19" s="264" t="s">
        <v>265</v>
      </c>
      <c r="B19" s="265"/>
      <c r="C19" s="265"/>
      <c r="D19" s="265"/>
      <c r="E19" s="265"/>
      <c r="F19" s="265"/>
      <c r="G19" s="265"/>
      <c r="H19" s="265"/>
      <c r="I19" s="44">
        <v>15</v>
      </c>
      <c r="J19" s="46">
        <v>0</v>
      </c>
      <c r="K19" s="46">
        <v>0</v>
      </c>
    </row>
    <row r="20" spans="1:11" ht="12.75">
      <c r="A20" s="264" t="s">
        <v>266</v>
      </c>
      <c r="B20" s="265"/>
      <c r="C20" s="265"/>
      <c r="D20" s="265"/>
      <c r="E20" s="265"/>
      <c r="F20" s="265"/>
      <c r="G20" s="265"/>
      <c r="H20" s="265"/>
      <c r="I20" s="44">
        <v>16</v>
      </c>
      <c r="J20" s="46">
        <v>0</v>
      </c>
      <c r="K20" s="46">
        <v>0</v>
      </c>
    </row>
    <row r="21" spans="1:11" ht="12.75">
      <c r="A21" s="266" t="s">
        <v>267</v>
      </c>
      <c r="B21" s="267"/>
      <c r="C21" s="267"/>
      <c r="D21" s="267"/>
      <c r="E21" s="267"/>
      <c r="F21" s="267"/>
      <c r="G21" s="267"/>
      <c r="H21" s="267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268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0</v>
      </c>
      <c r="K23" s="45">
        <v>0</v>
      </c>
    </row>
    <row r="24" spans="1:11" ht="17.25" customHeight="1">
      <c r="A24" s="270" t="s">
        <v>269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7">
        <v>0</v>
      </c>
      <c r="K24" s="77">
        <v>0</v>
      </c>
    </row>
    <row r="25" spans="1:11" ht="30" customHeight="1">
      <c r="A25" s="272" t="s">
        <v>270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246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304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29"/>
  <sheetViews>
    <sheetView zoomScalePageLayoutView="0" workbookViewId="0" topLeftCell="A1">
      <selection activeCell="I26" sqref="I26:I27"/>
    </sheetView>
  </sheetViews>
  <sheetFormatPr defaultColWidth="9.140625" defaultRowHeight="12.75"/>
  <sheetData>
    <row r="6" spans="1:8" ht="12.75">
      <c r="A6" s="283" t="s">
        <v>305</v>
      </c>
      <c r="B6" s="284"/>
      <c r="C6" s="284"/>
      <c r="D6" s="284"/>
      <c r="E6" s="284"/>
      <c r="F6" s="284"/>
      <c r="G6" s="284"/>
      <c r="H6" s="284"/>
    </row>
    <row r="7" spans="1:8" ht="12.75">
      <c r="A7" s="283" t="s">
        <v>306</v>
      </c>
      <c r="B7" s="284"/>
      <c r="C7" s="284"/>
      <c r="D7" s="284"/>
      <c r="E7" s="284"/>
      <c r="F7" s="284"/>
      <c r="G7" s="284"/>
      <c r="H7" s="284"/>
    </row>
    <row r="8" spans="1:8" ht="12.75">
      <c r="A8" s="284"/>
      <c r="B8" s="284"/>
      <c r="C8" s="284"/>
      <c r="D8" s="284"/>
      <c r="E8" s="284"/>
      <c r="F8" s="284"/>
      <c r="G8" s="284"/>
      <c r="H8" s="284"/>
    </row>
    <row r="9" spans="1:8" ht="12.75">
      <c r="A9" s="284"/>
      <c r="B9" s="284"/>
      <c r="C9" s="284"/>
      <c r="D9" s="284"/>
      <c r="E9" s="284"/>
      <c r="F9" s="285" t="s">
        <v>327</v>
      </c>
      <c r="G9" s="284"/>
      <c r="H9" s="284"/>
    </row>
    <row r="10" spans="1:8" ht="12.75">
      <c r="A10" s="284"/>
      <c r="B10" s="284"/>
      <c r="C10" s="284"/>
      <c r="D10" s="284"/>
      <c r="E10" s="284"/>
      <c r="F10" s="284"/>
      <c r="G10" s="284"/>
      <c r="H10" s="284"/>
    </row>
    <row r="11" spans="1:8" ht="15">
      <c r="A11" s="286" t="s">
        <v>359</v>
      </c>
      <c r="B11" s="286"/>
      <c r="C11" s="286"/>
      <c r="D11" s="286"/>
      <c r="E11" s="286"/>
      <c r="F11" s="286"/>
      <c r="G11" s="286"/>
      <c r="H11" s="286"/>
    </row>
    <row r="12" spans="1:8" ht="15">
      <c r="A12" s="286" t="s">
        <v>360</v>
      </c>
      <c r="B12" s="286"/>
      <c r="C12" s="286"/>
      <c r="D12" s="286"/>
      <c r="E12" s="286"/>
      <c r="F12" s="286"/>
      <c r="G12" s="286"/>
      <c r="H12" s="286"/>
    </row>
    <row r="13" spans="1:8" ht="15">
      <c r="A13" s="286" t="s">
        <v>361</v>
      </c>
      <c r="B13" s="286"/>
      <c r="C13" s="286"/>
      <c r="D13" s="286"/>
      <c r="E13" s="284"/>
      <c r="F13" s="284"/>
      <c r="G13" s="284"/>
      <c r="H13" s="284"/>
    </row>
    <row r="14" spans="1:8" ht="12.75">
      <c r="A14" s="284"/>
      <c r="B14" s="284"/>
      <c r="C14" s="284" t="s">
        <v>362</v>
      </c>
      <c r="D14" s="284"/>
      <c r="E14" s="284"/>
      <c r="F14" s="284"/>
      <c r="G14" s="284"/>
      <c r="H14" s="284"/>
    </row>
    <row r="15" spans="1:8" ht="12.75">
      <c r="A15" s="284"/>
      <c r="B15" s="284"/>
      <c r="C15" s="284"/>
      <c r="D15" s="284"/>
      <c r="E15" s="284"/>
      <c r="F15" s="284"/>
      <c r="G15" s="284"/>
      <c r="H15" s="284"/>
    </row>
    <row r="16" spans="1:8" ht="12.75">
      <c r="A16" s="298" t="s">
        <v>363</v>
      </c>
      <c r="B16" s="298"/>
      <c r="C16" s="298"/>
      <c r="D16" s="298"/>
      <c r="E16" s="298"/>
      <c r="F16" s="284"/>
      <c r="G16" s="284"/>
      <c r="H16" s="284"/>
    </row>
    <row r="17" spans="1:8" ht="12.75">
      <c r="A17" s="299" t="s">
        <v>364</v>
      </c>
      <c r="B17" s="298"/>
      <c r="C17" s="298"/>
      <c r="D17" s="298"/>
      <c r="E17" s="298"/>
      <c r="F17" s="284"/>
      <c r="G17" s="284"/>
      <c r="H17" s="284"/>
    </row>
    <row r="18" spans="1:8" ht="12.75">
      <c r="A18" s="299" t="s">
        <v>365</v>
      </c>
      <c r="B18" s="298"/>
      <c r="C18" s="298"/>
      <c r="D18" s="298"/>
      <c r="E18" s="298"/>
      <c r="F18" s="284"/>
      <c r="G18" s="284"/>
      <c r="H18" s="284"/>
    </row>
    <row r="19" spans="1:8" ht="12.75">
      <c r="A19" s="299" t="s">
        <v>366</v>
      </c>
      <c r="B19" s="284"/>
      <c r="C19" s="284"/>
      <c r="D19" s="284"/>
      <c r="E19" s="284"/>
      <c r="F19" s="284"/>
      <c r="G19" s="284"/>
      <c r="H19" s="284"/>
    </row>
    <row r="20" spans="1:8" ht="12.75">
      <c r="A20" s="299" t="s">
        <v>367</v>
      </c>
      <c r="B20" s="284"/>
      <c r="C20" s="284"/>
      <c r="D20" s="284"/>
      <c r="E20" s="284"/>
      <c r="F20" s="284"/>
      <c r="G20" s="284"/>
      <c r="H20" s="284"/>
    </row>
    <row r="21" spans="1:8" ht="12.75">
      <c r="A21" s="284" t="s">
        <v>368</v>
      </c>
      <c r="B21" s="284"/>
      <c r="C21" s="284"/>
      <c r="D21" s="284"/>
      <c r="E21" s="284"/>
      <c r="F21" s="284"/>
      <c r="G21" s="284"/>
      <c r="H21" s="284"/>
    </row>
    <row r="22" spans="1:8" ht="12.75">
      <c r="A22" s="299" t="s">
        <v>369</v>
      </c>
      <c r="B22" s="284"/>
      <c r="C22" s="284"/>
      <c r="D22" s="284"/>
      <c r="E22" s="284"/>
      <c r="F22" s="284"/>
      <c r="G22" s="284"/>
      <c r="H22" s="284"/>
    </row>
    <row r="23" spans="1:8" ht="12.75">
      <c r="A23" s="284" t="s">
        <v>370</v>
      </c>
      <c r="B23" s="284"/>
      <c r="C23" s="284"/>
      <c r="D23" s="284"/>
      <c r="E23" s="284"/>
      <c r="F23" s="284"/>
      <c r="G23" s="284"/>
      <c r="H23" s="284"/>
    </row>
    <row r="24" spans="1:8" ht="12.75">
      <c r="A24" s="284"/>
      <c r="B24" s="284"/>
      <c r="C24" s="284"/>
      <c r="D24" s="284"/>
      <c r="E24" s="284"/>
      <c r="F24" s="284"/>
      <c r="G24" s="284"/>
      <c r="H24" s="284"/>
    </row>
    <row r="25" spans="1:8" ht="12.75">
      <c r="A25" s="284"/>
      <c r="B25" s="284"/>
      <c r="C25" s="284"/>
      <c r="D25" s="284"/>
      <c r="E25" s="284"/>
      <c r="F25" s="284"/>
      <c r="G25" s="284"/>
      <c r="H25" s="284"/>
    </row>
    <row r="26" spans="1:8" ht="12.75">
      <c r="A26" s="283" t="s">
        <v>371</v>
      </c>
      <c r="B26" s="284"/>
      <c r="C26" s="284"/>
      <c r="D26" s="284"/>
      <c r="E26" s="284"/>
      <c r="F26" s="284"/>
      <c r="G26" s="284"/>
      <c r="H26" s="284"/>
    </row>
    <row r="27" spans="1:8" ht="12.75">
      <c r="A27" s="284"/>
      <c r="B27" s="284"/>
      <c r="C27" s="284"/>
      <c r="D27" s="284"/>
      <c r="E27" s="283" t="s">
        <v>372</v>
      </c>
      <c r="F27" s="284"/>
      <c r="G27" s="284"/>
      <c r="H27" s="284"/>
    </row>
    <row r="28" spans="1:8" ht="12.75">
      <c r="A28" s="283"/>
      <c r="B28" s="284"/>
      <c r="C28" s="284"/>
      <c r="D28" s="284"/>
      <c r="E28" s="284" t="s">
        <v>373</v>
      </c>
      <c r="F28" s="284"/>
      <c r="G28" s="284"/>
      <c r="H28" s="284"/>
    </row>
    <row r="29" spans="1:8" ht="12.75">
      <c r="A29" s="283"/>
      <c r="B29" s="284"/>
      <c r="C29" s="284"/>
      <c r="D29" s="284"/>
      <c r="E29" s="299" t="s">
        <v>374</v>
      </c>
      <c r="F29" s="284"/>
      <c r="G29" s="284"/>
      <c r="H29" s="28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2012-07-27T13:41:41Z</cp:lastPrinted>
  <dcterms:created xsi:type="dcterms:W3CDTF">2008-10-17T11:51:54Z</dcterms:created>
  <dcterms:modified xsi:type="dcterms:W3CDTF">2012-07-27T13:42:16Z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