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8"/>
  </bookViews>
  <sheets>
    <sheet name="NASLOVNICA" sheetId="1" r:id="rId1"/>
    <sheet name="MEĐUIZVJEŠTAJ UPRAVE" sheetId="2" r:id="rId2"/>
    <sheet name="OPĆI PODACI" sheetId="3" r:id="rId3"/>
    <sheet name="Bilanca" sheetId="4" r:id="rId4"/>
    <sheet name="RDG" sheetId="5" r:id="rId5"/>
    <sheet name="NT_I" sheetId="6" r:id="rId6"/>
    <sheet name="PK" sheetId="7" r:id="rId7"/>
    <sheet name="Bilješke" sheetId="8" r:id="rId8"/>
    <sheet name="IZJAVA" sheetId="9" r:id="rId9"/>
  </sheets>
  <definedNames>
    <definedName name="_xlnm.Print_Area" localSheetId="7">'Bilješke'!$A$1:$J$53</definedName>
    <definedName name="_xlnm.Print_Area" localSheetId="1">'MEĐUIZVJEŠTAJ UPRAVE'!$A$1:$J$46</definedName>
    <definedName name="_xlnm.Print_Area" localSheetId="2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<sst xmlns="http://schemas.openxmlformats.org/spreadsheetml/2006/main" count="432" uniqueCount="394">
  <si>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</si>
  <si>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</si>
  <si>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</si>
  <si>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</si>
  <si>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</si>
  <si>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</si>
  <si>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</si>
  <si>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</si>
  <si>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</si>
  <si>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</si>
  <si>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</si>
  <si>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</si>
  <si>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</si>
  <si>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</si>
  <si>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</si>
  <si>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</si>
  <si>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</si>
  <si>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</si>
  <si>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</si>
  <si>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</si>
  <si>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</si>
  <si>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</si>
  <si>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</si>
  <si>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</si>
  <si>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</si>
  <si>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</si>
  <si>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</si>
  <si>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</si>
  <si>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</si>
  <si>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</si>
  <si>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</si>
  <si>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</si>
  <si>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</si>
  <si>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</si>
  <si>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</si>
  <si>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</si>
  <si>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</si>
  <si>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</si>
  <si>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</si>
  <si>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</si>
  <si>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</si>
  <si>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</si>
  <si>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</si>
  <si>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</si>
  <si>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</si>
  <si>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</si>
  <si>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</si>
  <si>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</si>
  <si>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</si>
  <si>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</si>
  <si>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</si>
  <si>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</si>
  <si>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</si>
  <si>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</si>
  <si>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</si>
  <si>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</si>
  <si>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</si>
  <si>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</si>
  <si>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</si>
  <si>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</si>
  <si>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</si>
  <si>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</si>
  <si>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</si>
  <si>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</si>
  <si>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</si>
  <si>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</si>
  <si>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</si>
  <si>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</si>
  <si>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</si>
  <si>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</si>
  <si>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</si>
  <si>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</si>
  <si>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</si>
  <si>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</si>
  <si>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</si>
  <si>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</si>
  <si>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</si>
  <si>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</si>
  <si>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</si>
  <si>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</si>
  <si>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</si>
  <si>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</si>
  <si>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</si>
  <si>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</si>
  <si>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</si>
  <si>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</si>
  <si>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</si>
  <si>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</si>
  <si>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</si>
  <si>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</si>
  <si>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</si>
  <si>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</si>
  <si>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</si>
  <si>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</si>
  <si>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</si>
  <si>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</si>
  <si>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</si>
  <si>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</si>
  <si>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</si>
  <si>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</si>
  <si>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</si>
  <si>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</si>
  <si>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</si>
  <si>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</si>
  <si>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</si>
  <si>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</si>
  <si>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</si>
  <si>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</si>
  <si>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</si>
  <si>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</si>
  <si>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</si>
  <si>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</si>
  <si>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</si>
  <si>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</si>
  <si>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</si>
  <si>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</si>
  <si>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</si>
  <si>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</si>
  <si>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</si>
  <si>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</si>
  <si>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</si>
  <si>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</si>
  <si>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</si>
  <si>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</si>
  <si>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</si>
  <si>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</si>
  <si>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</si>
  <si>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</si>
  <si>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</si>
  <si>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</si>
  <si>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</si>
  <si>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</si>
  <si>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</si>
  <si>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</si>
  <si>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</si>
  <si>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</si>
  <si>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</si>
  <si>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</si>
  <si>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</si>
  <si>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</si>
  <si>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</si>
  <si>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</si>
  <si>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</si>
  <si>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</si>
  <si>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</si>
  <si>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</si>
  <si>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</si>
  <si>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</si>
  <si>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</si>
  <si>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</si>
  <si>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</si>
  <si>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</si>
  <si>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</si>
  <si>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</si>
  <si>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</si>
  <si>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</si>
  <si>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</si>
  <si>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</si>
  <si>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</si>
  <si>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</si>
  <si>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</si>
  <si>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</si>
  <si>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</si>
  <si>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</si>
  <si>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</si>
  <si>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</si>
  <si>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</si>
  <si>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</si>
  <si>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</si>
  <si>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</si>
  <si>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</si>
  <si>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</si>
  <si>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</si>
  <si>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</si>
  <si>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</si>
  <si>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</si>
  <si>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</si>
  <si>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</si>
  <si>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</si>
  <si>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</si>
  <si>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</si>
  <si>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</si>
  <si>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</si>
  <si>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</si>
  <si>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</si>
  <si>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</si>
  <si>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</si>
  <si>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</si>
  <si>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</si>
  <si>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</si>
  <si>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</si>
  <si>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</si>
  <si>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</si>
  <si>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</si>
  <si>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</si>
  <si>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</si>
  <si>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</si>
  <si>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</si>
  <si>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</si>
  <si>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</si>
  <si>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</si>
  <si>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</si>
  <si>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</si>
  <si>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</si>
  <si>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</si>
  <si>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</si>
  <si>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</si>
  <si>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</si>
  <si>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</si>
  <si>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</si>
  <si>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</si>
  <si>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</si>
  <si>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</si>
  <si>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</si>
  <si>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</si>
  <si>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</si>
  <si>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</si>
  <si>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</si>
  <si>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</si>
  <si>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</si>
  <si>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</si>
  <si>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</si>
  <si>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</si>
  <si>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</si>
  <si>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</si>
  <si>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</si>
  <si>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</si>
  <si>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</si>
  <si>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</si>
  <si>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</si>
  <si>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</si>
  <si>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</si>
  <si>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</si>
  <si>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</si>
  <si>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</si>
  <si>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</si>
  <si>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</si>
  <si>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</si>
  <si>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</si>
  <si>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</si>
  <si>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</si>
  <si>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</si>
  <si>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</si>
  <si>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</si>
  <si>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</si>
  <si>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</si>
  <si>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</si>
  <si>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</si>
  <si>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</si>
  <si>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</si>
  <si>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</si>
  <si>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</si>
  <si>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</si>
  <si>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</si>
  <si>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</si>
  <si>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</si>
  <si>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</si>
  <si>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</si>
  <si>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</si>
  <si>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</si>
  <si>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</si>
  <si>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</si>
  <si>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</si>
  <si>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</si>
  <si>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</si>
  <si>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</si>
  <si>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</si>
  <si>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</si>
  <si>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</si>
  <si>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</si>
  <si>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</si>
  <si>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</si>
  <si>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</si>
  <si>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</si>
  <si>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</si>
  <si>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</si>
  <si>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</si>
  <si>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</si>
  <si>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</si>
  <si>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</si>
  <si>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</si>
  <si>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</si>
  <si>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</si>
  <si>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</si>
  <si>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</si>
  <si>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</si>
  <si>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</si>
  <si>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</si>
  <si>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</si>
  <si>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 d.d. Zagreb</t>
  </si>
  <si>
    <t>Zagreb</t>
  </si>
  <si>
    <t>Ravnice 48</t>
  </si>
  <si>
    <t>www.kras.hr</t>
  </si>
  <si>
    <t>Grad Zagreb</t>
  </si>
  <si>
    <t>DA</t>
  </si>
  <si>
    <t>1082</t>
  </si>
  <si>
    <t>Zagreb, Ravnice 48</t>
  </si>
  <si>
    <t>Kraš-trgovina d.o.o., Zagreb</t>
  </si>
  <si>
    <t>Široki Brijeg, Visoka Glavica 15, BiH</t>
  </si>
  <si>
    <t>Mira a.d., Prijedor</t>
  </si>
  <si>
    <t>Prijedor,Kralja Aleksandra 3, BiH</t>
  </si>
  <si>
    <t>Kraškomerc Kraš d.o.o.e.l., Skopje</t>
  </si>
  <si>
    <t>Skopje, Dame Gruev 3., Makedonija</t>
  </si>
  <si>
    <t>Krašcommerce d.o.o., Ljubljana</t>
  </si>
  <si>
    <t>Ljubljana, Tivolska cesta 30, Slovenija</t>
  </si>
  <si>
    <t>Karolina d.o.o., Osijek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</si>
  <si>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</si>
  <si>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</si>
  <si>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</si>
  <si>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</si>
  <si>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</si>
  <si>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</si>
  <si>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</si>
  <si>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</si>
  <si>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012396433</t>
  </si>
  <si>
    <t>012396579</t>
  </si>
  <si>
    <t>igranic@kras.hr</t>
  </si>
  <si>
    <t>Bulić Damir</t>
  </si>
  <si>
    <t>stanje na dan 30.06.2012.</t>
  </si>
  <si>
    <t>Obveznik: KRAŠ, d.d. Zagreb_____________________________________________________________</t>
  </si>
  <si>
    <t>u razdoblju 01.01.2012. do 30.06.2012.</t>
  </si>
  <si>
    <t>30.06.2012.</t>
  </si>
  <si>
    <t xml:space="preserve">U prvom polugodištu 2012. godine ukupni prihodi su porasli za 1,1% u odnosu na isto razdoblje protekle godine, dok su ukupni rashodi porasli za 1,7%. Ostvarena je neto dobit u iznosu od 1,1 mil. kuna. Fiksne obveze i obveze prema dospjelim anuitetima po kreditima podmirene su na vrijeme, a obveze prema dobavljačima usklađene su s tekućim priljevom. Nije bilo promjena računovodstvenih politika. </t>
  </si>
  <si>
    <t xml:space="preserve">Kraš trgovina d.o.o., Široki Brijeg </t>
  </si>
  <si>
    <t>Kraš d.d., Zagreb</t>
  </si>
  <si>
    <t>OIB: :94989605030</t>
  </si>
  <si>
    <t>Priopćenje za javnost i medije</t>
  </si>
  <si>
    <t>Za objavu odmah</t>
  </si>
  <si>
    <t>REZULTATI POSLOVANJA KRAŠ GRUPE ZA PRVO POLUGODIŠTE 2012.GODINE</t>
  </si>
  <si>
    <t>POLUGODIŠNJI  IZVJEŠTAJ-NEREVIDIRANO,KONSOLIDIRANO</t>
  </si>
  <si>
    <t>(Zagreb, 27.07.2012.) Temeljem članka 440. stavka 4. , Zakona o tržištu kapitala,</t>
  </si>
  <si>
    <t>obavještavamo da je SET FINANCIJSKIH IZVJEŠTAJA ZA PRVO POLUGODIŠTE  2012.godine</t>
  </si>
  <si>
    <t xml:space="preserve">(KRAŠ, d.d. MATICA i KRAŠ GRUPA), Međuizvještaj Uprave Društva i Izjava osobe odgovorne </t>
  </si>
  <si>
    <t xml:space="preserve">za sastavljanje polugodišnjih  financijskih izvještaja (KRAŠ, d.d. MATICA i KRAŠ GRUPA) </t>
  </si>
  <si>
    <t xml:space="preserve">za prvo polugodište 2012. godine objavljen na internetskim stranicama Društva www.kras.hr, </t>
  </si>
  <si>
    <t xml:space="preserve"> na internetskim  Zagrebačke burze d.d. Zagreb i  na internetskim stranicama  Službenog </t>
  </si>
  <si>
    <t xml:space="preserve">registra propisanih informacija.  Međuizvještaj Uprave Društva  dostavljen je HINA-i  putem </t>
  </si>
  <si>
    <t>sustava HinaOTS  s napomenom gdje se u cijelosti može pročitati.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</si>
  <si>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</si>
  <si>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</si>
  <si>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</si>
  <si>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</si>
  <si>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</si>
  <si>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</si>
  <si>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</si>
  <si>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</si>
  <si>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</si>
  <si>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MEĐUIZVJEŠTAJ UPRAVE DRUŠTVA</t>
  </si>
  <si>
    <t xml:space="preserve"> NEREVIDIRANI  REZULTATI POSLOVANJA KRAŠ GRUPE </t>
  </si>
  <si>
    <t>ZA RAZDOBLJE I-VI 2012. GODINE</t>
  </si>
  <si>
    <t xml:space="preserve">KRAŠ GRUPA je u prvom polugodištu 2012. godine ostvarila  konsolidirane ukupne prihode u iznosu od </t>
  </si>
  <si>
    <t>489,3 milijuna kuna.</t>
  </si>
  <si>
    <t xml:space="preserve">Ukupni konsolidirani rashodi u prvom polugodištu  2012. godine ostvareni su u iznosu od  484,3 milijuna </t>
  </si>
  <si>
    <t>kuna.</t>
  </si>
  <si>
    <t xml:space="preserve">KRAŠ GRUPA je u prvom polugodištu  2012. godine nakon pokrića ukupnih rashoda poslovanja ostvarila </t>
  </si>
  <si>
    <t xml:space="preserve"> dobit prije porezivanja u iznosu od 5,0 milijuna kuna, dok neto dobit razdoblja iznosi 1,6  milijuna kuna.</t>
  </si>
  <si>
    <t>Neto dobit pripisana imateljima kapitala MATICE  ostvarena je u iznosu od 1,1 milijuna kuna.</t>
  </si>
  <si>
    <t>Zarada po dionici za razdoblje siječanj-lipanj  2012. godine iznosi 0,83 kune.</t>
  </si>
  <si>
    <t xml:space="preserve">U odnosu na isto razdoblje prošle godine porasli su ukupni prihodi za 1,1%, dok su ukupni rashodi </t>
  </si>
  <si>
    <t>porasli za 1,7%, što je rezultiralo smanjenjem dobiti KRAŠ GRUPE.</t>
  </si>
  <si>
    <t xml:space="preserve">Na kretanje rashoda negativno su se odrazili povećani financijski izdaci za kamate i tečajne razlike, </t>
  </si>
  <si>
    <t xml:space="preserve">kao i veća ulaganja u tržište. Dodatni nepovoljan utjecaj na kretanje rashoda imalo je povećanje cijena </t>
  </si>
  <si>
    <t>sirovina, naročito šećera i koštuničavog voća.</t>
  </si>
  <si>
    <t xml:space="preserve">Na domaćem tržištu ostvareni su prihodi od prodaje u visini  od 277,4  milijuna kuna, dok su </t>
  </si>
  <si>
    <t xml:space="preserve"> prihodi  od prodaje u inozemstvu ostvareni u visini od 197,0 milijuna kuna.</t>
  </si>
  <si>
    <t>Na obujam prodaje na domaćem tržištu kao i na tržištima zemalja u regiji i dalje utječe nastavak</t>
  </si>
  <si>
    <t>pada kupovne moći potrošača. U takvim okolnostima dodatno je povećan uvoz konditorskih proizvoda.</t>
  </si>
  <si>
    <t xml:space="preserve">U promatranom razdoblju Kraš je povećao  izvoz na  tržišta Saudijske Arabije, Australije, Njemačke i </t>
  </si>
  <si>
    <t>Kosova.</t>
  </si>
  <si>
    <t xml:space="preserve">Podaci iz polugodišnjeg financijskog izvještaja za 2012. nisu potpuno usporedivi sa podacima </t>
  </si>
  <si>
    <t>za isto razdoblje prošle godine, jer stjecanje Karoline iz Osijeka koncem ožujka 2011. godine</t>
  </si>
  <si>
    <t>nije u potpunosti imalo utjecaja na polugodišnje financijske izvještaje za 2011. godinu.</t>
  </si>
  <si>
    <t>Obzirom da se u drugom polugodištu 2012. godine ne očekuje značajnije poboljšanje uvjeta poslovanja,</t>
  </si>
  <si>
    <t xml:space="preserve">poslovna politika i ciljevi usmjereni su na maksimalno prilagođavanje promjenama u poslovnom okruženju </t>
  </si>
  <si>
    <t>i tržišnim trendovima, s fokusom na osiguranje tekuće likvidnosti i financijske stabilnosti.</t>
  </si>
  <si>
    <t xml:space="preserve"> Kraš,  d.d. Zagreb</t>
  </si>
  <si>
    <t>Zagreb, srpanj 2012. godine</t>
  </si>
  <si>
    <t>Uprava Društva</t>
  </si>
  <si>
    <t xml:space="preserve">Izjava osobe odgovorne za sastavljanje  financijskih izvještaja za </t>
  </si>
  <si>
    <t xml:space="preserve">prvo polugodište 2012. godine  </t>
  </si>
  <si>
    <t>KRAŠ MATICA i KRAŠ GRUPA</t>
  </si>
  <si>
    <t>(sukladno članku 407. stavku 2. Zakona o tržištu kapitala)</t>
  </si>
  <si>
    <t>Prema mojem najboljem saznanju:</t>
  </si>
  <si>
    <t xml:space="preserve">1. set financijskih izvještaja KRAŠ  MATICA i KRAŠ GRUPA za prvo polugodište </t>
  </si>
  <si>
    <t xml:space="preserve">2012. godine sastavljeni su u skladu s Međunarodnim standardima financijskog </t>
  </si>
  <si>
    <t xml:space="preserve">izvještavanja odobrenih za primjenu u Republici Hrvatskoj, te daju cjelovit, fer i istinit </t>
  </si>
  <si>
    <t xml:space="preserve">prikaz imovine  i obveza, dobitaka, financijskog položaja i poslovanja Kraš, d.d. Zagreb </t>
  </si>
  <si>
    <t xml:space="preserve"> i ovisnih društava  uključenih u konsolidaciju kao cjelinu;</t>
  </si>
  <si>
    <t xml:space="preserve">2. izvještaj Uprave Društva sadrži istinit prikaz razvoja i rezultata poslovanja i položaja </t>
  </si>
  <si>
    <t>Kraš, d.d. Zagreb i ovisnih društava uključenih u konsolidaciju.</t>
  </si>
  <si>
    <t>U Zagrebu, srpanj  2012. godine</t>
  </si>
  <si>
    <t>Za Kraš,  d.d. Zagreb</t>
  </si>
  <si>
    <t>Ivanka Granić, dipl.oec.</t>
  </si>
  <si>
    <t>direktorica računovodstva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</si>
</sst>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zoomScalePageLayoutView="0" workbookViewId="0" topLeftCell="A1">
      <selection activeCell="L18" sqref="L18"/>
    </sheetView>
  </sheetViews>
  <sheetFormatPr defaultColWidth="9.140625" defaultRowHeight="12.75"/>
  <sheetData>
    <row r="6" spans="1:9" ht="12.75">
      <c r="A6" s="125" t="s">
        <v>324</v>
      </c>
      <c r="B6" s="126"/>
      <c r="C6" s="126"/>
      <c r="D6" s="126"/>
      <c r="E6" s="126"/>
      <c r="F6" s="126"/>
      <c r="G6" s="126"/>
      <c r="H6" s="126"/>
      <c r="I6" s="126"/>
    </row>
    <row r="7" spans="1:9" ht="12.75">
      <c r="A7" s="125" t="s">
        <v>325</v>
      </c>
      <c r="B7" s="126"/>
      <c r="C7" s="126"/>
      <c r="D7" s="126"/>
      <c r="E7" s="126"/>
      <c r="F7" s="126"/>
      <c r="G7" s="126"/>
      <c r="H7" s="126"/>
      <c r="I7" s="126"/>
    </row>
    <row r="8" spans="1:9" ht="12.75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7" t="s">
        <v>326</v>
      </c>
      <c r="B9" s="126"/>
      <c r="C9" s="126"/>
      <c r="D9" s="126"/>
      <c r="E9" s="126"/>
      <c r="F9" s="127" t="s">
        <v>327</v>
      </c>
      <c r="G9" s="126"/>
      <c r="H9" s="126"/>
      <c r="I9" s="126"/>
    </row>
    <row r="10" spans="1:9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15">
      <c r="A11" s="128" t="s">
        <v>328</v>
      </c>
      <c r="B11" s="128"/>
      <c r="C11" s="128"/>
      <c r="D11" s="128"/>
      <c r="E11" s="128"/>
      <c r="F11" s="128"/>
      <c r="G11" s="128"/>
      <c r="H11" s="128"/>
      <c r="I11" s="126"/>
    </row>
    <row r="12" spans="1:9" ht="15">
      <c r="A12" s="128" t="s">
        <v>329</v>
      </c>
      <c r="B12" s="128"/>
      <c r="C12" s="128"/>
      <c r="D12" s="128"/>
      <c r="E12" s="128"/>
      <c r="F12" s="128"/>
      <c r="G12" s="128"/>
      <c r="H12" s="128"/>
      <c r="I12" s="126"/>
    </row>
    <row r="13" spans="1:9" ht="12.75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12.75">
      <c r="A14" s="126" t="s">
        <v>330</v>
      </c>
      <c r="B14" s="126"/>
      <c r="C14" s="126"/>
      <c r="D14" s="126"/>
      <c r="E14" s="126"/>
      <c r="F14" s="126"/>
      <c r="G14" s="126"/>
      <c r="H14" s="126"/>
      <c r="I14" s="126"/>
    </row>
    <row r="15" spans="1:9" ht="12.75">
      <c r="A15" s="126" t="s">
        <v>331</v>
      </c>
      <c r="B15" s="126"/>
      <c r="C15" s="126"/>
      <c r="D15" s="126"/>
      <c r="E15" s="126"/>
      <c r="F15" s="126"/>
      <c r="G15" s="126"/>
      <c r="H15" s="126"/>
      <c r="I15" s="126"/>
    </row>
    <row r="16" spans="1:9" ht="12.75">
      <c r="A16" s="126" t="s">
        <v>332</v>
      </c>
      <c r="B16" s="126"/>
      <c r="C16" s="126"/>
      <c r="D16" s="126"/>
      <c r="E16" s="126"/>
      <c r="F16" s="126"/>
      <c r="G16" s="126"/>
      <c r="H16" s="126"/>
      <c r="I16" s="126"/>
    </row>
    <row r="17" spans="1:9" ht="12.75">
      <c r="A17" s="126" t="s">
        <v>333</v>
      </c>
      <c r="B17" s="126"/>
      <c r="C17" s="126"/>
      <c r="D17" s="126"/>
      <c r="E17" s="126"/>
      <c r="F17" s="126"/>
      <c r="G17" s="126"/>
      <c r="H17" s="126"/>
      <c r="I17" s="126"/>
    </row>
    <row r="18" spans="1:9" ht="12.75">
      <c r="A18" s="126" t="s">
        <v>334</v>
      </c>
      <c r="B18" s="126"/>
      <c r="C18" s="126"/>
      <c r="D18" s="126"/>
      <c r="E18" s="126"/>
      <c r="F18" s="126"/>
      <c r="G18" s="126"/>
      <c r="H18" s="126"/>
      <c r="I18" s="126"/>
    </row>
    <row r="19" spans="1:9" ht="12.75">
      <c r="A19" s="126" t="s">
        <v>335</v>
      </c>
      <c r="B19" s="126"/>
      <c r="C19" s="126"/>
      <c r="D19" s="126"/>
      <c r="E19" s="126"/>
      <c r="F19" s="126"/>
      <c r="G19" s="126"/>
      <c r="H19" s="126"/>
      <c r="I19" s="126"/>
    </row>
    <row r="20" spans="1:9" ht="12.75">
      <c r="A20" s="126" t="s">
        <v>336</v>
      </c>
      <c r="B20" s="126"/>
      <c r="C20" s="126"/>
      <c r="D20" s="126"/>
      <c r="E20" s="126"/>
      <c r="F20" s="126"/>
      <c r="G20" s="126"/>
      <c r="H20" s="126"/>
      <c r="I20" s="126"/>
    </row>
    <row r="21" spans="1:9" ht="12.75">
      <c r="A21" s="126" t="s">
        <v>337</v>
      </c>
      <c r="B21" s="126"/>
      <c r="C21" s="126"/>
      <c r="D21" s="126"/>
      <c r="E21" s="126"/>
      <c r="F21" s="126"/>
      <c r="G21" s="126"/>
      <c r="H21" s="126"/>
      <c r="I21" s="126"/>
    </row>
    <row r="22" spans="6:9" ht="12.75">
      <c r="F22" s="126"/>
      <c r="G22" s="126"/>
      <c r="H22" s="126"/>
      <c r="I22" s="126"/>
    </row>
    <row r="23" spans="1:9" ht="12.75">
      <c r="A23" s="125" t="s">
        <v>338</v>
      </c>
      <c r="B23" s="126"/>
      <c r="C23" s="126"/>
      <c r="D23" s="126"/>
      <c r="E23" s="126"/>
      <c r="F23" s="126"/>
      <c r="G23" s="126"/>
      <c r="H23" s="126"/>
      <c r="I23" s="126"/>
    </row>
    <row r="24" spans="1:9" ht="12.75">
      <c r="A24" s="125" t="s">
        <v>339</v>
      </c>
      <c r="B24" s="126"/>
      <c r="C24" s="126"/>
      <c r="D24" s="126"/>
      <c r="E24" s="126"/>
      <c r="F24" s="126"/>
      <c r="G24" s="126"/>
      <c r="H24" s="126"/>
      <c r="I24" s="126"/>
    </row>
    <row r="25" spans="1:9" ht="12.75">
      <c r="A25" s="125" t="s">
        <v>291</v>
      </c>
      <c r="B25" s="126"/>
      <c r="C25" s="126"/>
      <c r="D25" s="126"/>
      <c r="E25" s="126"/>
      <c r="F25" s="126"/>
      <c r="G25" s="126"/>
      <c r="H25" s="126"/>
      <c r="I25" s="126"/>
    </row>
    <row r="26" spans="1:9" ht="12.75">
      <c r="A26" s="125" t="s">
        <v>340</v>
      </c>
      <c r="B26" s="126"/>
      <c r="C26" s="126"/>
      <c r="D26" s="126"/>
      <c r="E26" s="126"/>
      <c r="F26" s="126"/>
      <c r="G26" s="126"/>
      <c r="H26" s="126"/>
      <c r="I26" s="126"/>
    </row>
    <row r="27" spans="1:9" ht="12.75">
      <c r="A27" s="125" t="s">
        <v>341</v>
      </c>
      <c r="B27" s="126"/>
      <c r="C27" s="126"/>
      <c r="D27" s="126"/>
      <c r="E27" s="126"/>
      <c r="F27" s="126"/>
      <c r="G27" s="126"/>
      <c r="H27" s="126"/>
      <c r="I27" s="126"/>
    </row>
    <row r="28" spans="1:9" ht="12.75">
      <c r="A28" s="125" t="s">
        <v>342</v>
      </c>
      <c r="B28" s="126"/>
      <c r="C28" s="126"/>
      <c r="D28" s="126"/>
      <c r="E28" s="126"/>
      <c r="F28" s="126"/>
      <c r="G28" s="126"/>
      <c r="H28" s="126"/>
      <c r="I28" s="126"/>
    </row>
    <row r="29" spans="1:9" ht="12.75">
      <c r="A29" s="125" t="s">
        <v>343</v>
      </c>
      <c r="B29" s="126"/>
      <c r="C29" s="126"/>
      <c r="D29" s="126"/>
      <c r="E29" s="126"/>
      <c r="F29" s="126"/>
      <c r="G29" s="126"/>
      <c r="H29" s="126"/>
      <c r="I29" s="126"/>
    </row>
    <row r="30" spans="1:9" ht="12.75">
      <c r="A30" s="125" t="s">
        <v>344</v>
      </c>
      <c r="B30" s="126"/>
      <c r="C30" s="126"/>
      <c r="D30" s="126"/>
      <c r="E30" s="126"/>
      <c r="F30" s="126"/>
      <c r="G30" s="126"/>
      <c r="H30" s="126"/>
      <c r="I30" s="126"/>
    </row>
    <row r="31" spans="1:5" ht="12.75">
      <c r="A31" s="125" t="s">
        <v>345</v>
      </c>
      <c r="B31" s="126"/>
      <c r="C31" s="126"/>
      <c r="D31" s="126"/>
      <c r="E31" s="12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6"/>
  <sheetViews>
    <sheetView zoomScalePageLayoutView="0" workbookViewId="0" topLeftCell="A30">
      <selection activeCell="A46" sqref="A1:J46"/>
    </sheetView>
  </sheetViews>
  <sheetFormatPr defaultColWidth="9.140625" defaultRowHeight="12.75"/>
  <sheetData>
    <row r="5" spans="1:9" ht="12.75">
      <c r="A5" s="129" t="s">
        <v>324</v>
      </c>
      <c r="B5" s="129"/>
      <c r="C5" s="129"/>
      <c r="D5" s="129"/>
      <c r="E5" s="129"/>
      <c r="F5" s="129"/>
      <c r="G5" s="129"/>
      <c r="H5" s="130"/>
      <c r="I5" s="130"/>
    </row>
    <row r="6" spans="1:9" ht="12.75">
      <c r="A6" s="129" t="s">
        <v>325</v>
      </c>
      <c r="B6" s="129"/>
      <c r="C6" s="129"/>
      <c r="D6" s="129"/>
      <c r="E6" s="129"/>
      <c r="F6" s="131" t="s">
        <v>346</v>
      </c>
      <c r="G6" s="129"/>
      <c r="H6" s="130"/>
      <c r="I6" s="130"/>
    </row>
    <row r="7" spans="1:9" ht="12.75">
      <c r="A7" s="129"/>
      <c r="B7" s="129"/>
      <c r="C7" s="129"/>
      <c r="D7" s="129"/>
      <c r="E7" s="129"/>
      <c r="F7" s="131"/>
      <c r="G7" s="129"/>
      <c r="H7" s="130"/>
      <c r="I7" s="130"/>
    </row>
    <row r="8" spans="1:9" ht="12.75">
      <c r="A8" s="130"/>
      <c r="B8" s="130"/>
      <c r="C8" s="130"/>
      <c r="D8" s="130"/>
      <c r="E8" s="130"/>
      <c r="F8" s="130"/>
      <c r="G8" s="130"/>
      <c r="H8" s="130"/>
      <c r="I8" s="130"/>
    </row>
    <row r="9" spans="1:9" ht="12.75">
      <c r="A9" s="129"/>
      <c r="B9" s="129"/>
      <c r="C9" s="131" t="s">
        <v>347</v>
      </c>
      <c r="D9" s="129"/>
      <c r="E9" s="129"/>
      <c r="F9" s="129"/>
      <c r="G9" s="129"/>
      <c r="H9" s="129"/>
      <c r="I9" s="129"/>
    </row>
    <row r="10" spans="2:9" ht="12.75">
      <c r="B10" s="132" t="s">
        <v>348</v>
      </c>
      <c r="C10" s="131"/>
      <c r="D10" s="131"/>
      <c r="E10" s="131"/>
      <c r="F10" s="131"/>
      <c r="G10" s="131"/>
      <c r="H10" s="131"/>
      <c r="I10" s="129"/>
    </row>
    <row r="11" spans="1:9" ht="12.75">
      <c r="A11" s="131"/>
      <c r="B11" s="131"/>
      <c r="C11" s="131" t="s">
        <v>349</v>
      </c>
      <c r="D11" s="131"/>
      <c r="E11" s="131"/>
      <c r="F11" s="131"/>
      <c r="G11" s="131"/>
      <c r="H11" s="129"/>
      <c r="I11" s="129"/>
    </row>
    <row r="12" spans="1:9" ht="12.75">
      <c r="A12" s="131"/>
      <c r="B12" s="131"/>
      <c r="C12" s="131"/>
      <c r="D12" s="131"/>
      <c r="E12" s="131"/>
      <c r="F12" s="131"/>
      <c r="G12" s="131"/>
      <c r="H12" s="129"/>
      <c r="I12" s="129"/>
    </row>
    <row r="13" spans="1:9" ht="12.75">
      <c r="A13" s="131"/>
      <c r="B13" s="131"/>
      <c r="C13" s="131"/>
      <c r="D13" s="131"/>
      <c r="E13" s="131"/>
      <c r="F13" s="131"/>
      <c r="G13" s="131"/>
      <c r="H13" s="129"/>
      <c r="I13" s="129"/>
    </row>
    <row r="14" spans="1:9" ht="12.75">
      <c r="A14" s="129" t="s">
        <v>350</v>
      </c>
      <c r="B14" s="131"/>
      <c r="C14" s="131"/>
      <c r="D14" s="131"/>
      <c r="E14" s="129"/>
      <c r="F14" s="129"/>
      <c r="G14" s="129"/>
      <c r="H14" s="129"/>
      <c r="I14" s="129"/>
    </row>
    <row r="15" spans="1:9" ht="12.75">
      <c r="A15" s="129" t="s">
        <v>351</v>
      </c>
      <c r="B15" s="129"/>
      <c r="C15" s="129"/>
      <c r="D15" s="129"/>
      <c r="E15" s="129"/>
      <c r="F15" s="129"/>
      <c r="G15" s="129"/>
      <c r="H15" s="129"/>
      <c r="I15" s="129"/>
    </row>
    <row r="16" spans="1:9" ht="12.75">
      <c r="A16" s="129" t="s">
        <v>352</v>
      </c>
      <c r="B16" s="129"/>
      <c r="C16" s="129"/>
      <c r="D16" s="129"/>
      <c r="E16" s="129"/>
      <c r="F16" s="129"/>
      <c r="G16" s="129"/>
      <c r="H16" s="129"/>
      <c r="I16" s="129"/>
    </row>
    <row r="17" spans="1:9" ht="12.75">
      <c r="A17" s="129" t="s">
        <v>353</v>
      </c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29" t="s">
        <v>354</v>
      </c>
      <c r="B18" s="129"/>
      <c r="C18" s="129"/>
      <c r="D18" s="129"/>
      <c r="E18" s="129"/>
      <c r="F18" s="129"/>
      <c r="G18" s="129"/>
      <c r="H18" s="129"/>
      <c r="I18" s="129"/>
    </row>
    <row r="19" spans="1:9" ht="12.75">
      <c r="A19" s="129" t="s">
        <v>355</v>
      </c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129"/>
      <c r="B20" s="129"/>
      <c r="C20" s="129"/>
      <c r="D20" s="129"/>
      <c r="E20" s="129"/>
      <c r="F20" s="129"/>
      <c r="G20" s="129"/>
      <c r="H20" s="129"/>
      <c r="I20" s="129"/>
    </row>
    <row r="21" spans="1:9" ht="12.75">
      <c r="A21" s="129" t="s">
        <v>356</v>
      </c>
      <c r="B21" s="129"/>
      <c r="C21" s="129"/>
      <c r="D21" s="129"/>
      <c r="E21" s="129"/>
      <c r="F21" s="129"/>
      <c r="G21" s="129"/>
      <c r="H21" s="129"/>
      <c r="I21" s="129"/>
    </row>
    <row r="22" spans="1:9" ht="12.75">
      <c r="A22" s="129" t="s">
        <v>357</v>
      </c>
      <c r="B22" s="129"/>
      <c r="C22" s="129"/>
      <c r="D22" s="129"/>
      <c r="E22" s="129"/>
      <c r="F22" s="129"/>
      <c r="G22" s="129"/>
      <c r="H22" s="129"/>
      <c r="I22" s="129"/>
    </row>
    <row r="24" spans="1:9" ht="12.75">
      <c r="A24" s="129" t="s">
        <v>358</v>
      </c>
      <c r="B24" s="129"/>
      <c r="C24" s="129"/>
      <c r="D24" s="129"/>
      <c r="E24" s="129"/>
      <c r="F24" s="129"/>
      <c r="G24" s="129"/>
      <c r="H24" s="129"/>
      <c r="I24" s="129"/>
    </row>
    <row r="25" spans="1:9" ht="12.75">
      <c r="A25" s="129" t="s">
        <v>359</v>
      </c>
      <c r="B25" s="129"/>
      <c r="C25" s="130"/>
      <c r="D25" s="130"/>
      <c r="E25" s="130"/>
      <c r="F25" s="130"/>
      <c r="G25" s="130"/>
      <c r="H25" s="130"/>
      <c r="I25" s="130"/>
    </row>
    <row r="26" spans="1:9" ht="12.75">
      <c r="A26" s="70" t="s">
        <v>360</v>
      </c>
      <c r="B26" s="70"/>
      <c r="C26" s="70"/>
      <c r="D26" s="70"/>
      <c r="E26" s="70"/>
      <c r="F26" s="70"/>
      <c r="G26" s="70"/>
      <c r="H26" s="70"/>
      <c r="I26" s="70"/>
    </row>
    <row r="27" spans="1:9" ht="12.75">
      <c r="A27" s="133" t="s">
        <v>361</v>
      </c>
      <c r="B27" s="133"/>
      <c r="C27" s="133"/>
      <c r="D27" s="133"/>
      <c r="E27" s="133"/>
      <c r="F27" s="133"/>
      <c r="G27" s="133"/>
      <c r="H27" s="133"/>
      <c r="I27" s="133"/>
    </row>
    <row r="28" spans="1:9" ht="12.75">
      <c r="A28" s="133" t="s">
        <v>362</v>
      </c>
      <c r="B28" s="134"/>
      <c r="C28" s="134"/>
      <c r="D28" s="134"/>
      <c r="E28" s="134"/>
      <c r="F28" s="134"/>
      <c r="G28" s="134"/>
      <c r="H28" s="134"/>
      <c r="I28" s="134"/>
    </row>
    <row r="29" spans="1:9" ht="12.75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12.75">
      <c r="A30" s="129" t="s">
        <v>363</v>
      </c>
      <c r="B30" s="129"/>
      <c r="C30" s="129"/>
      <c r="D30" s="129"/>
      <c r="E30" s="129"/>
      <c r="F30" s="129"/>
      <c r="G30" s="129"/>
      <c r="H30" s="129"/>
      <c r="I30" s="129"/>
    </row>
    <row r="31" spans="1:10" ht="15">
      <c r="A31" s="129" t="s">
        <v>364</v>
      </c>
      <c r="B31" s="129"/>
      <c r="C31" s="129"/>
      <c r="D31" s="129"/>
      <c r="E31" s="129"/>
      <c r="F31" s="129"/>
      <c r="G31" s="129"/>
      <c r="H31" s="129"/>
      <c r="I31" s="129"/>
      <c r="J31" s="135"/>
    </row>
    <row r="32" spans="1:10" ht="15">
      <c r="A32" s="134" t="s">
        <v>365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ht="15">
      <c r="A33" s="134" t="s">
        <v>366</v>
      </c>
      <c r="B33" s="134"/>
      <c r="C33" s="134"/>
      <c r="D33" s="134"/>
      <c r="E33" s="134"/>
      <c r="F33" s="134"/>
      <c r="G33" s="134"/>
      <c r="H33" s="134"/>
      <c r="I33" s="134"/>
      <c r="J33" s="136"/>
    </row>
    <row r="34" spans="1:10" ht="15">
      <c r="A34" s="133" t="s">
        <v>367</v>
      </c>
      <c r="B34" s="133"/>
      <c r="C34" s="133"/>
      <c r="D34" s="133"/>
      <c r="E34" s="133"/>
      <c r="F34" s="133"/>
      <c r="G34" s="133"/>
      <c r="H34" s="133"/>
      <c r="I34" s="137"/>
      <c r="J34" s="136"/>
    </row>
    <row r="35" ht="12.75">
      <c r="A35" s="134" t="s">
        <v>368</v>
      </c>
    </row>
    <row r="36" spans="1:9" ht="12.75">
      <c r="A36" s="138"/>
      <c r="B36" s="138"/>
      <c r="C36" s="138"/>
      <c r="D36" s="138"/>
      <c r="E36" s="138"/>
      <c r="F36" s="138"/>
      <c r="G36" s="138"/>
      <c r="H36" s="138"/>
      <c r="I36" s="138"/>
    </row>
    <row r="37" spans="1:10" ht="15">
      <c r="A37" s="133" t="s">
        <v>369</v>
      </c>
      <c r="J37" s="139"/>
    </row>
    <row r="38" spans="1:10" ht="15">
      <c r="A38" s="133" t="s">
        <v>370</v>
      </c>
      <c r="J38" s="139"/>
    </row>
    <row r="39" spans="1:10" ht="15">
      <c r="A39" s="133" t="s">
        <v>371</v>
      </c>
      <c r="J39" s="139"/>
    </row>
    <row r="40" ht="15">
      <c r="J40" s="139"/>
    </row>
    <row r="41" spans="1:9" ht="12.75">
      <c r="A41" s="70" t="s">
        <v>372</v>
      </c>
      <c r="B41" s="70"/>
      <c r="C41" s="70"/>
      <c r="D41" s="70"/>
      <c r="E41" s="70"/>
      <c r="F41" s="70"/>
      <c r="G41" s="70"/>
      <c r="H41" s="70"/>
      <c r="I41" s="70"/>
    </row>
    <row r="42" spans="1:9" ht="12.75">
      <c r="A42" s="70" t="s">
        <v>373</v>
      </c>
      <c r="B42" s="70"/>
      <c r="C42" s="70"/>
      <c r="D42" s="70"/>
      <c r="E42" s="70"/>
      <c r="F42" s="70"/>
      <c r="G42" s="70"/>
      <c r="H42" s="70"/>
      <c r="I42" s="70"/>
    </row>
    <row r="43" spans="1:9" ht="12.75">
      <c r="A43" s="70" t="s">
        <v>374</v>
      </c>
      <c r="B43" s="70"/>
      <c r="C43" s="70"/>
      <c r="D43" s="70"/>
      <c r="E43" s="70"/>
      <c r="F43" s="70"/>
      <c r="G43" s="70"/>
      <c r="H43" s="70"/>
      <c r="I43" s="70"/>
    </row>
    <row r="44" spans="1:9" ht="12.75">
      <c r="A44" s="70"/>
      <c r="B44" s="70"/>
      <c r="C44" s="70"/>
      <c r="D44" s="70"/>
      <c r="E44" s="70"/>
      <c r="F44" s="70"/>
      <c r="G44" s="70"/>
      <c r="H44" s="70"/>
      <c r="I44" s="70"/>
    </row>
    <row r="45" spans="1:9" ht="12.75">
      <c r="A45" s="130"/>
      <c r="B45" s="130"/>
      <c r="C45" s="130"/>
      <c r="D45" s="130"/>
      <c r="E45" s="130"/>
      <c r="F45" s="130"/>
      <c r="G45" s="129" t="s">
        <v>375</v>
      </c>
      <c r="H45" s="129"/>
      <c r="I45" s="130"/>
    </row>
    <row r="46" spans="1:9" ht="12.75">
      <c r="A46" s="129" t="s">
        <v>376</v>
      </c>
      <c r="B46" s="129"/>
      <c r="C46" s="129"/>
      <c r="D46" s="129"/>
      <c r="E46" s="129"/>
      <c r="F46" s="129"/>
      <c r="G46" s="129" t="s">
        <v>377</v>
      </c>
      <c r="H46" s="129"/>
      <c r="I46" s="1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6">
      <selection activeCell="A40" sqref="A40:D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214</v>
      </c>
      <c r="B1" s="168"/>
      <c r="C1" s="16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7" t="s">
        <v>215</v>
      </c>
      <c r="B2" s="198"/>
      <c r="C2" s="198"/>
      <c r="D2" s="199"/>
      <c r="E2" s="117">
        <v>40909</v>
      </c>
      <c r="F2" s="12"/>
      <c r="G2" s="13" t="s">
        <v>216</v>
      </c>
      <c r="H2" s="117">
        <v>41090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00" t="s">
        <v>282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9" t="s">
        <v>217</v>
      </c>
      <c r="B6" s="150"/>
      <c r="C6" s="162" t="s">
        <v>286</v>
      </c>
      <c r="D6" s="16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3" t="s">
        <v>218</v>
      </c>
      <c r="B8" s="204"/>
      <c r="C8" s="162" t="s">
        <v>287</v>
      </c>
      <c r="D8" s="16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4" t="s">
        <v>219</v>
      </c>
      <c r="B10" s="195"/>
      <c r="C10" s="162" t="s">
        <v>288</v>
      </c>
      <c r="D10" s="16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9" t="s">
        <v>220</v>
      </c>
      <c r="B12" s="150"/>
      <c r="C12" s="164" t="s">
        <v>289</v>
      </c>
      <c r="D12" s="192"/>
      <c r="E12" s="192"/>
      <c r="F12" s="192"/>
      <c r="G12" s="192"/>
      <c r="H12" s="192"/>
      <c r="I12" s="15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9" t="s">
        <v>221</v>
      </c>
      <c r="B14" s="150"/>
      <c r="C14" s="193">
        <v>10000</v>
      </c>
      <c r="D14" s="194"/>
      <c r="E14" s="16"/>
      <c r="F14" s="164" t="s">
        <v>290</v>
      </c>
      <c r="G14" s="192"/>
      <c r="H14" s="192"/>
      <c r="I14" s="15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9" t="s">
        <v>222</v>
      </c>
      <c r="B16" s="150"/>
      <c r="C16" s="164" t="s">
        <v>291</v>
      </c>
      <c r="D16" s="192"/>
      <c r="E16" s="192"/>
      <c r="F16" s="192"/>
      <c r="G16" s="192"/>
      <c r="H16" s="192"/>
      <c r="I16" s="15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9" t="s">
        <v>223</v>
      </c>
      <c r="B18" s="150"/>
      <c r="C18" s="187"/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9" t="s">
        <v>224</v>
      </c>
      <c r="B20" s="150"/>
      <c r="C20" s="190" t="s">
        <v>292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9" t="s">
        <v>225</v>
      </c>
      <c r="B22" s="150"/>
      <c r="C22" s="118">
        <v>133</v>
      </c>
      <c r="D22" s="164" t="s">
        <v>290</v>
      </c>
      <c r="E22" s="177"/>
      <c r="F22" s="178"/>
      <c r="G22" s="149"/>
      <c r="H22" s="19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9" t="s">
        <v>226</v>
      </c>
      <c r="B24" s="150"/>
      <c r="C24" s="118">
        <v>21</v>
      </c>
      <c r="D24" s="164" t="s">
        <v>293</v>
      </c>
      <c r="E24" s="177"/>
      <c r="F24" s="177"/>
      <c r="G24" s="178"/>
      <c r="H24" s="51" t="s">
        <v>227</v>
      </c>
      <c r="I24" s="119">
        <v>2585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283</v>
      </c>
      <c r="I25" s="95"/>
      <c r="J25" s="10"/>
      <c r="K25" s="10"/>
      <c r="L25" s="10"/>
    </row>
    <row r="26" spans="1:12" ht="12.75">
      <c r="A26" s="149" t="s">
        <v>228</v>
      </c>
      <c r="B26" s="150"/>
      <c r="C26" s="120" t="s">
        <v>294</v>
      </c>
      <c r="D26" s="25"/>
      <c r="E26" s="33"/>
      <c r="F26" s="24"/>
      <c r="G26" s="179" t="s">
        <v>229</v>
      </c>
      <c r="H26" s="150"/>
      <c r="I26" s="121" t="s">
        <v>295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80" t="s">
        <v>230</v>
      </c>
      <c r="B28" s="181"/>
      <c r="C28" s="182"/>
      <c r="D28" s="182"/>
      <c r="E28" s="183" t="s">
        <v>231</v>
      </c>
      <c r="F28" s="184"/>
      <c r="G28" s="184"/>
      <c r="H28" s="185" t="s">
        <v>232</v>
      </c>
      <c r="I28" s="186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4" t="s">
        <v>297</v>
      </c>
      <c r="B30" s="165"/>
      <c r="C30" s="165"/>
      <c r="D30" s="166"/>
      <c r="E30" s="174" t="s">
        <v>296</v>
      </c>
      <c r="F30" s="165"/>
      <c r="G30" s="165"/>
      <c r="H30" s="162" t="s">
        <v>307</v>
      </c>
      <c r="I30" s="163"/>
      <c r="J30" s="10"/>
      <c r="K30" s="10"/>
      <c r="L30" s="10"/>
    </row>
    <row r="31" spans="1:12" ht="12.75">
      <c r="A31" s="91"/>
      <c r="B31" s="22"/>
      <c r="C31" s="21"/>
      <c r="D31" s="175"/>
      <c r="E31" s="175"/>
      <c r="F31" s="175"/>
      <c r="G31" s="176"/>
      <c r="H31" s="16"/>
      <c r="I31" s="98"/>
      <c r="J31" s="10"/>
      <c r="K31" s="10"/>
      <c r="L31" s="10"/>
    </row>
    <row r="32" spans="1:12" ht="12.75">
      <c r="A32" s="174" t="s">
        <v>323</v>
      </c>
      <c r="B32" s="165"/>
      <c r="C32" s="165"/>
      <c r="D32" s="166"/>
      <c r="E32" s="174" t="s">
        <v>298</v>
      </c>
      <c r="F32" s="165"/>
      <c r="G32" s="165"/>
      <c r="H32" s="162" t="s">
        <v>308</v>
      </c>
      <c r="I32" s="163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4" t="s">
        <v>299</v>
      </c>
      <c r="B34" s="165"/>
      <c r="C34" s="165"/>
      <c r="D34" s="166"/>
      <c r="E34" s="174" t="s">
        <v>300</v>
      </c>
      <c r="F34" s="165"/>
      <c r="G34" s="165"/>
      <c r="H34" s="162" t="s">
        <v>309</v>
      </c>
      <c r="I34" s="163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4" t="s">
        <v>301</v>
      </c>
      <c r="B36" s="165"/>
      <c r="C36" s="165"/>
      <c r="D36" s="166"/>
      <c r="E36" s="174" t="s">
        <v>302</v>
      </c>
      <c r="F36" s="165"/>
      <c r="G36" s="165"/>
      <c r="H36" s="162" t="s">
        <v>310</v>
      </c>
      <c r="I36" s="163"/>
      <c r="J36" s="10"/>
      <c r="K36" s="10"/>
      <c r="L36" s="10"/>
    </row>
    <row r="37" spans="1:12" ht="12.75">
      <c r="A37" s="100"/>
      <c r="B37" s="30"/>
      <c r="C37" s="169"/>
      <c r="D37" s="170"/>
      <c r="E37" s="16"/>
      <c r="F37" s="169"/>
      <c r="G37" s="170"/>
      <c r="H37" s="16"/>
      <c r="I37" s="92"/>
      <c r="J37" s="10"/>
      <c r="K37" s="10"/>
      <c r="L37" s="10"/>
    </row>
    <row r="38" spans="1:12" ht="12.75">
      <c r="A38" s="174" t="s">
        <v>303</v>
      </c>
      <c r="B38" s="165"/>
      <c r="C38" s="165"/>
      <c r="D38" s="166"/>
      <c r="E38" s="174" t="s">
        <v>304</v>
      </c>
      <c r="F38" s="165"/>
      <c r="G38" s="165"/>
      <c r="H38" s="162" t="s">
        <v>311</v>
      </c>
      <c r="I38" s="163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4" t="s">
        <v>305</v>
      </c>
      <c r="B40" s="165"/>
      <c r="C40" s="165"/>
      <c r="D40" s="166"/>
      <c r="E40" s="174" t="s">
        <v>306</v>
      </c>
      <c r="F40" s="165"/>
      <c r="G40" s="165"/>
      <c r="H40" s="162" t="s">
        <v>312</v>
      </c>
      <c r="I40" s="16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4" t="s">
        <v>233</v>
      </c>
      <c r="B44" s="145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0"/>
      <c r="B45" s="30"/>
      <c r="C45" s="169"/>
      <c r="D45" s="170"/>
      <c r="E45" s="16"/>
      <c r="F45" s="169"/>
      <c r="G45" s="171"/>
      <c r="H45" s="35"/>
      <c r="I45" s="104"/>
      <c r="J45" s="10"/>
      <c r="K45" s="10"/>
      <c r="L45" s="10"/>
    </row>
    <row r="46" spans="1:12" ht="12.75">
      <c r="A46" s="144" t="s">
        <v>234</v>
      </c>
      <c r="B46" s="145"/>
      <c r="C46" s="164" t="s">
        <v>313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1"/>
      <c r="B47" s="22"/>
      <c r="C47" s="21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4" t="s">
        <v>236</v>
      </c>
      <c r="B48" s="145"/>
      <c r="C48" s="151" t="s">
        <v>314</v>
      </c>
      <c r="D48" s="147"/>
      <c r="E48" s="148"/>
      <c r="F48" s="16"/>
      <c r="G48" s="51" t="s">
        <v>237</v>
      </c>
      <c r="H48" s="151" t="s">
        <v>315</v>
      </c>
      <c r="I48" s="148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4" t="s">
        <v>223</v>
      </c>
      <c r="B50" s="145"/>
      <c r="C50" s="146" t="s">
        <v>316</v>
      </c>
      <c r="D50" s="147"/>
      <c r="E50" s="147"/>
      <c r="F50" s="147"/>
      <c r="G50" s="147"/>
      <c r="H50" s="147"/>
      <c r="I50" s="148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9" t="s">
        <v>238</v>
      </c>
      <c r="B52" s="150"/>
      <c r="C52" s="151" t="s">
        <v>317</v>
      </c>
      <c r="D52" s="147"/>
      <c r="E52" s="147"/>
      <c r="F52" s="147"/>
      <c r="G52" s="147"/>
      <c r="H52" s="147"/>
      <c r="I52" s="152"/>
      <c r="J52" s="10"/>
      <c r="K52" s="10"/>
      <c r="L52" s="10"/>
    </row>
    <row r="53" spans="1:12" ht="12.75">
      <c r="A53" s="105"/>
      <c r="B53" s="20"/>
      <c r="C53" s="158" t="s">
        <v>239</v>
      </c>
      <c r="D53" s="158"/>
      <c r="E53" s="158"/>
      <c r="F53" s="158"/>
      <c r="G53" s="158"/>
      <c r="H53" s="158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53" t="s">
        <v>240</v>
      </c>
      <c r="C55" s="154"/>
      <c r="D55" s="154"/>
      <c r="E55" s="15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5" t="s">
        <v>272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05"/>
      <c r="B57" s="155" t="s">
        <v>273</v>
      </c>
      <c r="C57" s="156"/>
      <c r="D57" s="156"/>
      <c r="E57" s="156"/>
      <c r="F57" s="156"/>
      <c r="G57" s="156"/>
      <c r="H57" s="156"/>
      <c r="I57" s="107"/>
      <c r="J57" s="10"/>
      <c r="K57" s="10"/>
      <c r="L57" s="10"/>
    </row>
    <row r="58" spans="1:12" ht="12.75">
      <c r="A58" s="105"/>
      <c r="B58" s="155" t="s">
        <v>274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05"/>
      <c r="B59" s="155" t="s">
        <v>275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242</v>
      </c>
      <c r="F62" s="33"/>
      <c r="G62" s="159" t="s">
        <v>243</v>
      </c>
      <c r="H62" s="160"/>
      <c r="I62" s="161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42"/>
      <c r="H63" s="143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46">
      <selection activeCell="K20" sqref="K20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318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319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50</v>
      </c>
      <c r="B4" s="221"/>
      <c r="C4" s="221"/>
      <c r="D4" s="221"/>
      <c r="E4" s="221"/>
      <c r="F4" s="221"/>
      <c r="G4" s="221"/>
      <c r="H4" s="222"/>
      <c r="I4" s="58" t="s">
        <v>244</v>
      </c>
      <c r="J4" s="59" t="s">
        <v>284</v>
      </c>
      <c r="K4" s="60" t="s">
        <v>285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51</v>
      </c>
      <c r="B7" s="210"/>
      <c r="C7" s="210"/>
      <c r="D7" s="210"/>
      <c r="E7" s="210"/>
      <c r="F7" s="210"/>
      <c r="G7" s="210"/>
      <c r="H7" s="211"/>
      <c r="I7" s="3">
        <v>1</v>
      </c>
      <c r="J7" s="6">
        <v>0</v>
      </c>
      <c r="K7" s="6"/>
    </row>
    <row r="8" spans="1:11" ht="12.75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741646901</v>
      </c>
      <c r="K8" s="53">
        <f>K9+K16+K26+K35+K39</f>
        <v>721536741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2948550</v>
      </c>
      <c r="K9" s="53">
        <f>SUM(K10:K15)</f>
        <v>2942251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2610754</v>
      </c>
      <c r="K11" s="7">
        <v>2023616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287346</v>
      </c>
      <c r="K14" s="7">
        <v>755905</v>
      </c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50450</v>
      </c>
      <c r="K15" s="7">
        <v>162730</v>
      </c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615354578</v>
      </c>
      <c r="K16" s="53">
        <f>SUM(K17:K25)</f>
        <v>600389517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104138582</v>
      </c>
      <c r="K17" s="7">
        <v>103918369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273046960</v>
      </c>
      <c r="K18" s="7">
        <v>267974711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129042559</v>
      </c>
      <c r="K19" s="7">
        <v>117239290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22595176</v>
      </c>
      <c r="K20" s="7">
        <v>22562189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2496005</v>
      </c>
      <c r="K21" s="7">
        <v>2311836</v>
      </c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1347749</v>
      </c>
      <c r="K22" s="7">
        <v>438620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69874514</v>
      </c>
      <c r="K23" s="7">
        <v>73515336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3377406</v>
      </c>
      <c r="K24" s="7">
        <v>3169139</v>
      </c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9435627</v>
      </c>
      <c r="K25" s="7">
        <v>9260027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123332357</v>
      </c>
      <c r="K26" s="53">
        <f>SUM(K27:K34)</f>
        <v>118194605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0</v>
      </c>
      <c r="K27" s="7">
        <v>0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5635977</v>
      </c>
      <c r="K29" s="7">
        <v>5635977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289112</v>
      </c>
      <c r="K31" s="7">
        <v>289112</v>
      </c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117040752</v>
      </c>
      <c r="K32" s="7">
        <v>111903000</v>
      </c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366516</v>
      </c>
      <c r="K33" s="7">
        <v>366516</v>
      </c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11416</v>
      </c>
      <c r="K39" s="7">
        <v>10368</v>
      </c>
    </row>
    <row r="40" spans="1:11" ht="12.75">
      <c r="A40" s="212" t="s">
        <v>206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564922755</v>
      </c>
      <c r="K40" s="53">
        <f>K41+K49+K56+K64</f>
        <v>504857019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165954506</v>
      </c>
      <c r="K41" s="53">
        <f>SUM(K42:K48)</f>
        <v>162231370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74411170</v>
      </c>
      <c r="K42" s="7">
        <v>54737001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1046565</v>
      </c>
      <c r="K43" s="7">
        <v>14738540</v>
      </c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41515430</v>
      </c>
      <c r="K44" s="7">
        <v>50156093</v>
      </c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47370317</v>
      </c>
      <c r="K45" s="7">
        <v>40462836</v>
      </c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280546</v>
      </c>
      <c r="K46" s="7">
        <v>1256247</v>
      </c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1330478</v>
      </c>
      <c r="K48" s="7">
        <v>880653</v>
      </c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337369133</v>
      </c>
      <c r="K49" s="53">
        <f>SUM(K50:K55)</f>
        <v>306961097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0</v>
      </c>
      <c r="K50" s="7">
        <v>0</v>
      </c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309926438</v>
      </c>
      <c r="K51" s="7">
        <v>282327412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41471</v>
      </c>
      <c r="K52" s="7">
        <v>0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1071006</v>
      </c>
      <c r="K53" s="7">
        <v>908601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13156310</v>
      </c>
      <c r="K54" s="7">
        <v>7248362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13173908</v>
      </c>
      <c r="K55" s="7">
        <v>16476722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15090717</v>
      </c>
      <c r="K56" s="53">
        <f>SUM(K57:K63)</f>
        <v>13139882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15010754</v>
      </c>
      <c r="K62" s="7">
        <v>13058604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79963</v>
      </c>
      <c r="K63" s="7">
        <v>81278</v>
      </c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46508399</v>
      </c>
      <c r="K64" s="7">
        <v>22524670</v>
      </c>
    </row>
    <row r="65" spans="1:11" ht="12.75">
      <c r="A65" s="212" t="s">
        <v>47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1193112</v>
      </c>
      <c r="K65" s="7">
        <v>1755791</v>
      </c>
    </row>
    <row r="66" spans="1:11" ht="12.75">
      <c r="A66" s="212" t="s">
        <v>207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1307762768</v>
      </c>
      <c r="K66" s="53">
        <f>K7+K8+K40+K65</f>
        <v>1228149551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56548843</v>
      </c>
      <c r="K67" s="8">
        <v>27487282</v>
      </c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160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657490766</v>
      </c>
      <c r="K69" s="54">
        <f>K70+K71+K72+K78+K79+K82+K85</f>
        <v>656847395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549448400</v>
      </c>
      <c r="K70" s="7">
        <v>549448400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-10135171</v>
      </c>
      <c r="K71" s="7">
        <v>-10255346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25579366</v>
      </c>
      <c r="K72" s="53">
        <f>K73+K74-K75+K76+K77</f>
        <v>25816386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25492813</v>
      </c>
      <c r="K73" s="7">
        <v>25729833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571964</v>
      </c>
      <c r="K74" s="7">
        <v>4128328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571964</v>
      </c>
      <c r="K75" s="7">
        <v>4128328</v>
      </c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86553</v>
      </c>
      <c r="K77" s="7">
        <v>86553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-19162891</v>
      </c>
      <c r="K78" s="7">
        <v>-19163122</v>
      </c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69013684</v>
      </c>
      <c r="K79" s="53">
        <f>K80-K81</f>
        <v>91114979</v>
      </c>
    </row>
    <row r="80" spans="1:11" ht="12.75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69013684</v>
      </c>
      <c r="K80" s="7">
        <v>91114979</v>
      </c>
    </row>
    <row r="81" spans="1:11" ht="12.75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0</v>
      </c>
      <c r="K81" s="7">
        <v>0</v>
      </c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24414262</v>
      </c>
      <c r="K82" s="53">
        <f>K83-K84</f>
        <v>1137435</v>
      </c>
    </row>
    <row r="83" spans="1:11" ht="12.75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24414262</v>
      </c>
      <c r="K83" s="7">
        <v>1137435</v>
      </c>
    </row>
    <row r="84" spans="1:11" ht="12.75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0</v>
      </c>
      <c r="K84" s="7">
        <v>0</v>
      </c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18333116</v>
      </c>
      <c r="K85" s="7">
        <v>18748663</v>
      </c>
    </row>
    <row r="86" spans="1:11" ht="12.75">
      <c r="A86" s="212" t="s">
        <v>13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1459203</v>
      </c>
      <c r="K86" s="53">
        <f>SUM(K87:K89)</f>
        <v>1436019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1422037</v>
      </c>
      <c r="K87" s="7">
        <v>1421277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37166</v>
      </c>
      <c r="K89" s="7">
        <v>14742</v>
      </c>
    </row>
    <row r="90" spans="1:11" ht="12.75">
      <c r="A90" s="212" t="s">
        <v>14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220322293</v>
      </c>
      <c r="K90" s="53">
        <f>SUM(K91:K99)</f>
        <v>223128096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133249931</v>
      </c>
      <c r="K93" s="7">
        <v>136537418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84224033</v>
      </c>
      <c r="K97" s="7">
        <v>83996764</v>
      </c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2827656</v>
      </c>
      <c r="K98" s="7">
        <v>2593914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20673</v>
      </c>
      <c r="K99" s="7">
        <v>0</v>
      </c>
    </row>
    <row r="100" spans="1:11" ht="12.75">
      <c r="A100" s="212" t="s">
        <v>15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411840899</v>
      </c>
      <c r="K100" s="53">
        <f>SUM(K101:K112)</f>
        <v>324913338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143830383</v>
      </c>
      <c r="K103" s="7">
        <v>122515834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88970</v>
      </c>
      <c r="K104" s="7">
        <v>125833</v>
      </c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189993176</v>
      </c>
      <c r="K105" s="7">
        <v>133186345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35272231</v>
      </c>
      <c r="K107" s="7">
        <v>25200890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12403771</v>
      </c>
      <c r="K108" s="7">
        <v>11117087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11285661</v>
      </c>
      <c r="K109" s="7">
        <v>12033592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1094538</v>
      </c>
      <c r="K110" s="7">
        <v>1051672</v>
      </c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36113</v>
      </c>
      <c r="K111" s="7">
        <v>0</v>
      </c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17836056</v>
      </c>
      <c r="K112" s="7">
        <v>19682085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16649607</v>
      </c>
      <c r="K113" s="7">
        <v>21824703</v>
      </c>
    </row>
    <row r="114" spans="1:11" ht="12.75">
      <c r="A114" s="212" t="s">
        <v>19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1307762768</v>
      </c>
      <c r="K114" s="53">
        <f>K69+K86+K90+K100+K113</f>
        <v>1228149551</v>
      </c>
    </row>
    <row r="115" spans="1:11" ht="12.75">
      <c r="A115" s="237" t="s">
        <v>48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>
        <v>56548843</v>
      </c>
      <c r="K115" s="8">
        <v>27487282</v>
      </c>
    </row>
    <row r="116" spans="1:11" ht="12.75">
      <c r="A116" s="229" t="s">
        <v>276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155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639157650</v>
      </c>
      <c r="K118" s="7">
        <v>638098732</v>
      </c>
    </row>
    <row r="119" spans="1:11" ht="12.75">
      <c r="A119" s="245" t="s">
        <v>4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>
        <v>18333116</v>
      </c>
      <c r="K119" s="8">
        <v>18748663</v>
      </c>
    </row>
    <row r="120" spans="1:11" ht="12.75">
      <c r="A120" s="248" t="s">
        <v>277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55" sqref="A55:M5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320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319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8" t="s">
        <v>245</v>
      </c>
      <c r="J4" s="252" t="s">
        <v>284</v>
      </c>
      <c r="K4" s="252"/>
      <c r="L4" s="252" t="s">
        <v>285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20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473458476</v>
      </c>
      <c r="K7" s="54">
        <f>SUM(K8:K9)</f>
        <v>272123508</v>
      </c>
      <c r="L7" s="54">
        <f>SUM(L8:L9)</f>
        <v>481806078</v>
      </c>
      <c r="M7" s="54">
        <f>SUM(M8:M9)</f>
        <v>267307804</v>
      </c>
    </row>
    <row r="8" spans="1:13" ht="12.75">
      <c r="A8" s="212" t="s">
        <v>126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469291710</v>
      </c>
      <c r="K8" s="7">
        <v>270213776</v>
      </c>
      <c r="L8" s="7">
        <v>474322424</v>
      </c>
      <c r="M8" s="7">
        <v>266079909</v>
      </c>
    </row>
    <row r="9" spans="1:13" ht="12.75">
      <c r="A9" s="212" t="s">
        <v>94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4166766</v>
      </c>
      <c r="K9" s="7">
        <v>1909732</v>
      </c>
      <c r="L9" s="7">
        <v>7483654</v>
      </c>
      <c r="M9" s="7">
        <v>1227895</v>
      </c>
    </row>
    <row r="10" spans="1:13" ht="12.75">
      <c r="A10" s="212" t="s">
        <v>7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459966000</v>
      </c>
      <c r="K10" s="53">
        <f>K11+K12+K16+K20+K21+K22+K25+K26</f>
        <v>264666377</v>
      </c>
      <c r="L10" s="53">
        <f>L11+L12+L16+L20+L21+L22+L25+L26</f>
        <v>467493110</v>
      </c>
      <c r="M10" s="53">
        <f>M11+M12+M16+M20+M21+M22+M25+M26</f>
        <v>261043966</v>
      </c>
    </row>
    <row r="11" spans="1:13" ht="12.75">
      <c r="A11" s="212" t="s">
        <v>95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-43394876</v>
      </c>
      <c r="K11" s="7">
        <v>9726620</v>
      </c>
      <c r="L11" s="7">
        <v>-21964611</v>
      </c>
      <c r="M11" s="7">
        <v>14346460</v>
      </c>
    </row>
    <row r="12" spans="1:13" ht="12.75">
      <c r="A12" s="212" t="s">
        <v>16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325327495</v>
      </c>
      <c r="K12" s="53">
        <f>SUM(K13:K15)</f>
        <v>163419702</v>
      </c>
      <c r="L12" s="53">
        <f>SUM(L13:L15)</f>
        <v>305416620</v>
      </c>
      <c r="M12" s="53">
        <f>SUM(M13:M15)</f>
        <v>154941067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245779031</v>
      </c>
      <c r="K13" s="7">
        <v>117052630</v>
      </c>
      <c r="L13" s="7">
        <v>231256059</v>
      </c>
      <c r="M13" s="7">
        <v>106102172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29197414</v>
      </c>
      <c r="K14" s="7">
        <v>14981540</v>
      </c>
      <c r="L14" s="7">
        <v>24063141</v>
      </c>
      <c r="M14" s="7">
        <v>17602235</v>
      </c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50351050</v>
      </c>
      <c r="K15" s="7">
        <v>31385532</v>
      </c>
      <c r="L15" s="7">
        <v>50097420</v>
      </c>
      <c r="M15" s="7">
        <v>31236660</v>
      </c>
    </row>
    <row r="16" spans="1:13" ht="12.75">
      <c r="A16" s="212" t="s">
        <v>17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126717304</v>
      </c>
      <c r="K16" s="53">
        <f>SUM(K17:K19)</f>
        <v>64225662</v>
      </c>
      <c r="L16" s="53">
        <f>SUM(L17:L19)</f>
        <v>132593553</v>
      </c>
      <c r="M16" s="53">
        <f>SUM(M17:M19)</f>
        <v>64833300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74673018</v>
      </c>
      <c r="K17" s="7">
        <v>37832287</v>
      </c>
      <c r="L17" s="7">
        <v>79037703</v>
      </c>
      <c r="M17" s="7">
        <v>38866029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35331059</v>
      </c>
      <c r="K18" s="7">
        <v>17952206</v>
      </c>
      <c r="L18" s="7">
        <v>36514570</v>
      </c>
      <c r="M18" s="7">
        <v>18065310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16713227</v>
      </c>
      <c r="K19" s="7">
        <v>8441169</v>
      </c>
      <c r="L19" s="7">
        <v>17041280</v>
      </c>
      <c r="M19" s="7">
        <v>7901961</v>
      </c>
    </row>
    <row r="20" spans="1:13" ht="12.75">
      <c r="A20" s="212" t="s">
        <v>96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23097016</v>
      </c>
      <c r="K20" s="7">
        <v>11605775</v>
      </c>
      <c r="L20" s="7">
        <v>26692516</v>
      </c>
      <c r="M20" s="7">
        <v>13259540</v>
      </c>
    </row>
    <row r="21" spans="1:13" ht="12.75">
      <c r="A21" s="212" t="s">
        <v>97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25260843</v>
      </c>
      <c r="K21" s="7">
        <v>13971252</v>
      </c>
      <c r="L21" s="7">
        <v>23479985</v>
      </c>
      <c r="M21" s="7">
        <v>13199893</v>
      </c>
    </row>
    <row r="22" spans="1:13" ht="12.75">
      <c r="A22" s="212" t="s">
        <v>18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1121898</v>
      </c>
      <c r="K22" s="53">
        <f>SUM(K23:K24)</f>
        <v>566796</v>
      </c>
      <c r="L22" s="53">
        <f>SUM(L23:L24)</f>
        <v>299185</v>
      </c>
      <c r="M22" s="53">
        <f>SUM(M23:M24)</f>
        <v>285865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1121898</v>
      </c>
      <c r="K24" s="7">
        <v>566796</v>
      </c>
      <c r="L24" s="7">
        <v>299185</v>
      </c>
      <c r="M24" s="7">
        <v>285865</v>
      </c>
    </row>
    <row r="25" spans="1:13" ht="12.75">
      <c r="A25" s="212" t="s">
        <v>98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2" t="s">
        <v>41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1836320</v>
      </c>
      <c r="K26" s="7">
        <v>1150570</v>
      </c>
      <c r="L26" s="7">
        <v>975862</v>
      </c>
      <c r="M26" s="7">
        <v>177841</v>
      </c>
    </row>
    <row r="27" spans="1:13" ht="12.75">
      <c r="A27" s="212" t="s">
        <v>179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10394117</v>
      </c>
      <c r="K27" s="53">
        <f>SUM(K28:K32)</f>
        <v>7583745</v>
      </c>
      <c r="L27" s="53">
        <f>SUM(L28:L32)</f>
        <v>7496394</v>
      </c>
      <c r="M27" s="53">
        <f>SUM(M28:M32)</f>
        <v>3039572</v>
      </c>
    </row>
    <row r="28" spans="1:13" ht="12.75">
      <c r="A28" s="212" t="s">
        <v>193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6015758</v>
      </c>
      <c r="K28" s="7">
        <v>4577126</v>
      </c>
      <c r="L28" s="7">
        <v>2131362</v>
      </c>
      <c r="M28" s="7">
        <v>0</v>
      </c>
    </row>
    <row r="29" spans="1:13" ht="12.75">
      <c r="A29" s="212" t="s">
        <v>129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4271320</v>
      </c>
      <c r="K29" s="7">
        <v>2964120</v>
      </c>
      <c r="L29" s="7">
        <v>4952988</v>
      </c>
      <c r="M29" s="7">
        <v>2806704</v>
      </c>
    </row>
    <row r="30" spans="1:13" ht="12.75">
      <c r="A30" s="212" t="s">
        <v>115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2" t="s">
        <v>189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2" t="s">
        <v>116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107039</v>
      </c>
      <c r="K32" s="7">
        <v>42499</v>
      </c>
      <c r="L32" s="7">
        <v>412044</v>
      </c>
      <c r="M32" s="7">
        <v>232868</v>
      </c>
    </row>
    <row r="33" spans="1:13" ht="12.75">
      <c r="A33" s="212" t="s">
        <v>180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16418446</v>
      </c>
      <c r="K33" s="53">
        <f>SUM(K34:K37)</f>
        <v>10694172</v>
      </c>
      <c r="L33" s="53">
        <f>SUM(L34:L37)</f>
        <v>16844351</v>
      </c>
      <c r="M33" s="53">
        <f>SUM(M34:M37)</f>
        <v>7742367</v>
      </c>
    </row>
    <row r="34" spans="1:13" ht="12.75">
      <c r="A34" s="212" t="s">
        <v>57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4987005</v>
      </c>
      <c r="K34" s="7">
        <v>4082728</v>
      </c>
      <c r="L34" s="7">
        <v>4967497</v>
      </c>
      <c r="M34" s="7">
        <v>2260199</v>
      </c>
    </row>
    <row r="35" spans="1:13" ht="12.75">
      <c r="A35" s="212" t="s">
        <v>56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11384475</v>
      </c>
      <c r="K35" s="7">
        <v>6583317</v>
      </c>
      <c r="L35" s="7">
        <v>11669832</v>
      </c>
      <c r="M35" s="7">
        <v>5389360</v>
      </c>
    </row>
    <row r="36" spans="1:13" ht="12.75">
      <c r="A36" s="212" t="s">
        <v>190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0</v>
      </c>
      <c r="K36" s="7">
        <v>0</v>
      </c>
      <c r="L36" s="7">
        <v>12237</v>
      </c>
      <c r="M36" s="7">
        <v>12237</v>
      </c>
    </row>
    <row r="37" spans="1:13" ht="12.75">
      <c r="A37" s="212" t="s">
        <v>58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46966</v>
      </c>
      <c r="K37" s="7">
        <v>28127</v>
      </c>
      <c r="L37" s="7">
        <v>194785</v>
      </c>
      <c r="M37" s="7">
        <v>80571</v>
      </c>
    </row>
    <row r="38" spans="1:13" ht="12.75">
      <c r="A38" s="212" t="s">
        <v>164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2" t="s">
        <v>165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2" t="s">
        <v>191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192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181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483852593</v>
      </c>
      <c r="K42" s="53">
        <f>K7+K27+K38+K40</f>
        <v>279707253</v>
      </c>
      <c r="L42" s="53">
        <f>L7+L27+L38+L40</f>
        <v>489302472</v>
      </c>
      <c r="M42" s="53">
        <f>M7+M27+M38+M40</f>
        <v>270347376</v>
      </c>
    </row>
    <row r="43" spans="1:13" ht="12.75">
      <c r="A43" s="212" t="s">
        <v>182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476384446</v>
      </c>
      <c r="K43" s="53">
        <f>K10+K33+K39+K41</f>
        <v>275360549</v>
      </c>
      <c r="L43" s="53">
        <f>L10+L33+L39+L41</f>
        <v>484337461</v>
      </c>
      <c r="M43" s="53">
        <f>M10+M33+M39+M41</f>
        <v>268786333</v>
      </c>
    </row>
    <row r="44" spans="1:13" ht="12.75">
      <c r="A44" s="212" t="s">
        <v>202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7468147</v>
      </c>
      <c r="K44" s="53">
        <f>K42-K43</f>
        <v>4346704</v>
      </c>
      <c r="L44" s="53">
        <f>L42-L43</f>
        <v>4965011</v>
      </c>
      <c r="M44" s="53">
        <f>M42-M43</f>
        <v>1561043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7468147</v>
      </c>
      <c r="K45" s="53">
        <f>IF(K42&gt;K43,K42-K43,0)</f>
        <v>4346704</v>
      </c>
      <c r="L45" s="53">
        <f>IF(L42&gt;L43,L42-L43,0)</f>
        <v>4965011</v>
      </c>
      <c r="M45" s="53">
        <f>IF(M42&gt;M43,M42-M43,0)</f>
        <v>1561043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2" t="s">
        <v>183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3224381</v>
      </c>
      <c r="K47" s="7">
        <v>1726431</v>
      </c>
      <c r="L47" s="7">
        <v>3353753</v>
      </c>
      <c r="M47" s="7">
        <v>1717004</v>
      </c>
    </row>
    <row r="48" spans="1:13" ht="12.75">
      <c r="A48" s="212" t="s">
        <v>203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4243766</v>
      </c>
      <c r="K48" s="53">
        <f>K44-K47</f>
        <v>2620273</v>
      </c>
      <c r="L48" s="53">
        <f>L44-L47</f>
        <v>1611258</v>
      </c>
      <c r="M48" s="53">
        <f>M44-M47</f>
        <v>-155961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4243766</v>
      </c>
      <c r="K49" s="53">
        <f>IF(K48&gt;0,K48,0)</f>
        <v>2620273</v>
      </c>
      <c r="L49" s="53">
        <f>IF(L48&gt;0,L48,0)</f>
        <v>1611258</v>
      </c>
      <c r="M49" s="53">
        <f>IF(M48&gt;0,M48,0)</f>
        <v>0</v>
      </c>
    </row>
    <row r="50" spans="1:13" ht="12.75">
      <c r="A50" s="256" t="s">
        <v>186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155961</v>
      </c>
    </row>
    <row r="51" spans="1:13" ht="12.75" customHeight="1">
      <c r="A51" s="229" t="s">
        <v>278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156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200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v>3837896</v>
      </c>
      <c r="K53" s="7">
        <v>2240936</v>
      </c>
      <c r="L53" s="7">
        <v>1137435</v>
      </c>
      <c r="M53" s="7">
        <v>-463665</v>
      </c>
    </row>
    <row r="54" spans="1:13" ht="12.75">
      <c r="A54" s="253" t="s">
        <v>201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>
        <v>405870</v>
      </c>
      <c r="K54" s="8">
        <v>379337</v>
      </c>
      <c r="L54" s="8">
        <v>473823</v>
      </c>
      <c r="M54" s="8">
        <v>307704</v>
      </c>
    </row>
    <row r="55" spans="1:13" ht="12.75" customHeight="1">
      <c r="A55" s="229" t="s">
        <v>158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170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4243766</v>
      </c>
      <c r="K56" s="6">
        <v>2620273</v>
      </c>
      <c r="L56" s="6">
        <v>1611258</v>
      </c>
      <c r="M56" s="6">
        <v>-155961</v>
      </c>
    </row>
    <row r="57" spans="1:13" ht="12.75">
      <c r="A57" s="212" t="s">
        <v>187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v>0</v>
      </c>
      <c r="K57" s="53"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194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2" t="s">
        <v>195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2" t="s">
        <v>39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2" t="s">
        <v>196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2" t="s">
        <v>197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2" t="s">
        <v>198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2" t="s">
        <v>199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2" t="s">
        <v>188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2" t="s">
        <v>162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v>0</v>
      </c>
      <c r="M66" s="53">
        <f>M57-M65</f>
        <v>0</v>
      </c>
    </row>
    <row r="67" spans="1:13" ht="12.75">
      <c r="A67" s="212" t="s">
        <v>163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4243766</v>
      </c>
      <c r="K67" s="61">
        <f>K56+K66</f>
        <v>2620273</v>
      </c>
      <c r="L67" s="61">
        <f>L56+L66</f>
        <v>1611258</v>
      </c>
      <c r="M67" s="61">
        <f>M56+M66</f>
        <v>-155961</v>
      </c>
    </row>
    <row r="68" spans="1:13" ht="12.75" customHeight="1">
      <c r="A68" s="263" t="s">
        <v>279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200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>
        <v>3837896</v>
      </c>
      <c r="K70" s="7">
        <v>2240936</v>
      </c>
      <c r="L70" s="7">
        <v>1137435</v>
      </c>
      <c r="M70" s="7">
        <v>-463665</v>
      </c>
    </row>
    <row r="71" spans="1:13" ht="12.75">
      <c r="A71" s="260" t="s">
        <v>201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>
        <v>405870</v>
      </c>
      <c r="K71" s="8">
        <v>379337</v>
      </c>
      <c r="L71" s="8">
        <v>473823</v>
      </c>
      <c r="M71" s="8">
        <v>307704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6384" width="9.140625" style="52" customWidth="1"/>
  </cols>
  <sheetData>
    <row r="1" spans="1:11" ht="12.75" customHeight="1">
      <c r="A1" s="270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320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319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50</v>
      </c>
      <c r="B4" s="272"/>
      <c r="C4" s="272"/>
      <c r="D4" s="272"/>
      <c r="E4" s="272"/>
      <c r="F4" s="272"/>
      <c r="G4" s="272"/>
      <c r="H4" s="272"/>
      <c r="I4" s="66" t="s">
        <v>245</v>
      </c>
      <c r="J4" s="67" t="s">
        <v>284</v>
      </c>
      <c r="K4" s="67" t="s">
        <v>285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249</v>
      </c>
      <c r="K5" s="69" t="s">
        <v>250</v>
      </c>
    </row>
    <row r="6" spans="1:11" ht="12.75">
      <c r="A6" s="229" t="s">
        <v>130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7468147</v>
      </c>
      <c r="K7" s="7">
        <v>4965011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23097016</v>
      </c>
      <c r="K8" s="7">
        <v>26692516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32926165</v>
      </c>
      <c r="K9" s="7">
        <v>0</v>
      </c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0</v>
      </c>
      <c r="K10" s="7">
        <v>30409083</v>
      </c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0</v>
      </c>
      <c r="K11" s="7">
        <v>3723136</v>
      </c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19709162</v>
      </c>
      <c r="K12" s="7">
        <v>5175095</v>
      </c>
    </row>
    <row r="13" spans="1:11" ht="12.75">
      <c r="A13" s="212" t="s">
        <v>131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83200490</v>
      </c>
      <c r="K13" s="53">
        <f>SUM(K7:K12)</f>
        <v>70964841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0</v>
      </c>
      <c r="K14" s="7">
        <v>56882236</v>
      </c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49048324</v>
      </c>
      <c r="K15" s="7">
        <v>0</v>
      </c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38681859</v>
      </c>
      <c r="K16" s="7">
        <v>0</v>
      </c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3558292</v>
      </c>
      <c r="K17" s="7">
        <v>6448657</v>
      </c>
    </row>
    <row r="18" spans="1:11" ht="12.75">
      <c r="A18" s="212" t="s">
        <v>132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91288475</v>
      </c>
      <c r="K18" s="53">
        <f>SUM(K14:K17)</f>
        <v>63330893</v>
      </c>
    </row>
    <row r="19" spans="1:11" ht="12.75">
      <c r="A19" s="212" t="s">
        <v>30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7633948</v>
      </c>
    </row>
    <row r="20" spans="1:11" ht="12.75">
      <c r="A20" s="212" t="s">
        <v>31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8087985</v>
      </c>
      <c r="K20" s="53">
        <f>IF(K18&gt;K13,K18-K13,0)</f>
        <v>0</v>
      </c>
    </row>
    <row r="21" spans="1:11" ht="12.75">
      <c r="A21" s="229" t="s">
        <v>133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351173</v>
      </c>
      <c r="K22" s="7">
        <v>1535310</v>
      </c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0</v>
      </c>
      <c r="K23" s="7">
        <v>0</v>
      </c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0</v>
      </c>
      <c r="K24" s="7">
        <v>0</v>
      </c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0</v>
      </c>
      <c r="K25" s="7">
        <v>0</v>
      </c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10417278</v>
      </c>
      <c r="K26" s="7">
        <v>8863965</v>
      </c>
    </row>
    <row r="27" spans="1:11" ht="12.75">
      <c r="A27" s="212" t="s">
        <v>137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10768451</v>
      </c>
      <c r="K27" s="53">
        <f>SUM(K22:K26)</f>
        <v>10399275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94592086</v>
      </c>
      <c r="K28" s="7">
        <v>15031844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0</v>
      </c>
      <c r="K29" s="7">
        <v>0</v>
      </c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33297</v>
      </c>
      <c r="K30" s="7">
        <v>0</v>
      </c>
    </row>
    <row r="31" spans="1:11" ht="12.75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94625383</v>
      </c>
      <c r="K31" s="53">
        <f>SUM(K28:K30)</f>
        <v>15031844</v>
      </c>
    </row>
    <row r="32" spans="1:11" ht="12.75">
      <c r="A32" s="212" t="s">
        <v>32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33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83856932</v>
      </c>
      <c r="K33" s="53">
        <f>IF(K31&gt;K27,K31-K27,0)</f>
        <v>4632569</v>
      </c>
    </row>
    <row r="34" spans="1:11" ht="12.75">
      <c r="A34" s="229" t="s">
        <v>134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0</v>
      </c>
      <c r="K35" s="7">
        <v>0</v>
      </c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123468285</v>
      </c>
      <c r="K36" s="7">
        <v>3060218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0</v>
      </c>
      <c r="K37" s="7">
        <v>0</v>
      </c>
    </row>
    <row r="38" spans="1:11" ht="12.75">
      <c r="A38" s="212" t="s">
        <v>59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123468285</v>
      </c>
      <c r="K38" s="53">
        <f>SUM(K35:K37)</f>
        <v>3060218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19548871</v>
      </c>
      <c r="K39" s="7">
        <v>30045326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26509940</v>
      </c>
      <c r="K40" s="7">
        <v>0</v>
      </c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0</v>
      </c>
      <c r="K41" s="7">
        <v>0</v>
      </c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2043742</v>
      </c>
      <c r="K42" s="7">
        <v>0</v>
      </c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0</v>
      </c>
      <c r="K43" s="7">
        <v>0</v>
      </c>
    </row>
    <row r="44" spans="1:11" ht="12.75">
      <c r="A44" s="212" t="s">
        <v>60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48102553</v>
      </c>
      <c r="K44" s="53">
        <f>SUM(K39:K43)</f>
        <v>30045326</v>
      </c>
    </row>
    <row r="45" spans="1:11" ht="12.75">
      <c r="A45" s="212" t="s">
        <v>11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75365732</v>
      </c>
      <c r="K45" s="53">
        <f>IF(K38&gt;K44,K38-K44,0)</f>
        <v>0</v>
      </c>
    </row>
    <row r="46" spans="1:11" ht="12.75">
      <c r="A46" s="212" t="s">
        <v>12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26985108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16579185</v>
      </c>
      <c r="K48" s="53">
        <f>IF(K20-K19+K33-K32+K46-K45&gt;0,K20-K19+K33-K32+K46-K45,0)</f>
        <v>23983729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53829910</v>
      </c>
      <c r="K49" s="7">
        <v>46508399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0</v>
      </c>
      <c r="K50" s="7">
        <v>0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16579185</v>
      </c>
      <c r="K51" s="7">
        <v>23983729</v>
      </c>
    </row>
    <row r="52" spans="1:11" ht="12.75">
      <c r="A52" s="245" t="s">
        <v>146</v>
      </c>
      <c r="B52" s="246"/>
      <c r="C52" s="246"/>
      <c r="D52" s="246"/>
      <c r="E52" s="246"/>
      <c r="F52" s="246"/>
      <c r="G52" s="246"/>
      <c r="H52" s="246"/>
      <c r="I52" s="4">
        <v>44</v>
      </c>
      <c r="J52" s="65">
        <f>J49+J50-J51</f>
        <v>37250725</v>
      </c>
      <c r="K52" s="61">
        <f>K49+K50-K51</f>
        <v>22524670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">
      <selection activeCell="M17" sqref="M17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2" t="s">
        <v>247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2"/>
    </row>
    <row r="2" spans="1:12" ht="15.75">
      <c r="A2" s="42"/>
      <c r="B2" s="71"/>
      <c r="C2" s="292" t="s">
        <v>248</v>
      </c>
      <c r="D2" s="292"/>
      <c r="E2" s="74">
        <v>40909</v>
      </c>
      <c r="F2" s="43" t="s">
        <v>216</v>
      </c>
      <c r="G2" s="293" t="s">
        <v>321</v>
      </c>
      <c r="H2" s="294"/>
      <c r="I2" s="71"/>
      <c r="J2" s="71"/>
      <c r="K2" s="71"/>
      <c r="L2" s="75"/>
    </row>
    <row r="3" spans="1:11" ht="23.25">
      <c r="A3" s="295" t="s">
        <v>50</v>
      </c>
      <c r="B3" s="295"/>
      <c r="C3" s="295"/>
      <c r="D3" s="295"/>
      <c r="E3" s="295"/>
      <c r="F3" s="295"/>
      <c r="G3" s="295"/>
      <c r="H3" s="295"/>
      <c r="I3" s="78" t="s">
        <v>271</v>
      </c>
      <c r="J3" s="79" t="s">
        <v>124</v>
      </c>
      <c r="K3" s="79" t="s">
        <v>125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1">
        <v>2</v>
      </c>
      <c r="J4" s="80" t="s">
        <v>249</v>
      </c>
      <c r="K4" s="80" t="s">
        <v>250</v>
      </c>
    </row>
    <row r="5" spans="1:11" ht="12.75">
      <c r="A5" s="284" t="s">
        <v>251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549448400</v>
      </c>
      <c r="K5" s="45">
        <v>549448400</v>
      </c>
    </row>
    <row r="6" spans="1:11" ht="12.75">
      <c r="A6" s="284" t="s">
        <v>252</v>
      </c>
      <c r="B6" s="285"/>
      <c r="C6" s="285"/>
      <c r="D6" s="285"/>
      <c r="E6" s="285"/>
      <c r="F6" s="285"/>
      <c r="G6" s="285"/>
      <c r="H6" s="285"/>
      <c r="I6" s="44">
        <v>2</v>
      </c>
      <c r="J6" s="46">
        <v>-14193182</v>
      </c>
      <c r="K6" s="46">
        <v>-10255346</v>
      </c>
    </row>
    <row r="7" spans="1:11" ht="12.75">
      <c r="A7" s="284" t="s">
        <v>253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25571089</v>
      </c>
      <c r="K7" s="46">
        <v>25816386</v>
      </c>
    </row>
    <row r="8" spans="1:11" ht="12.75">
      <c r="A8" s="284" t="s">
        <v>254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58976582</v>
      </c>
      <c r="K8" s="46">
        <v>91114979</v>
      </c>
    </row>
    <row r="9" spans="1:11" ht="12.75">
      <c r="A9" s="284" t="s">
        <v>255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3837896</v>
      </c>
      <c r="K9" s="46">
        <v>1137435</v>
      </c>
    </row>
    <row r="10" spans="1:11" ht="12.75">
      <c r="A10" s="284" t="s">
        <v>256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>
        <v>110529</v>
      </c>
      <c r="K10" s="46">
        <v>111741</v>
      </c>
    </row>
    <row r="11" spans="1:11" ht="12.75">
      <c r="A11" s="284" t="s">
        <v>257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>
        <v>0</v>
      </c>
      <c r="K11" s="46">
        <v>0</v>
      </c>
    </row>
    <row r="12" spans="1:11" ht="12.75">
      <c r="A12" s="284" t="s">
        <v>258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>
        <v>-17504852</v>
      </c>
      <c r="K12" s="46">
        <v>-19274863</v>
      </c>
    </row>
    <row r="13" spans="1:11" ht="12.75">
      <c r="A13" s="284" t="s">
        <v>259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>
        <v>0</v>
      </c>
      <c r="K13" s="46">
        <v>0</v>
      </c>
    </row>
    <row r="14" spans="1:11" ht="12.75">
      <c r="A14" s="286" t="s">
        <v>260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6">
        <f>SUM(J5:J13)</f>
        <v>606246462</v>
      </c>
      <c r="K14" s="76">
        <f>SUM(K5:K13)</f>
        <v>638098732</v>
      </c>
    </row>
    <row r="15" spans="1:11" ht="12.75">
      <c r="A15" s="284" t="s">
        <v>261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>
        <v>0</v>
      </c>
      <c r="K15" s="46">
        <v>0</v>
      </c>
    </row>
    <row r="16" spans="1:11" ht="12.75">
      <c r="A16" s="284" t="s">
        <v>262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>
        <v>0</v>
      </c>
      <c r="K16" s="46">
        <v>0</v>
      </c>
    </row>
    <row r="17" spans="1:11" ht="12.75">
      <c r="A17" s="284" t="s">
        <v>263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>
        <v>0</v>
      </c>
      <c r="K17" s="46">
        <v>0</v>
      </c>
    </row>
    <row r="18" spans="1:11" ht="12.75">
      <c r="A18" s="284" t="s">
        <v>264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>
        <v>0</v>
      </c>
      <c r="K18" s="46">
        <v>0</v>
      </c>
    </row>
    <row r="19" spans="1:11" ht="12.75">
      <c r="A19" s="284" t="s">
        <v>265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>
        <v>0</v>
      </c>
      <c r="K19" s="46">
        <v>0</v>
      </c>
    </row>
    <row r="20" spans="1:11" ht="12.75">
      <c r="A20" s="284" t="s">
        <v>266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>
        <v>17673008</v>
      </c>
      <c r="K20" s="46">
        <v>18748663</v>
      </c>
    </row>
    <row r="21" spans="1:11" ht="12.75">
      <c r="A21" s="286" t="s">
        <v>267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7">
        <f>SUM(J15:J20)</f>
        <v>17673008</v>
      </c>
      <c r="K21" s="77">
        <f>SUM(K15:K20)</f>
        <v>18748663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268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v>606246462</v>
      </c>
      <c r="K23" s="45">
        <v>638098732</v>
      </c>
    </row>
    <row r="24" spans="1:11" ht="17.25" customHeight="1">
      <c r="A24" s="278" t="s">
        <v>269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7">
        <v>17673008</v>
      </c>
      <c r="K24" s="77">
        <v>18748663</v>
      </c>
    </row>
    <row r="25" spans="1:11" ht="30" customHeight="1">
      <c r="A25" s="280" t="s">
        <v>270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2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246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322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29"/>
  <sheetViews>
    <sheetView tabSelected="1" zoomScalePageLayoutView="0" workbookViewId="0" topLeftCell="A1">
      <selection activeCell="L17" sqref="L17"/>
    </sheetView>
  </sheetViews>
  <sheetFormatPr defaultColWidth="9.140625" defaultRowHeight="12.75"/>
  <sheetData>
    <row r="6" spans="1:8" ht="12.75">
      <c r="A6" s="125" t="s">
        <v>324</v>
      </c>
      <c r="B6" s="126"/>
      <c r="C6" s="126"/>
      <c r="D6" s="126"/>
      <c r="E6" s="126"/>
      <c r="F6" s="126"/>
      <c r="G6" s="126"/>
      <c r="H6" s="126"/>
    </row>
    <row r="7" spans="1:8" ht="12.75">
      <c r="A7" s="125" t="s">
        <v>325</v>
      </c>
      <c r="B7" s="126"/>
      <c r="C7" s="126"/>
      <c r="D7" s="126"/>
      <c r="E7" s="126"/>
      <c r="F7" s="126"/>
      <c r="G7" s="126"/>
      <c r="H7" s="126"/>
    </row>
    <row r="8" spans="1:8" ht="12.75">
      <c r="A8" s="126"/>
      <c r="B8" s="126"/>
      <c r="C8" s="126"/>
      <c r="D8" s="126"/>
      <c r="E8" s="126"/>
      <c r="F8" s="126"/>
      <c r="G8" s="126"/>
      <c r="H8" s="126"/>
    </row>
    <row r="9" spans="1:8" ht="12.75">
      <c r="A9" s="126"/>
      <c r="B9" s="126"/>
      <c r="C9" s="126"/>
      <c r="D9" s="126"/>
      <c r="E9" s="126"/>
      <c r="F9" s="127" t="s">
        <v>346</v>
      </c>
      <c r="G9" s="126"/>
      <c r="H9" s="126"/>
    </row>
    <row r="10" spans="1:8" ht="12.75">
      <c r="A10" s="126"/>
      <c r="B10" s="126"/>
      <c r="C10" s="126"/>
      <c r="D10" s="126"/>
      <c r="E10" s="126"/>
      <c r="F10" s="126"/>
      <c r="G10" s="126"/>
      <c r="H10" s="126"/>
    </row>
    <row r="11" spans="1:8" ht="15">
      <c r="A11" s="128" t="s">
        <v>378</v>
      </c>
      <c r="B11" s="128"/>
      <c r="C11" s="128"/>
      <c r="D11" s="128"/>
      <c r="E11" s="128"/>
      <c r="F11" s="128"/>
      <c r="G11" s="128"/>
      <c r="H11" s="128"/>
    </row>
    <row r="12" spans="1:8" ht="15">
      <c r="A12" s="128" t="s">
        <v>379</v>
      </c>
      <c r="B12" s="128"/>
      <c r="C12" s="128"/>
      <c r="D12" s="128"/>
      <c r="E12" s="128"/>
      <c r="F12" s="128"/>
      <c r="G12" s="128"/>
      <c r="H12" s="128"/>
    </row>
    <row r="13" spans="1:8" ht="15">
      <c r="A13" s="128" t="s">
        <v>380</v>
      </c>
      <c r="B13" s="128"/>
      <c r="C13" s="128"/>
      <c r="D13" s="128"/>
      <c r="E13" s="126"/>
      <c r="F13" s="126"/>
      <c r="G13" s="126"/>
      <c r="H13" s="126"/>
    </row>
    <row r="14" spans="1:8" ht="12.75">
      <c r="A14" s="126"/>
      <c r="B14" s="126"/>
      <c r="C14" s="126" t="s">
        <v>381</v>
      </c>
      <c r="D14" s="126"/>
      <c r="E14" s="126"/>
      <c r="F14" s="126"/>
      <c r="G14" s="126"/>
      <c r="H14" s="126"/>
    </row>
    <row r="15" spans="1:8" ht="12.75">
      <c r="A15" s="126"/>
      <c r="B15" s="126"/>
      <c r="C15" s="126"/>
      <c r="D15" s="126"/>
      <c r="E15" s="126"/>
      <c r="F15" s="126"/>
      <c r="G15" s="126"/>
      <c r="H15" s="126"/>
    </row>
    <row r="16" spans="1:8" ht="12.75">
      <c r="A16" s="140" t="s">
        <v>382</v>
      </c>
      <c r="B16" s="140"/>
      <c r="C16" s="140"/>
      <c r="D16" s="140"/>
      <c r="E16" s="140"/>
      <c r="F16" s="126"/>
      <c r="G16" s="126"/>
      <c r="H16" s="126"/>
    </row>
    <row r="17" spans="1:8" ht="12.75">
      <c r="A17" s="141" t="s">
        <v>383</v>
      </c>
      <c r="B17" s="140"/>
      <c r="C17" s="140"/>
      <c r="D17" s="140"/>
      <c r="E17" s="140"/>
      <c r="F17" s="126"/>
      <c r="G17" s="126"/>
      <c r="H17" s="126"/>
    </row>
    <row r="18" spans="1:8" ht="12.75">
      <c r="A18" s="141" t="s">
        <v>384</v>
      </c>
      <c r="B18" s="140"/>
      <c r="C18" s="140"/>
      <c r="D18" s="140"/>
      <c r="E18" s="140"/>
      <c r="F18" s="126"/>
      <c r="G18" s="126"/>
      <c r="H18" s="126"/>
    </row>
    <row r="19" spans="1:8" ht="12.75">
      <c r="A19" s="141" t="s">
        <v>385</v>
      </c>
      <c r="B19" s="126"/>
      <c r="C19" s="126"/>
      <c r="D19" s="126"/>
      <c r="E19" s="126"/>
      <c r="F19" s="126"/>
      <c r="G19" s="126"/>
      <c r="H19" s="126"/>
    </row>
    <row r="20" spans="1:8" ht="12.75">
      <c r="A20" s="141" t="s">
        <v>386</v>
      </c>
      <c r="B20" s="126"/>
      <c r="C20" s="126"/>
      <c r="D20" s="126"/>
      <c r="E20" s="126"/>
      <c r="F20" s="126"/>
      <c r="G20" s="126"/>
      <c r="H20" s="126"/>
    </row>
    <row r="21" spans="1:8" ht="12.75">
      <c r="A21" s="126" t="s">
        <v>387</v>
      </c>
      <c r="B21" s="126"/>
      <c r="C21" s="126"/>
      <c r="D21" s="126"/>
      <c r="E21" s="126"/>
      <c r="F21" s="126"/>
      <c r="G21" s="126"/>
      <c r="H21" s="126"/>
    </row>
    <row r="22" spans="1:8" ht="12.75">
      <c r="A22" s="141" t="s">
        <v>388</v>
      </c>
      <c r="B22" s="126"/>
      <c r="C22" s="126"/>
      <c r="D22" s="126"/>
      <c r="E22" s="126"/>
      <c r="F22" s="126"/>
      <c r="G22" s="126"/>
      <c r="H22" s="126"/>
    </row>
    <row r="23" spans="1:8" ht="12.75">
      <c r="A23" s="126" t="s">
        <v>389</v>
      </c>
      <c r="B23" s="126"/>
      <c r="C23" s="126"/>
      <c r="D23" s="126"/>
      <c r="E23" s="126"/>
      <c r="F23" s="126"/>
      <c r="G23" s="126"/>
      <c r="H23" s="126"/>
    </row>
    <row r="24" spans="1:8" ht="12.75">
      <c r="A24" s="126"/>
      <c r="B24" s="126"/>
      <c r="C24" s="126"/>
      <c r="D24" s="126"/>
      <c r="E24" s="126"/>
      <c r="F24" s="126"/>
      <c r="G24" s="126"/>
      <c r="H24" s="126"/>
    </row>
    <row r="25" spans="1:8" ht="12.75">
      <c r="A25" s="126"/>
      <c r="B25" s="126"/>
      <c r="C25" s="126"/>
      <c r="D25" s="126"/>
      <c r="E25" s="126"/>
      <c r="F25" s="126"/>
      <c r="G25" s="126"/>
      <c r="H25" s="126"/>
    </row>
    <row r="26" spans="1:8" ht="12.75">
      <c r="A26" s="125" t="s">
        <v>390</v>
      </c>
      <c r="B26" s="126"/>
      <c r="C26" s="126"/>
      <c r="D26" s="126"/>
      <c r="E26" s="126"/>
      <c r="F26" s="126"/>
      <c r="G26" s="126"/>
      <c r="H26" s="126"/>
    </row>
    <row r="27" spans="1:8" ht="12.75">
      <c r="A27" s="126"/>
      <c r="B27" s="126"/>
      <c r="C27" s="126"/>
      <c r="D27" s="126"/>
      <c r="E27" s="125" t="s">
        <v>391</v>
      </c>
      <c r="F27" s="126"/>
      <c r="G27" s="126"/>
      <c r="H27" s="126"/>
    </row>
    <row r="28" spans="1:8" ht="12.75">
      <c r="A28" s="125"/>
      <c r="B28" s="126"/>
      <c r="C28" s="126"/>
      <c r="D28" s="126"/>
      <c r="E28" s="126" t="s">
        <v>392</v>
      </c>
      <c r="F28" s="126"/>
      <c r="G28" s="126"/>
      <c r="H28" s="126"/>
    </row>
    <row r="29" spans="1:8" ht="12.75">
      <c r="A29" s="125"/>
      <c r="B29" s="126"/>
      <c r="C29" s="126"/>
      <c r="D29" s="126"/>
      <c r="E29" s="141" t="s">
        <v>393</v>
      </c>
      <c r="F29" s="126"/>
      <c r="G29" s="126"/>
      <c r="H29" s="1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2012-07-27T13:35:06Z</cp:lastPrinted>
  <dcterms:created xsi:type="dcterms:W3CDTF">2008-10-17T11:51:54Z</dcterms:created>
  <dcterms:modified xsi:type="dcterms:W3CDTF">2012-07-27T13:35:50Z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